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4CAE201B-FC6F-453B-802C-4ECF875C2C26}" xr6:coauthVersionLast="47" xr6:coauthVersionMax="47"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62" i="1" l="1"/>
  <c r="AG62" i="1" s="1"/>
  <c r="AE62" i="1"/>
  <c r="AG56" i="1" l="1"/>
  <c r="AG51" i="1"/>
  <c r="AG41" i="1"/>
  <c r="AG35" i="1"/>
  <c r="AG17" i="1"/>
  <c r="AG8" i="1"/>
  <c r="AG3" i="1"/>
  <c r="Y59" i="1" l="1"/>
  <c r="Y57" i="1"/>
  <c r="Y56" i="1"/>
  <c r="Z56" i="1" s="1"/>
  <c r="Y53" i="1"/>
  <c r="Y51" i="1"/>
  <c r="Z51" i="1" s="1"/>
  <c r="Y49" i="1"/>
  <c r="Y47" i="1"/>
  <c r="Y45" i="1"/>
  <c r="Y41" i="1"/>
  <c r="Z41" i="1" s="1"/>
  <c r="Y39" i="1"/>
  <c r="Y37" i="1"/>
  <c r="Y35" i="1"/>
  <c r="Z35" i="1" s="1"/>
  <c r="Y5" i="1"/>
  <c r="Y4" i="1"/>
  <c r="Y6" i="1"/>
  <c r="Y8" i="1"/>
  <c r="Z8" i="1" s="1"/>
  <c r="Y11" i="1"/>
  <c r="Y14" i="1"/>
  <c r="Y17" i="1"/>
  <c r="Z17" i="1" s="1"/>
  <c r="Y20" i="1"/>
  <c r="Y23" i="1"/>
  <c r="Y27" i="1"/>
  <c r="Y31" i="1"/>
  <c r="Y3" i="1"/>
  <c r="Z3" i="1" s="1"/>
  <c r="Z62" i="1" s="1"/>
  <c r="Q58" i="1"/>
  <c r="R58" i="1" s="1"/>
  <c r="Q52" i="1"/>
  <c r="R52" i="1" s="1"/>
  <c r="Q46" i="1"/>
  <c r="R46" i="1" s="1"/>
  <c r="Q37" i="1"/>
  <c r="R37" i="1" s="1"/>
  <c r="Q25" i="1"/>
  <c r="R25" i="1" s="1"/>
  <c r="Q12" i="1"/>
  <c r="R12" i="1" s="1"/>
  <c r="Q4" i="1"/>
  <c r="R4" i="1" s="1"/>
  <c r="P25" i="1"/>
  <c r="O25" i="1"/>
  <c r="R62" i="1" l="1"/>
  <c r="O58" i="1"/>
  <c r="P58" i="1" s="1"/>
  <c r="O52" i="1"/>
  <c r="P52" i="1" s="1"/>
  <c r="O46" i="1"/>
  <c r="P46" i="1" s="1"/>
  <c r="O37" i="1"/>
  <c r="P37" i="1" s="1"/>
  <c r="O12" i="1"/>
  <c r="P12" i="1" s="1"/>
  <c r="O4" i="1"/>
  <c r="P4" i="1" s="1"/>
  <c r="P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author>
  </authors>
  <commentList>
    <comment ref="AR2" authorId="0" shapeId="0" xr:uid="{00000000-0006-0000-0000-000001000000}">
      <text>
        <r>
          <rPr>
            <b/>
            <sz val="9"/>
            <color indexed="81"/>
            <rFont val="Tahoma"/>
            <family val="2"/>
          </rPr>
          <t>Luz Marlene Andrade:</t>
        </r>
        <r>
          <rPr>
            <sz val="9"/>
            <color indexed="81"/>
            <rFont val="Tahoma"/>
            <family val="2"/>
          </rPr>
          <t xml:space="preserve">
INDICAR QUÉ RUBRO PRESUPUESTAL ESTÁ SEÑALADO COMO TRAZADOR DE GÉNERO</t>
        </r>
      </text>
    </comment>
  </commentList>
</comments>
</file>

<file path=xl/sharedStrings.xml><?xml version="1.0" encoding="utf-8"?>
<sst xmlns="http://schemas.openxmlformats.org/spreadsheetml/2006/main" count="271" uniqueCount="193">
  <si>
    <t>Observación</t>
  </si>
  <si>
    <t>Fecha de Inicio Contratación</t>
  </si>
  <si>
    <t xml:space="preserve">Tipo de Contratación </t>
  </si>
  <si>
    <t>¿Requiere contratación?</t>
  </si>
  <si>
    <t xml:space="preserve">REPORTE EJECUCIÓN PRESUPUESTAL </t>
  </si>
  <si>
    <t>Código Presupuestal</t>
  </si>
  <si>
    <t>Rubro Presupuestal</t>
  </si>
  <si>
    <t>Fuente Presupuestal</t>
  </si>
  <si>
    <t>Apropiación Definitiva
(en pesos)</t>
  </si>
  <si>
    <t>Fuente de Financiación</t>
  </si>
  <si>
    <t>Nombre del Responsable</t>
  </si>
  <si>
    <t xml:space="preserve">Dependencia Responsable </t>
  </si>
  <si>
    <t>Porcentaje de Participación de la Actividad en el Proyecto</t>
  </si>
  <si>
    <t>Beneficiarios Cubiertos</t>
  </si>
  <si>
    <t>Beneficiarios Programados</t>
  </si>
  <si>
    <t>Tiempo de Ejecución
(número de días)</t>
  </si>
  <si>
    <t xml:space="preserve">Fecha de inicio </t>
  </si>
  <si>
    <t>Valor Absoluto de la Actividad del  Proyecto 2022</t>
  </si>
  <si>
    <t>Actividades de Proyecto</t>
  </si>
  <si>
    <t>Objetivo del Proyecto</t>
  </si>
  <si>
    <t>Código de proyecto BPIM</t>
  </si>
  <si>
    <t>PROYECTO</t>
  </si>
  <si>
    <t>ACUMULADO DE META PRODUCTO 2020- 2021</t>
  </si>
  <si>
    <t>PROGRAMACIÓN META A 2022</t>
  </si>
  <si>
    <t>Valor Absoluto de la Meta Producto 2020-2023</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</si>
  <si>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</si>
  <si>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</si>
  <si>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</si>
  <si>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</si>
  <si>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</si>
  <si>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</si>
  <si>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</si>
  <si>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</si>
  <si>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</si>
  <si>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</si>
  <si>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FORMATO PLAN DE ACCIÓN
DEPENDENCIA: XXXXXXXXX
VIGENCIA 2022</t>
  </si>
  <si>
    <t xml:space="preserve">INDICAR SI EL RUBRO ESTÁ MARCADO COMO TRAZADOR DE GÉNERO
(SI ó NO) </t>
  </si>
  <si>
    <t>CARTAGENA TRANSPARENTE</t>
  </si>
  <si>
    <t>CULTURA CIUDADANA PARA LA DEMOCRACIA Y LA PAZ</t>
  </si>
  <si>
    <t>NÚMERO DE PLAN DECENAL DE CULTURA CIUDADANA Y CARTAGENEIDAD FORMULADO E IMPLMENTADO</t>
  </si>
  <si>
    <t>0 FUENTE: ESCUELA DE GOBIERNO Y LIDERAZGO</t>
  </si>
  <si>
    <t>FORMULAR E IMPLEMENTAR EL PLAN DE CULTURA CIUDADANA Y CARTAGENEIDAD EN UN 100%</t>
  </si>
  <si>
    <t>CARTAGENA INTELIGENTE CON TODOS Y PARA TODOS</t>
  </si>
  <si>
    <t xml:space="preserve">PORCENTAJE CIUDADANOS CARTAGENEROS CONECTADOS ALFABETIZADOS DIGITALMENTE </t>
  </si>
  <si>
    <t>60% DE LOS CIUDADANOS CARTAGENEROS</t>
  </si>
  <si>
    <t>SERVIDOR Y SERVIDORA PÚBLICA AL SERVICIO DE LA CIUDADANIA</t>
  </si>
  <si>
    <t>Numero de funcionarios y servidores publicos formados y capacitados</t>
  </si>
  <si>
    <t>Personas</t>
  </si>
  <si>
    <t>Capacitar a 1.054  los funcionarios  y Servidores Publicos de la  Administracion Distrital</t>
  </si>
  <si>
    <t>Formación desarrollo de las competencias de los Servidores y Servidoras Publicas del Distrito de Cartagena de Indias</t>
  </si>
  <si>
    <t>2021130010232</t>
  </si>
  <si>
    <t>Contribuir al fortalecimiento de las habilidades, capacidades y competencias de las servidoras y servidores públicos, promoviendo el desarrollo integral, personal e institucional que permita las transformaciones que se requieren</t>
  </si>
  <si>
    <t>Contratar y articular con los contratistas la coordinación, supervisión y de apoyo en la gestión del proyecto</t>
  </si>
  <si>
    <t>Identificar, promover prácticas de innovación en las dependencias y entidades del distrito, en la prestación de sus servicios o procesos de mejoras administrativas.</t>
  </si>
  <si>
    <t>Capacitar a servidores y servidoras públicas para el fortalecimiento de competencia en gestión del conocimiento y la innovación</t>
  </si>
  <si>
    <t xml:space="preserve">Realizar jornadas virtuales y presenciales de capacitaciones dirigida a fortalecer las competencias en atención a ciudadano de los y las servidoras públicas del distrito de Cartagena </t>
  </si>
  <si>
    <t>ESCUELA DE GOBIERNO Y LIDERAZGO</t>
  </si>
  <si>
    <t>FIDEL ENRIQUE GARCIA MISAS</t>
  </si>
  <si>
    <t xml:space="preserve">INVERSIÓN </t>
  </si>
  <si>
    <t>1.2.1.0.00-001 - ICLD</t>
  </si>
  <si>
    <t>FORMACION DESARROLLO DE LAS COMPETENCIAS DE LOS SERVIDORES Y SERVIDORAS PUBLICAS DEL DISTRITO DE CARTAGENA DE INDIAS</t>
  </si>
  <si>
    <t>NO</t>
  </si>
  <si>
    <t>2.3.4599.1000.2021130010232</t>
  </si>
  <si>
    <t>SI</t>
  </si>
  <si>
    <t>Contrato de prestación de servicios profesionales y de apoyo a la gestión</t>
  </si>
  <si>
    <t>Contrato modalidad de Convenio</t>
  </si>
  <si>
    <t>Contrato modalidad de Minima Cuantía</t>
  </si>
  <si>
    <t>CIUDADANIA LIBRE E INCLUYENTE Y TRANSFORMADORA</t>
  </si>
  <si>
    <t>Numero de organizaciones de la sociedad civil y comunales que inciden y hacen control a las decisiones del Gobierno Distrital y de las AlcaldiaS locales.</t>
  </si>
  <si>
    <t>128 Organizaciones Comunales y Sociales Participan, Inciden y hacen Control a las decisiones de la Administracion Distrital</t>
  </si>
  <si>
    <t>CARTAGENA TE QUIERE, QUIERE A CARTAGENA; PLAN DECENAL DE CULTURA CIUDADANA Y CARTAGENEIDAD</t>
  </si>
  <si>
    <t>Plan decenal de cultura ciudadana y cartegeneidad formulado e implementado</t>
  </si>
  <si>
    <t>Formular e Implementar un plan de Cultura Ciudadana y Cartageneidad</t>
  </si>
  <si>
    <t>YO SOY CARTAGENA</t>
  </si>
  <si>
    <t>Numeros de Cartegeneras y Cartageneros que se sienten orgullosas con su ciudad</t>
  </si>
  <si>
    <t>52% de las personas se sienten orgullosos de la Ciuidad</t>
  </si>
  <si>
    <t>Lograr que 882.989 (80%) de las y los Cartageneros se sientan orgullosos de su ciudad</t>
  </si>
  <si>
    <t>NUESTRA CARTAGENA SOÑADA</t>
  </si>
  <si>
    <t>Numero de ciudadanas y ciudadanos participantes en la construccion  del plan estrategico prospectivo para 2040</t>
  </si>
  <si>
    <t>N.D</t>
  </si>
  <si>
    <t>Alcanzar la participacion de 102.837 Ciudadanas y Ciudadnos (10%) de la poblacion Cartagenera en la construccion de un Plan Estrategico Prospectivo</t>
  </si>
  <si>
    <t>CONECTATE CARTAGENA</t>
  </si>
  <si>
    <t>Porcentaje de la implementacion de la Escuela Virtual  y aplicatico aplicación Cartagena reporta</t>
  </si>
  <si>
    <t>Implementar las etapas de diseño montaje y financiemiento de la Escuela Virtual</t>
  </si>
  <si>
    <t xml:space="preserve">JORGE PIEDRAHITA ADUEN </t>
  </si>
  <si>
    <t>NÚMERO DE PREMIOS OTORGADOS</t>
  </si>
  <si>
    <t>Otorgar 12 Reconocimientos en el concurso sobre Investigaciones del Impacto de la Corrupción en Cartagena</t>
  </si>
  <si>
    <t>Formación de la Ciudadanía Libre incluyente y transformadora para la Democracia 2022-2023 Cartagena de Indias</t>
  </si>
  <si>
    <t>2021130010231</t>
  </si>
  <si>
    <t xml:space="preserve">Aumentar la participación ciudadana especialmente de mujeres y jóvenes de organizaciones sociales y comunales en los procesos de transformación, desarrollo local y toma de decisiones del Gobierno de Cartagena de Indias.
</t>
  </si>
  <si>
    <t>Socializar, Convocar, Selecciónar, Diseño Plan de Formación, de las organizaciones sociales y comunales en los procesos de transformación</t>
  </si>
  <si>
    <t>Desarrollar formación, asistencia comunitaria, jornadas de promoción y encuentro para el seguimiento ciudadano.</t>
  </si>
  <si>
    <t>1.089.683</t>
  </si>
  <si>
    <t>FORMACION DE LA CIUDADANIA LIBRE INCLUYENTE Y TRANSFORMADORA PARA LA DEMOCRACIA 2022 2023</t>
  </si>
  <si>
    <t>2.3.4502.1000.2021130010231</t>
  </si>
  <si>
    <t>22,68%</t>
  </si>
  <si>
    <t>IMPLEMENTACIÓN PLAN DECENAL DE CULTURA CIUDADANA Y CARTAGENEIDAD</t>
  </si>
  <si>
    <t>2021130010239</t>
  </si>
  <si>
    <t>Implementar de manera participativa y experimental un Plan Decenal de cultura ciudadana que contenga la política pública de Cartagena y
las estrategias de la ciudad para los próximos 10 años</t>
  </si>
  <si>
    <t>Implementar acciones pedagógicas e iniciativas de cultura ciudadana eje derecho a la ciudad</t>
  </si>
  <si>
    <t>Implementar acciones pedagógicas e iniciativas de eje de transparencia.</t>
  </si>
  <si>
    <t>Implementar de acciones pedagógica  e iniciativas eje de autocuidado</t>
  </si>
  <si>
    <t>Implementar de una estrategía de pedagógica, promoción, y movilización social que permita la apropiación de acciones de cultura ciudadana.</t>
  </si>
  <si>
    <t>IMPLEMENTACION PLAN DECENAL DE CULTURA CIUDADANA Y CARTAGENEIDAD</t>
  </si>
  <si>
    <t>2.3.4599.1000.2021130010239</t>
  </si>
  <si>
    <t>24,46%</t>
  </si>
  <si>
    <t>Formación mi Orgullo es Cartagena</t>
  </si>
  <si>
    <t>2021130010242</t>
  </si>
  <si>
    <t>Aumentar en un 80% el sentido de pertenencia e identidad territorial, de las y los cartageneros con su ciudad, su historia, su cultura, sus espacios comunes, su patrimonio material e inmaterial y su satisfacción con Cartagena.</t>
  </si>
  <si>
    <t>Aplicar Estrategia pedagógica de comunicación</t>
  </si>
  <si>
    <t>Realizar Campañas de sensibilización de las y los cartageneros</t>
  </si>
  <si>
    <t>1.024.882</t>
  </si>
  <si>
    <t>FORMACION MI ORGULLO ES CARTAGENA</t>
  </si>
  <si>
    <t>2.3.4599.1000.2021130010242</t>
  </si>
  <si>
    <t>Se realizó el proceso contractual de una persona para la ejecución de este proyecto y cumplir con los objetivos propuestos.</t>
  </si>
  <si>
    <t>Formulación Agenda Prospectiva de Ciudad  Nuestra Cartagena Soñada</t>
  </si>
  <si>
    <t>2021130010238</t>
  </si>
  <si>
    <t>Fortalecer los espacios de participación de la ciudadanía y distintas agremiaciones en la construcción de documentos que apunten a una visión prospectiva de ciudad en el que se integren distintos enfoques y se genere confianza institucional</t>
  </si>
  <si>
    <t>Construir una agenda sectorial participativa y formulacion perfil de proyecto</t>
  </si>
  <si>
    <t>Implementar Estrategias de pedagógica y movilización social para la agenda prospectiva de ciudad en los ciudadanos cartageneros</t>
  </si>
  <si>
    <t>Ejecutar Acciones de Articulación de alianza con otros actores y sectores.</t>
  </si>
  <si>
    <t>Crear Espacios públicos para deliberación ciudadana</t>
  </si>
  <si>
    <t>1.055.035</t>
  </si>
  <si>
    <t>FORMULACION AGENDA PROSPECTIVA DE CIUDAD NUESTRA CARTAGENA SOÑADA CARTAGENA DE INDIAS</t>
  </si>
  <si>
    <t>2.3.4599.1000.2021130010238</t>
  </si>
  <si>
    <t>Desarrollo e Implementación de Cursos de Formacion Virtual en la Escuela de Gobierno del Distrito de Cartagena de Indias</t>
  </si>
  <si>
    <t>2021130010241</t>
  </si>
  <si>
    <t>Implementar herramientas digitales para la interacción entre la ciudadanía y las entidades distritales de la ciudad de Cartagena</t>
  </si>
  <si>
    <t>Desarrollar la plataforma escuela virtual</t>
  </si>
  <si>
    <t xml:space="preserve">DESARROLLO E IMPLEMENTACION DEL CURSO DE FORMACION VIRTUAL EN LA ESCUELA DE GOBIERNO DEL DISTRITO DE CARTAGENA DE INDIAS </t>
  </si>
  <si>
    <t>2.3.4599.1000.2021130010241</t>
  </si>
  <si>
    <t>85,47%</t>
  </si>
  <si>
    <t>Formación Investigación Premios Jorge Piedrahita Aduen</t>
  </si>
  <si>
    <t>2021130010240</t>
  </si>
  <si>
    <t>Sensibilizar a la ciudadanía en general para realizar procesos de investigación, divulgación y concurso, sobre el impacto de la corrupción en
la ciudad</t>
  </si>
  <si>
    <t>Publicar y divulgar para la promoción de resultados de las investigaciones de los premiados de la convocatoria del proyecto Jorge Piedrahíta Aduen.</t>
  </si>
  <si>
    <t>Promocionar voluntarios vales de piedrahita somos todos.</t>
  </si>
  <si>
    <t>Realizar una red de intercambios de experiencias de veedurías a nivel nacional.</t>
  </si>
  <si>
    <t>FORMACION INVESTIGACION PREMIOS JORGE PIEDRAHITA ADUEN</t>
  </si>
  <si>
    <t>2.3.4502.1000.2021130010240</t>
  </si>
  <si>
    <t>28,33%</t>
  </si>
  <si>
    <t>REPORTE META PRODUCTO
EJECUTADO DE ENERO 1 A JUNIO 30 DE 2022</t>
  </si>
  <si>
    <t>REPORTE ACTIVIDAD DE PROYECTO
EJECUTADO DE ENERO 1 A JUNIO 30 DE 2022</t>
  </si>
  <si>
    <t>Se realizo el proceso de contratación del personal el cual se encuentra realizando procesos de organización, planeación y ejecución de las actividades del programa Servidor y Servidoras Públicas.</t>
  </si>
  <si>
    <t>*Se finalizó la construcción del documento de la propuesta de prácticas de innovación, con todas las fases a desarrollar;
*Se realizó alianza de acompañamiento con el DNP, para el proceso de formación de identificación de las prácticas de innovación de las dependencias del distrito y se estructuró la agenda de capacitación, que acompañará la primera etapa de la propuesta de sensibilización y alistamiento.</t>
  </si>
  <si>
    <t>*Se realizaron procesos de formación en fortalecimientos de las competencias laborales, sociales, participativas y personales de los servidores públicos, en los siguientes temas; SIGOB, MIPG, y Relaciones Interpersonales, atención al ciudadano, liderazgo, fortalecimiento de equipos de trabajo, curso infraestructura tecnológica, y constitución política; para promover el desempeño eficiente y eficaz, de los servidoras y servidores públicos. Se capacitaron 2160 servidores de 22 dependencias del distrito.</t>
  </si>
  <si>
    <t>*Se han desarrollado 8 espacios de fortalecimiento de las habilidades blandas, para fortalecer la cultura organizacional y la gestión del talento humano, de las siguientes dependencias; IDER, PES, Corvivienda, EPA, Secretaria General (Salvavidas), DATT, Dadis y Oficina de Informática.
* Se realizó proceso de selección contractual de mínima cuantía MC-ESCGOB-002-2022, para la “prestación de servicios, para capacitar y fortalecer las competencias de 400 servidores y servidoras públicas del distrito de Cartagena, promoviendo el desarrollo integral, personal e institucional, que permita las transformaciones que se requieren para el desarrollo de sus funciones, con eficiencia y eficacia”, donde se presentaron 7 oferentes, la cual fue adjudicada por valor de $ 37.000.000</t>
  </si>
  <si>
    <t xml:space="preserve">Durante este periodo en la Escuela de Gobierno y Liderazgo de la Alcaldía Mayor de Cartagena de Indias, Distrito Turístico y Cultura el proyecto ciudadanías libres, incluyente y transformadoras, inició realizando el proceso de contratación de personal encargado de las actividades de coordinación y articulación del proyecto, con el fin de que este personal se encargara de los procesos de capacitación a las organizaciones sociales, comunitarias y de base en temas jurídicos, sociales, se encargaran de promover espacios de liderazgo y construcción social de la ciudadanía y organizaciones sociales, y de asistir y facilitar alianzas interinstitucionales de carácter regional y local con relación al desarrollo de las competencias del programa, además de la realización de acompañamiento técnico, visitas, convocatoria e informes. </t>
  </si>
  <si>
    <t xml:space="preserve">En este periodo se inició el desarrollo de las actividades de Socialización, Convocatoria, Selección, Diseño Plan de Formación, organizaciones: Dentro de las cuales se realizó un mapeo de actores y de aliados previo al desarrollo del proyecto con el fin de conocer quiénes pueden ser aliados estratégicos a lo largo de la implementación del proyecto.  Como resultado de este proceso, contamos con el apoyo de Ecopetrol y la corporación desarrollo y paz del canal del dique, los cuales son aliados técnicos del proceso. Como resultado de este mapeo, se determinó la población objeto del proyecto: 13 consejos estudiantiles de los colegios amigos del turismo, consejeros de juventud y Mesa de barrismo social. 
Además de este proceso, se realizó un estado del arte de experiencias en fortalecimiento organizacional para alimentar el proceso de fortalecimiento a organizaciones sociales y comunales del año en curso, logrando alimentar los lineamientos del proyecto, teniendo como resultado: Ejes estratégicos: Organizaciones que participen, incidan y controlen. 
Este proceso estuvo acompañado por mesas de trabajo para reforzar la metodología para el fortalecimiento de las organizaciones sociales y comunales.
En ese orden de ideas se promovieron las alianzas con entidades públicas y privadas, se diseñó el plan de comunicaciones del proyecto.
 Durante este periodo también se gestionó y formalizó una alianza con los Colegios Amigos del Turismo (CAT), los cuales son instituciones educativas que se unen a una iniciativa que tiene como objetivo principal que los jóvenes descubran y reconozcan los entornos y las oportunidades que el turismo les ofrece en cada una de las regiones del país. Lo que se busca con este programa es despertar el interés de los niños y jóvenes en el sector del turismo. Se teje la alianza entre los CAT y la Escuela de Gobierno y Liderazgo (EGL) con el fin de fortalecer las capacidades y habilidades de los jóvenes miembros de los consejos estudiantiles, dejando en ellos capacidades instaladas para que puedan realizar acciones de participación, incidencia y control social. Se llevaron a cabo rutas por los 13 colegios, donde se socializaron las actividades que se ejecutaran durante el año en las instituciones y se realizó el cronograma y plan de formación personalizado con cada colegio.
Los 13 consejos estudiantiles son de las siguientes instituciones educativas:
1.	I.E. Tierra baja
2.	I.E. Barú – Luis Felipe Cabrera
3.	I.E. Manuela Vergara
4.	I.E. La Milagrosa
5.	I.E. Nuestra Sra. Del Carmen
6.	I.E. Inem
7.	I.E. Promoción social 
8.	I.E. Luis Carlos López
9.	I.E. La boquilla 
10.	I.E. Pedro Romero 
11.	I.E. Antonia Santos 
12.	I.E. Liceo Bolívar  
13.	I.E. Santa Ana 
Paralelo al proceso con los CAT se coadyuvó en la formulación planes estratégicos de acciones comunales, con la secretaría de planeación, y representantes de ASOJAC de la localidad de la virgen y turística, con el fin de apoyar un proceso formativo y de fortalecimiento con los miembros de las organizaciones comunales.
También se trabajó con los CDJ Y CLJ en un proceso de fortalecimiento a los consejeros electos. 
Finalmente, se instaló y direccionó la mesa de barrismo social de Cartagena, la cual es un espacio de coordinación de los actores institucionales para impulsar el trabajo de articulación con la Barras de fútbol en la ciudad de Cartagena y dar cumplimiento al Plan decenal de comodidad, seguridad y convivencia en el fútbol (2014-2024) en el Distrito. La Mesa de Barrismo Social es coordinada por la Escuela de Gobierno y liderazgo operando la secretaría técnica del espacio para hacer seguimiento a los compromisos y motivar su implementación.
</t>
  </si>
  <si>
    <t>Durante este periodo se estableció el cronograma con cada colegio, se dio inicio a la primera fase de fortalecimiento, dirigida a los consejos estudiantiles, que hacen parte de los Colegios amigos del turismo, iniciando la fase de formación acerca de la cartografía social. Posterior al proceso de formación sigue la realización de la cartografía social, permitiéndole a los jóvenes ampliar sus conocimientos sobre el territorio, realizado lecturas sobre el espacio que les rodea, los actores, lugares y recursos con los que cuentan, pero reconociendo previamente las problemáticas que existen en el sector.   
En esta actividad se realizó evaluación del proceso de fortalecimiento con las organizaciones sociales y comunitarias que participaron en el año 2021, esto para realizar el seguimiento a lo que realizaron anteriormente y para construir conjuntamente una propuesta de seguimiento para este 2022. Se aplicó el instrumento metodológico ICO (Índice de Capacidad Organizacional), con el propósito de establecer el impacto que tuvo la formación en los aspectos técnicos, financieros, de gestión, relacionamiento y comunicacionales de estas organizaciones Paralelo al proceso con los CAT se coadyuvó en la formulación planes estratégicos de acciones comunales, con la secretaría de planeación, y representantes de ASOJAC de la localidad de la virgen y turística, con el fin de apoyar un proceso formativo y de fortalecimiento con los miembros de las organizaciones comunales.
Para la actividad de Desarrollo de formación, asistencia comunitaria y jornadas de promoción y encuentro para el seguimiento ciudadano se realizó evaluación del proceso de fortalecimiento con las organizaciones sociales y comunitarias que participaron en el año 2021, esto para realizar el seguimiento a lo que realizaron anteriormente y para construir conjuntamente una propuesta de seguimiento para este 2022. Se aplicó el instrumento metodológico ICO (Índice de Capacidad Organizacional), con el propósito de establecer el impacto que tuvo la formación en los aspectos técnicos, financieros, de gestión, relacionamiento y comunicacionales de estas organizaciones.
También se trabajó con los CDJ Y CLJ en un proceso de fortalecimiento a los consejeros electos. 
Finalmente, se instaló y direccionó la mesa de barrismo social de Cartagena, la cual es un espacio de coordinación de los actores institucionales para impulsar el trabajo de articulación con la Barras de fútbol en la ciudad de Cartagena y dar cumplimiento al Plan decenal de comodidad, seguridad y convivencia en el fútbol (2014-2024) en el Distrito. La Mesa de Barrismo Social es coordinada por la Escuela de Gobierno y liderazgo operando la secretaría técnica del espacio para hacer seguimiento a los compromisos y motivar su implementación.</t>
  </si>
  <si>
    <t>*Se realizó el proceso de contratación del equipo técnico que desde la Escuela de Gobierno liderará las acciones del Plan Decenal de Cultura Ciudadana.
*Desde la coordinación institucional hemos realizado diferentes reuniones de articulación con entidades públicas y privadas con el fin de socializarle los alcances del documento técnico del Plan Decenal de Cultura Ciudadana y Cartageneidad. Así mismo, hemos articulado acciones para la realización de actividades pedagógicas a nivel de temas ambientales, de reciclaje, movilidad, cultura transcaribe, transparencia entre otros que permitan a través de ejercicios de laboratorio sociales cambios de comportamientos en la ciudad.
*Entre las entidades con las que hemos articulado acciones se encuentran a nivel de empresa privada: Fundación Santodomingo, Grupo Social, ESSENTIA, Fenalco, Ecopetrol, Juntos por la Transparencia y SACSA.
A nivel institucional: Corpoturismo, Secretaría General, EPA, Espacio Público, IPCC, PES, Secretaría de Educación, DATT, IDER.
*Finalmente, hemos avanzado articuladamente con la Secretaría de Planeación, en la aprobación de las hojas de vida de productos propuestos en el documento técnico para proceder a presentar el proyecto de acuerdo al Concejo Distrital.</t>
  </si>
  <si>
    <t xml:space="preserve">*Desde el eje de derecho la ciudad, hemos realizado diferentes actividades pedagógicas que le apuntaban al cambio de comportamientos en temas de cultura ciudadana. Estas fueron: Jornada pedagógica con las artesanas - en Cultura Ciudadana y taller financiero; Festival ambiental en el Espinal; Jornada pedagógica en Transcaribe estación La Bodeguita; Jornada pedagógica en Transcaribe estación Centro; Jornada pedagógica Transcaribe estación Patio Portal. Así mismo, durante la Semana Santa, durante 4 días, realizamos actividades de concientización ambiental y de amor por Cartagena. Las actividades se realizaron en el Centro Histórico, Centro Comercial La Plazuela y el Castillo de San Felipe.
Con estas, ya son 17 las acciones pedagógicas realizadas en la ciudad en materia de cultura ciudadana.
*Por otro lado, convocamos a las y los participantes de las iniciativas de cultura ciudadana desarrolladas en el año 2020 y 2021 con el fin de invitarlos a participar de una red de iniciativas que fomenten las acciones colectivas y de cultura ciudadana en materia ambiental y de orgullo por la ciudad. Actualmente, iniciamos el proceso de conformación de la Red Heroica que integran 15 iniciativas con las cuales trabajamos la cultura verde y de orgullo por Cartagena. </t>
  </si>
  <si>
    <t>*Desde el eje de transparencia, tuvimos el acompañamiento técnico por parte de Henry Murrain, subsecretario de Cultura Ciudadana de Bogotá que se realizó con el objetivo de fortalecer las habilidades y capacidades de los servidores y servidoras públicos de cara al proceso que adelanta Cartagena con el Plan Decenal de Cultura Ciudadana y Cartagenenidad.
En este encuentro se abordaron los siguientes temas: tipos de reglas que determinan el comportamiento, experimentos sociales, concepto de ignorancia pluralista, obstáculos de quienes han intentado replicar la cultura ciudadana en diferentes contextos y elementos que han permitido que la cultura ciudadana sea una política pública con éxitos.
En la actividad participaron 29 personas, de las dependencias Escuela de Gobierno, Espacio Público, Corpoturismo, Secretaría de Educación, IPCC, Grupo asesor de transparencia, Secretaría General, PES y DATT.
*Realizamos también una reunión técnica con Juntos por la Transparencia, con quienes trazamos una hoja de ruta de trabajo y de acompañamiento para todo lo concerniente a la cultura ciudadana de la transparencia. Se propuso la implementación conjunta de acciones que impacten la transparencia institucional y comunitaria.</t>
  </si>
  <si>
    <t xml:space="preserve">*Desde el eje de autocuidado, hemos realizado dos actividades pedagógicas articulados con diferentes entidades públicas y privadas que trabajan por el medio ambiente y el reciclaje. Es así, como realizamos jornadas de sensibilización en la Plaza de los Coches y en el Parque Centenario donde buscábamos que las personas tomaran conciencia de los riesgos ambientales que tenemos en la ciudad.
*Así mismo, hemos participado en la mesa de sentidos compartidos que lidera la Fundación Grupo Social que implementa acciones de cultura ciudadana en la comuna 6. Con ellos y otras instituciones público-privadas estamos articulando acciones para realizar acciones pedagógicas en toda la comunidad. Se organizó para el próximo mes de julio un gran Reciclaton que busca generar conciencia sobre la importancia de reciclar. </t>
  </si>
  <si>
    <t>*Desde la estrategia de comunicación y movilización social, diseñamos acciones tendientes a mostrar las acciones positivas que en la ciudad se realizan en materia de cultura ciudadana. En esta estrategia se definió una nueva línea gráfica para las publicaciones realizadas, así como el tono y los canales de comunicación a utilizar para divulgar cada una de las actividades.</t>
  </si>
  <si>
    <t>*Durante este periodo, hemos realizado diferentes actividades de comunicación y movilización que le apuntan a incrementar el orgullo de las y los cartageneros. Es así como nos hemos tomado escenarios tales como la versión No. 38 del tradicional Festival del frito cartagenero donde tuvimos la oportunidad de resaltar a las matronas fritangueras como ícono de nuestra cultura cartagenera y su labor que genera orgullo a los cartageneros.
Así mismo, se utilizó la actividad como vitrina para visibilizar los íconos representativos de la cultura cartagenera por medio del vídeo de la marca “Mi Orgullo es Cartagena”, el cual fue reproducido en las pantallas de la tarima del festival impactando a 26.466 ciudadanos y ciudadanas.
Por otra parte, se logró la adopción del slogan de Mi Orgullo es Cartagena como imagen oficial de la conmemoración de los 489 años de fundación de la ciudad. Esto permitirá que desde la Escuela de Gobierno durante todo junio celebremos a partir de diferentes actividades pedagógicas el mes de la cartageneidad, que contará con la participación de diferentes dependencias y entidades de distrito, así como diversos aliados del sector privado. 
Así mismo, se gestionó ante el sistema masivo Transcaribe, la difusión a través de sus pantallas en estaciones y ruteros de mensajes de cultura ciudadana y orgullo que promuevan el sentido de pertenencia en las y los cartageneros.  
Finalmente, continuamos con la estrategia de comunicación en redes sociales denominada “Orgullo Heroico” y “gente bacana”, en la cual resaltamos las noticias y acciones positivas que nos llenan de orgullo de los cartageneros que se destacan a nivel nacional e internacional, incluso las situaciones positivas que ocurren en nuestra ciudad. Así mismo, visibilizamos las acciones pedagógicas que realizamos a lo largo de este periodo, en diversas comunidades. A partir de estas actividades, el proyecto Mi Orgullo es Cartagena tuvo un impacto en redes sociales (Instagram y facebook) de 43.707 personas. Para un total de 70.173 ciudadanos orgullos de su ciudad.</t>
  </si>
  <si>
    <t>SE ENCUENTRA EN PROCESO DE DISPONIBILIDAD</t>
  </si>
  <si>
    <t>Desde las campañas de sensibilización, implementamos la ruta por los colegios, que tiene como objetivo fortalecer la identidad cultural y el sentido de pertenencia de los estudiantes de diversas instituciones educativas por su ciudad. A la fecha, se ha trabajado con 14 colegios, beneficiando a 252 estudiantes.  
Finalmente, realizamos talleres con los artesanos del corredor cultural del callejón de los zapateros, en el cual se desarrollaron actividades de sentido de pertenencia por Cartagena y de construcción de su identidad como artesanos. Este tenía como objetivo incentivar en ellos el amor por este oficio ancestral y fortalecer sus unidades de negocio para hacerlos sostenibles y perdurables en el tiempo. En este espacio tuvimos la oportunidad de resaltar a los artesanos de la ciudad como ícono que forma parte esencial de nuestro patrimonio inmaterial.</t>
  </si>
  <si>
    <t xml:space="preserve">*Se realizó la organización metodológica de las actividades del proyecto, para su eficiencia y eficacia en la ejecución de este, con el objetivo de dar cumplimiento a la meta producto del presente año. Revisando además los productos obtenidos el año anterior, realizando un estado del arte de los ejercicios de prospectiva que se han realizado en el país y fuera de este, que pudieran servir de referencia para la ejecución del proyecto. 
Así mismo, en el marco de esta actividad se realizó revisión documento preliminar de visiones compartidas de ciudad, el cual sigue siendo alimentado, previo al proceso de socialización con la ciudad. </t>
  </si>
  <si>
    <t xml:space="preserve">
*Se participó además en reunión de socialización del avance del POT por parte de Secretaría de Planeación en el cual expresamos el apoyo que desde Escuela de Gobierno brindaríamos al proceso.
*Se socializó la agenda de coexistencia ciudadana que se construyó en el marco del proyecto agenda prospectiva de ciudad, Nuestra Cartagena Soñada en el espacio de foro de paz y reconciliación. La agenda de coexistencia nace para promover el desarrollo sostenible, el progreso y la construcción de paz. Cuando se construyó, se conversó sobre las riquezas y potencialidades para construir una visión compartida de ciudad y una agenda ciudadana realista, de acciones colectivas que enrute a la ciudad por una senda de desarrollo humano sostenible y de coexistencia pacífica en democracia, donde se contó con la participación de 60 personas.
Esta socialización que se realizó tuvo un primer momento de validación, en el cual los actores que participaron del proyecto Nuestra Cartagena Soñada 2021, tuvieron la oportunidad de socializar, revisar y validar lo que ahí se encontraba, Participaron 30 personas. Posterior a este proceso, se escogieron a 3 representantes que viajaran a la ciudad de Bogotá a socializar la agenda en un encuentro: foro privado nacional: Bases para el futuro de la coexistencia pacífica democrática de Colombia. El espacio fue valioso y muy enriquecedor para conocer y replicar otras experiencias en nuestro territorio, en nuestra ciudad soñada.
</t>
  </si>
  <si>
    <t xml:space="preserve">*Se organizó el plan de acción trimestral, para tener una hoja de ruta agenda prospectiva de ciudad año 2022.
*Se realizó articulación con la Universidad Tecnológica Bolívar y Escuela de Gobierno y Liderazgo, para sumar aliados para la formulación agenda prospectiva de ciudad.
*Se realizó articulación con Ecopetrol y escuela de gobierno, para sumar aliados para la agenda prospectiva de ciudad.
*Se realizó articulación Cider- Uniandes- Escuela de Gobierno para generar alianzas en el marco del proyecto agenda prospectiva de ciudad nuestra Cartagena Soñada.  </t>
  </si>
  <si>
    <t xml:space="preserve">*Se realizaron acercamientos al proceso de articulación interna, con proyectos de la escuela de gobierno y liderazgo, donde se determinaron espacios de concertación, para establecer la ruta de formulación de la agenda prospectiva.
*Se dieron espacios de socialización interna del documento de visiones compartidas de ciudad, para revisar y validar los resultados del mismo.
*Participamos en la actividad de mi paz querida, en el marco de la socialización del proyecto agenda prospectiva de ciudad - nuestra Cartagena Soñada. </t>
  </si>
  <si>
    <t>Se realizó el proceso contractual de dos personas para la ejecución de este proyecto y cumplir con los objetivos de este.</t>
  </si>
  <si>
    <t xml:space="preserve">*Se realizó el proceso del fortalecimiento de la plataforma y se desarrollan actividades formativas. 
5 videos explicativos sobre: ¿Cómo realizar el registro de usuario en Certico 2.3? con un alcance de 270 visitas.  Descarga el Certico 2.3 de supervisión, con un alcance de 340 visitas.  Pasos para diligenciar el informe de supervisión mensual, con un alcance de 390 visitas, Guía para subir tu cuenta al SECOP II, con un alcance de 329 visitas, ¿Cómo hacer seguimiento a tu cuenta Certico 2.3?   75 visitas 
*Se realizaron dos procesos de formación virtual sobre SIGOB a 173 funcionarios, formados a través de la Escuela Virtual.
*Se realizaron dos procesos de formación virtual sobre relaciones interpersonales a 64 servidores públicos, formados a través de la Escuela Virtual. </t>
  </si>
  <si>
    <t xml:space="preserve">Se realizó el proceso de contratación del personal encargado de las actividades de coordinación y articulación del proyecto. </t>
  </si>
  <si>
    <t xml:space="preserve">*Durante este periodo, en el marco en alianza con la universidad de los andes se realizaron 5 sesiones de acompañamiento metodológico, a los investigadores ganadores del concurso Jorge Piedrahita aduen, en las que se explicaron los materiales pedagógicos dispuesto para el desarrollo de las investigaciones académicas, así mismo en estas, los investigadores exponían dudas e inquietudes. 
*En el marco de la alianza con la universidad de los andes, se realizó una sesión técnica de acompañamiento presencial, con una intensidad horaria de 8 horas, en las cuales el experto, realizó observaciones para incorporar en el contenido de las investigaciones, y así mismo orientó el enfoque metodológico de estas. 
* El equipo del proyecto Jorge Piedrahita Aduen, realizó 12 sesiones de revisión metodológica a las investigaciones de forma individual en las cuales asistieron, dependencias de la alcaldía relacionadas con las temáticas de las investigaciones, con el fin de afianzar conocimientos.
*Se lanzaron 5 videos de divulgación de las investigaciones en las redes sociales de la Escuela de Gobierno y Liderazgo en los cuales los investigadores e investigadoras socializan el objetivo y la hipótesis de las investigaciones y la importancia de estas.  </t>
  </si>
  <si>
    <t>* En el marco de la formación pedagógica realizada a los vales de Piedrahita como una estrategia para el control social, se llevó a cabo sesión de trabajo en la cual fue socializada la estrategia vales heroico, para la vigencia actual. 
*Como parte del objetivo del proyecto Jorge Piedrahita Aduen, se realizaron recorridos en compañía de los Vales Heroicos a los CAP’S ubicados en Barú y el Pozón, Caños Salim Bechara, El Educador, María Conquet, tramo de la vía perimetral y calle del Mamón, como estrategia para el seguimiento y control social a obras públicas.
* Se diseñó la guía del voluntariado vales heroicos con el fin de divulgar el paso a paso del voluntariado.
*Se realizó proceso de selección contractual de mínima cuantía MC-ESCGOB-001-2022, cuyo objeto es “prestación de servicios para promocionar, voluntariado-vales de Piedrahita somos todos; con el propósito de sensibilizar a la ciudadanía en general para realizar procesos de investigación sobre el impacto de la corrupción en el distrito de Cartagena de indias”, por valor de $31.930.000 donde se presentó un solo oferente, el cual no cumplió con los requisitos mínimos, por tal motivo este proceso fue declarado desierto.</t>
  </si>
  <si>
    <t>*En alianza con la plataforma Juntos por la Transparencia Integrada por la universidad de los andes, transparencia por Colombia, foro nacional por Colombia, silla vacía, DAI, USAID; con el fin de aunar esfuerzos para la consolidación de la red de intercambio de experiencias de control social en la ciudad de Cartagena.
*En alianza con la fundación cívico social pro-cartagena (FUNCICAR), se realizó mesa de trabajo para construir cronograma y definir el alcance de la alianza para el año 2022.</t>
  </si>
  <si>
    <t>EN PROCESO DE SOLICITUD DE DISPONIBLIDAD</t>
  </si>
  <si>
    <t>EN PROCESO DE ADJUDICACIÓN</t>
  </si>
  <si>
    <t>AVANCE % METAS PRODUCTOS A JUNIO 30 DE 2022</t>
  </si>
  <si>
    <t>AVANCE METAS PRODUCTOS EN EL CUATRIENIO 2020 -2023</t>
  </si>
  <si>
    <t>AVANCE METAS PRODUCTOS POR PROGRAMAS A JUNIO 30 DE 2022</t>
  </si>
  <si>
    <t>0,35</t>
  </si>
  <si>
    <t>0,65</t>
  </si>
  <si>
    <t>AVANCE % ACTIVIDADES DE PROYECTOS A JUNIO 30 DE 2022</t>
  </si>
  <si>
    <t>AVANCE % ACTIVIDADES DE PROYECTOS POR PROGRAMAS</t>
  </si>
  <si>
    <t>codigo- fuente</t>
  </si>
  <si>
    <t>Rubro</t>
  </si>
  <si>
    <t>Apropiacion definitiva rubro</t>
  </si>
  <si>
    <t>Ejecucion presupuestal rubro</t>
  </si>
  <si>
    <t>Apropiacion definitiva pr programa</t>
  </si>
  <si>
    <t>Ejecutado por Programas</t>
  </si>
  <si>
    <t>porcentaje ejecutado</t>
  </si>
  <si>
    <t>1,2,1,0,00-001 - ICLD</t>
  </si>
  <si>
    <t>2,3,4599,1000,2021130010232           FORMACION DESARROLLO DE LAS COMPETENCIAS DE LOS SERVIDORES Y SERVIDORAS PUBLICAS DEL DISTRITO DE CARTAGENA DE INDIAS</t>
  </si>
  <si>
    <t>2,3,4502,1000,2021130010231           FORMACION DE LA CIUDADANIA LIBRE INCLUYENTE Y TRANSFORMADORA PARA LA DEMOCRACIA 2022 2023</t>
  </si>
  <si>
    <t>2,3,4599,1000,2021130010239           IMPLEMENTACION PLAN DECENAL DE CULTURA CIUDADANA Y CARTAGENEIDAD</t>
  </si>
  <si>
    <t>2,3,4599,1000,2021130010242           FORMACION MI ORGULLO ES CARTAGENA</t>
  </si>
  <si>
    <t>2,3,4599,1000,2021130010238           FORMULACION AGENDA PROSPECTIVA DE CIUDAD NUESTRA CARTAGENA SO?ADA CARTAGENA DE INDIAS</t>
  </si>
  <si>
    <t xml:space="preserve">2,3,4599,1000,2021130010241           DESARROLLO E IMPLEMENTACION DEL CURSO DE FORMACION VIRTUAL EN LA ESCUELA DE GOBIERNO DEL DISTRITO DE CARTAGENA DE INDIAS </t>
  </si>
  <si>
    <t>2,3,4502,1000,2021130010240           FORMACION INVESTIGACION PREMIOS JORGE PIEDRAHITA ADUEN</t>
  </si>
  <si>
    <t>AVANCE% METAS PRODUCTOS POR PROGRAMAS AL CUATRIENIO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</si>
</sst>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quot;$&quot;\ * #,##0_-;\-&quot;$&quot;\ * #,##0_-;_-&quot;$&quot;\ * &quot;-&quot;_-;_-@_-"/>
    <numFmt numFmtId="166" formatCode="0;[Red]0"/>
    <numFmt numFmtId="167" formatCode="_-[$$-2C0A]\ * #,##0.00_-;\-[$$-2C0A]\ * #,##0.00_-;_-[$$-2C0A]\ * &quot;-&quot;??_-;_-@_-"/>
    <numFmt numFmtId="168" formatCode="&quot;$&quot;\ #,##0.00"/>
  </numFmts>
  <fonts count="13"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9"/>
      <color theme="1"/>
      <name val="Arial"/>
      <family val="2"/>
    </font>
    <font>
      <b/>
      <sz val="9"/>
      <color theme="1"/>
      <name val="Arial"/>
      <family val="2"/>
    </font>
    <font>
      <b/>
      <sz val="9"/>
      <color theme="1" tint="4.9989318521683403E-2"/>
      <name val="Arial"/>
      <family val="2"/>
    </font>
    <font>
      <b/>
      <sz val="9"/>
      <name val="Arial"/>
      <family val="2"/>
    </font>
    <font>
      <sz val="9"/>
      <name val="Arial"/>
      <family val="2"/>
    </font>
    <font>
      <sz val="9"/>
      <color theme="1" tint="4.9989318521683403E-2"/>
      <name val="Arial"/>
      <family val="2"/>
    </font>
    <font>
      <b/>
      <sz val="11"/>
      <color theme="1"/>
      <name val="Calibri"/>
      <family val="2"/>
      <scheme val="minor"/>
    </font>
    <font>
      <b/>
      <sz val="16"/>
      <color theme="1"/>
      <name val="Arial"/>
      <family val="2"/>
    </font>
    <font>
      <b/>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51">
    <xf numFmtId="0" fontId="0" fillId="0" borderId="0" xfId="0"/>
    <xf numFmtId="0" fontId="4" fillId="0" borderId="0" xfId="0" applyFont="1"/>
    <xf numFmtId="0" fontId="4" fillId="0" borderId="0" xfId="0" applyFont="1" applyAlignment="1">
      <alignment vertical="center"/>
    </xf>
    <xf numFmtId="0" fontId="5"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67"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center"/>
    </xf>
    <xf numFmtId="1" fontId="4" fillId="0" borderId="1" xfId="0" applyNumberFormat="1" applyFont="1" applyFill="1" applyBorder="1" applyAlignment="1">
      <alignment horizontal="center" vertical="center"/>
    </xf>
    <xf numFmtId="0" fontId="5" fillId="0" borderId="5" xfId="0" applyFont="1" applyFill="1" applyBorder="1" applyAlignment="1">
      <alignment horizontal="center" textRotation="255" wrapText="1"/>
    </xf>
    <xf numFmtId="0" fontId="5" fillId="0" borderId="5"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wrapText="1"/>
    </xf>
    <xf numFmtId="14" fontId="4" fillId="0" borderId="1" xfId="0" applyNumberFormat="1" applyFont="1" applyBorder="1"/>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167" fontId="8"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4" fillId="0" borderId="8" xfId="0" applyFont="1" applyBorder="1" applyAlignment="1">
      <alignment horizontal="center"/>
    </xf>
    <xf numFmtId="9" fontId="4" fillId="0" borderId="1" xfId="0" applyNumberFormat="1" applyFont="1" applyBorder="1" applyAlignment="1">
      <alignment horizontal="center" vertical="center"/>
    </xf>
    <xf numFmtId="0" fontId="4" fillId="0" borderId="8" xfId="0" applyFont="1" applyBorder="1" applyAlignment="1">
      <alignment horizontal="center"/>
    </xf>
    <xf numFmtId="9" fontId="4" fillId="0" borderId="1" xfId="1" applyFont="1" applyBorder="1" applyAlignment="1">
      <alignment horizontal="center" vertical="center"/>
    </xf>
    <xf numFmtId="0" fontId="5"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64" fontId="4" fillId="0" borderId="0" xfId="0" applyNumberFormat="1" applyFont="1"/>
    <xf numFmtId="9" fontId="12" fillId="0" borderId="0" xfId="1" applyFont="1"/>
    <xf numFmtId="9" fontId="11" fillId="0" borderId="0" xfId="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5" xfId="2" applyFont="1" applyBorder="1" applyAlignment="1">
      <alignment horizontal="center" vertical="center"/>
    </xf>
    <xf numFmtId="164" fontId="4" fillId="0" borderId="6" xfId="2" applyFont="1" applyBorder="1" applyAlignment="1">
      <alignment horizontal="center" vertical="center"/>
    </xf>
    <xf numFmtId="164" fontId="4" fillId="0" borderId="7" xfId="2" applyFont="1" applyBorder="1" applyAlignment="1">
      <alignment horizontal="center" vertical="center"/>
    </xf>
    <xf numFmtId="9" fontId="4" fillId="0" borderId="5" xfId="1" applyFont="1" applyBorder="1" applyAlignment="1">
      <alignment horizontal="center" vertical="center"/>
    </xf>
    <xf numFmtId="9" fontId="4" fillId="0" borderId="6" xfId="1" applyFont="1" applyBorder="1" applyAlignment="1">
      <alignment horizontal="center" vertical="center"/>
    </xf>
    <xf numFmtId="9" fontId="4" fillId="0" borderId="7" xfId="1" applyFont="1" applyBorder="1" applyAlignment="1">
      <alignment horizontal="center" vertical="center"/>
    </xf>
    <xf numFmtId="14" fontId="4" fillId="0" borderId="5"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0" fillId="0" borderId="5" xfId="2" applyFont="1" applyBorder="1" applyAlignment="1">
      <alignment horizontal="center" vertical="center" wrapText="1"/>
    </xf>
    <xf numFmtId="164" fontId="0" fillId="0" borderId="6" xfId="2" applyFont="1" applyBorder="1" applyAlignment="1">
      <alignment horizontal="center" vertical="center" wrapText="1"/>
    </xf>
    <xf numFmtId="164" fontId="0" fillId="0" borderId="7" xfId="2" applyFont="1" applyBorder="1" applyAlignment="1">
      <alignment horizontal="center" vertical="center" wrapText="1"/>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7"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67" fontId="8"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9" fontId="4" fillId="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166" fontId="4"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14" fontId="4" fillId="0" borderId="6" xfId="0" applyNumberFormat="1" applyFont="1" applyBorder="1" applyAlignment="1">
      <alignment horizontal="center" vertical="center"/>
    </xf>
    <xf numFmtId="164" fontId="4" fillId="0" borderId="5" xfId="2" applyFont="1" applyBorder="1" applyAlignment="1">
      <alignment horizontal="center" vertical="center" wrapText="1"/>
    </xf>
    <xf numFmtId="164" fontId="4" fillId="0" borderId="6" xfId="2" applyFont="1" applyBorder="1" applyAlignment="1">
      <alignment horizontal="center" vertical="center" wrapText="1"/>
    </xf>
    <xf numFmtId="164" fontId="4" fillId="0" borderId="7" xfId="2" applyFont="1" applyBorder="1" applyAlignment="1">
      <alignment horizontal="center" vertical="center" wrapText="1"/>
    </xf>
    <xf numFmtId="9" fontId="4" fillId="0" borderId="1" xfId="0" applyNumberFormat="1" applyFont="1" applyBorder="1" applyAlignment="1">
      <alignment horizontal="center" vertical="center"/>
    </xf>
    <xf numFmtId="0" fontId="4" fillId="0" borderId="1" xfId="0" applyFont="1" applyBorder="1" applyAlignment="1">
      <alignment horizontal="left" wrapText="1"/>
    </xf>
    <xf numFmtId="0" fontId="4" fillId="0" borderId="1" xfId="0" applyFont="1" applyBorder="1" applyAlignment="1">
      <alignment horizontal="left"/>
    </xf>
    <xf numFmtId="167" fontId="8" fillId="0" borderId="5" xfId="0" applyNumberFormat="1" applyFont="1" applyFill="1" applyBorder="1" applyAlignment="1">
      <alignment horizontal="center" vertical="center"/>
    </xf>
    <xf numFmtId="167" fontId="8" fillId="0" borderId="6"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Fill="1" applyBorder="1" applyAlignment="1">
      <alignment horizontal="center" vertical="center"/>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166" fontId="4" fillId="0" borderId="5" xfId="0" applyNumberFormat="1" applyFont="1" applyFill="1" applyBorder="1" applyAlignment="1">
      <alignment horizontal="left" vertical="center" wrapText="1"/>
    </xf>
    <xf numFmtId="166" fontId="4" fillId="0" borderId="6" xfId="0" applyNumberFormat="1" applyFont="1" applyFill="1" applyBorder="1" applyAlignment="1">
      <alignment horizontal="left" vertical="center"/>
    </xf>
    <xf numFmtId="166" fontId="4" fillId="0" borderId="7" xfId="0" applyNumberFormat="1" applyFont="1" applyFill="1" applyBorder="1" applyAlignment="1">
      <alignment horizontal="left" vertical="center"/>
    </xf>
    <xf numFmtId="9" fontId="4" fillId="0" borderId="5"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3"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textRotation="255" wrapText="1"/>
    </xf>
    <xf numFmtId="9" fontId="4" fillId="0" borderId="5"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xf>
    <xf numFmtId="0" fontId="9"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166" fontId="4" fillId="0" borderId="6" xfId="0" applyNumberFormat="1" applyFont="1" applyFill="1" applyBorder="1" applyAlignment="1">
      <alignment horizontal="left" vertical="center" wrapText="1"/>
    </xf>
    <xf numFmtId="166" fontId="4" fillId="0" borderId="7" xfId="0" applyNumberFormat="1" applyFont="1" applyFill="1" applyBorder="1" applyAlignment="1">
      <alignment horizontal="left" vertical="center" wrapText="1"/>
    </xf>
    <xf numFmtId="0" fontId="9" fillId="0" borderId="1" xfId="0" applyFont="1" applyFill="1" applyBorder="1" applyAlignment="1">
      <alignment horizontal="center"/>
    </xf>
    <xf numFmtId="0" fontId="9" fillId="0" borderId="1" xfId="0" applyFont="1" applyFill="1" applyBorder="1" applyAlignment="1">
      <alignment horizontal="center" wrapText="1"/>
    </xf>
    <xf numFmtId="14" fontId="4" fillId="0" borderId="1" xfId="0" applyNumberFormat="1" applyFont="1" applyBorder="1" applyAlignment="1">
      <alignment horizont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2"/>
  <sheetViews>
    <sheetView tabSelected="1" topLeftCell="W1" zoomScale="80" zoomScaleNormal="80" workbookViewId="0">
      <pane ySplit="1" topLeftCell="A53" activePane="bottomLeft" state="frozen"/>
      <selection activeCell="C1" sqref="C1"/>
      <selection pane="bottomLeft" activeCell="AH62" sqref="AH62"/>
    </sheetView>
  </sheetViews>
  <sheetFormatPr baseColWidth="10" defaultColWidth="11.453125" defaultRowHeight="11.5" x14ac:dyDescent="0.25"/>
  <cols>
    <col min="1" max="1" width="11.453125" style="1"/>
    <col min="2" max="2" width="12.7265625" style="1" customWidth="1"/>
    <col min="3" max="3" width="13.1796875" style="1" customWidth="1"/>
    <col min="4" max="4" width="11.453125" style="1"/>
    <col min="5" max="5" width="13.26953125" style="1" customWidth="1"/>
    <col min="6" max="6" width="14.1796875" style="1" customWidth="1"/>
    <col min="7" max="7" width="17.26953125" style="1" customWidth="1"/>
    <col min="8" max="9" width="11.453125" style="1" customWidth="1"/>
    <col min="10" max="10" width="18.81640625" style="1" customWidth="1"/>
    <col min="11" max="11" width="11.453125" style="1" customWidth="1"/>
    <col min="12" max="12" width="19.7265625" style="1" customWidth="1"/>
    <col min="13" max="13" width="16.54296875" style="1" customWidth="1"/>
    <col min="14" max="18" width="19.7265625" style="1" customWidth="1"/>
    <col min="19" max="19" width="15.453125" style="1" customWidth="1"/>
    <col min="20" max="20" width="16.26953125" style="1" customWidth="1"/>
    <col min="21" max="21" width="20.26953125" style="1" customWidth="1"/>
    <col min="22" max="22" width="38.1796875" style="1" customWidth="1"/>
    <col min="23" max="23" width="11.453125" style="1" customWidth="1"/>
    <col min="24" max="28" width="17.453125" style="1" customWidth="1"/>
    <col min="29" max="29" width="22.1796875" style="1" customWidth="1"/>
    <col min="30" max="30" width="19" style="1" customWidth="1"/>
    <col min="31" max="31" width="20.1796875" style="1" customWidth="1"/>
    <col min="32" max="32" width="19.453125" style="1" customWidth="1"/>
    <col min="33" max="33" width="17.453125" style="1" customWidth="1"/>
    <col min="34" max="34" width="13.26953125" style="1" customWidth="1"/>
    <col min="35" max="35" width="12.26953125" style="1" customWidth="1"/>
    <col min="36" max="36" width="14.54296875" style="1" customWidth="1"/>
    <col min="37" max="37" width="14.453125" style="1" customWidth="1"/>
    <col min="38" max="38" width="17" style="1" customWidth="1"/>
    <col min="39" max="39" width="15.81640625" style="1" customWidth="1"/>
    <col min="40" max="40" width="14" style="1" customWidth="1"/>
    <col min="41" max="41" width="14.1796875" style="1" customWidth="1"/>
    <col min="42" max="42" width="20.7265625" style="1" customWidth="1"/>
    <col min="43" max="43" width="22.453125" style="1" customWidth="1"/>
    <col min="44" max="44" width="19.7265625" style="1" customWidth="1"/>
    <col min="45" max="45" width="20.7265625" style="1" customWidth="1"/>
    <col min="46" max="46" width="26" style="1" customWidth="1"/>
    <col min="47" max="47" width="17.1796875" style="1" customWidth="1"/>
    <col min="48" max="48" width="14.7265625" style="1" customWidth="1"/>
    <col min="49" max="49" width="18.54296875" style="1" customWidth="1"/>
    <col min="50" max="50" width="14.81640625" style="1" customWidth="1"/>
    <col min="51" max="51" width="31.453125" style="1" customWidth="1"/>
    <col min="52" max="16384" width="11.453125" style="1"/>
  </cols>
  <sheetData>
    <row r="1" spans="1:51" ht="0.75" customHeight="1" x14ac:dyDescent="0.25">
      <c r="E1" s="132" t="s">
        <v>35</v>
      </c>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W1" s="2"/>
    </row>
    <row r="2" spans="1:51" ht="78.75" customHeight="1" x14ac:dyDescent="0.25">
      <c r="A2" s="3" t="s">
        <v>34</v>
      </c>
      <c r="B2" s="3" t="s">
        <v>33</v>
      </c>
      <c r="C2" s="3" t="s">
        <v>32</v>
      </c>
      <c r="D2" s="3" t="s">
        <v>31</v>
      </c>
      <c r="E2" s="3" t="s">
        <v>30</v>
      </c>
      <c r="F2" s="3" t="s">
        <v>29</v>
      </c>
      <c r="G2" s="3" t="s">
        <v>28</v>
      </c>
      <c r="H2" s="3" t="s">
        <v>27</v>
      </c>
      <c r="I2" s="3" t="s">
        <v>26</v>
      </c>
      <c r="J2" s="3" t="s">
        <v>25</v>
      </c>
      <c r="K2" s="3" t="s">
        <v>24</v>
      </c>
      <c r="L2" s="3" t="s">
        <v>23</v>
      </c>
      <c r="M2" s="3" t="s">
        <v>22</v>
      </c>
      <c r="N2" s="4" t="s">
        <v>141</v>
      </c>
      <c r="O2" s="45" t="s">
        <v>170</v>
      </c>
      <c r="P2" s="45" t="s">
        <v>172</v>
      </c>
      <c r="Q2" s="45" t="s">
        <v>171</v>
      </c>
      <c r="R2" s="45" t="s">
        <v>192</v>
      </c>
      <c r="S2" s="5" t="s">
        <v>21</v>
      </c>
      <c r="T2" s="6" t="s">
        <v>20</v>
      </c>
      <c r="U2" s="7" t="s">
        <v>19</v>
      </c>
      <c r="V2" s="8" t="s">
        <v>18</v>
      </c>
      <c r="W2" s="9" t="s">
        <v>17</v>
      </c>
      <c r="X2" s="45" t="s">
        <v>142</v>
      </c>
      <c r="Y2" s="45" t="s">
        <v>175</v>
      </c>
      <c r="Z2" s="45" t="s">
        <v>176</v>
      </c>
      <c r="AA2" s="46" t="s">
        <v>177</v>
      </c>
      <c r="AB2" s="46" t="s">
        <v>178</v>
      </c>
      <c r="AC2" s="46" t="s">
        <v>179</v>
      </c>
      <c r="AD2" s="46" t="s">
        <v>180</v>
      </c>
      <c r="AE2" s="46" t="s">
        <v>181</v>
      </c>
      <c r="AF2" s="46" t="s">
        <v>182</v>
      </c>
      <c r="AG2" s="46" t="s">
        <v>183</v>
      </c>
      <c r="AH2" s="10" t="s">
        <v>16</v>
      </c>
      <c r="AI2" s="11" t="s">
        <v>15</v>
      </c>
      <c r="AJ2" s="11" t="s">
        <v>14</v>
      </c>
      <c r="AK2" s="11" t="s">
        <v>13</v>
      </c>
      <c r="AL2" s="12" t="s">
        <v>12</v>
      </c>
      <c r="AM2" s="3" t="s">
        <v>11</v>
      </c>
      <c r="AN2" s="3" t="s">
        <v>10</v>
      </c>
      <c r="AO2" s="3" t="s">
        <v>9</v>
      </c>
      <c r="AP2" s="13" t="s">
        <v>8</v>
      </c>
      <c r="AQ2" s="13" t="s">
        <v>7</v>
      </c>
      <c r="AR2" s="14" t="s">
        <v>6</v>
      </c>
      <c r="AS2" s="15" t="s">
        <v>36</v>
      </c>
      <c r="AT2" s="13" t="s">
        <v>5</v>
      </c>
      <c r="AU2" s="15" t="s">
        <v>4</v>
      </c>
      <c r="AV2" s="3" t="s">
        <v>3</v>
      </c>
      <c r="AW2" s="3" t="s">
        <v>2</v>
      </c>
      <c r="AX2" s="3" t="s">
        <v>1</v>
      </c>
      <c r="AY2" s="15" t="s">
        <v>0</v>
      </c>
    </row>
    <row r="3" spans="1:51" ht="86.25" customHeight="1" x14ac:dyDescent="0.25">
      <c r="A3" s="133" t="s">
        <v>37</v>
      </c>
      <c r="B3" s="136" t="s">
        <v>38</v>
      </c>
      <c r="C3" s="136" t="s">
        <v>39</v>
      </c>
      <c r="D3" s="136" t="s">
        <v>40</v>
      </c>
      <c r="E3" s="137" t="s">
        <v>41</v>
      </c>
      <c r="F3" s="85" t="s">
        <v>45</v>
      </c>
      <c r="G3" s="85" t="s">
        <v>46</v>
      </c>
      <c r="H3" s="86" t="s">
        <v>47</v>
      </c>
      <c r="I3" s="85">
        <v>738</v>
      </c>
      <c r="J3" s="85" t="s">
        <v>48</v>
      </c>
      <c r="K3" s="125">
        <v>1054</v>
      </c>
      <c r="L3" s="125">
        <v>1070</v>
      </c>
      <c r="M3" s="125">
        <v>5969</v>
      </c>
      <c r="N3" s="88">
        <v>2160</v>
      </c>
      <c r="O3" s="38"/>
      <c r="P3" s="38"/>
      <c r="Q3" s="38"/>
      <c r="R3" s="48"/>
      <c r="S3" s="125" t="s">
        <v>49</v>
      </c>
      <c r="T3" s="115" t="s">
        <v>50</v>
      </c>
      <c r="U3" s="99" t="s">
        <v>51</v>
      </c>
      <c r="V3" s="16" t="s">
        <v>52</v>
      </c>
      <c r="W3" s="17">
        <v>2</v>
      </c>
      <c r="X3" s="28">
        <v>2</v>
      </c>
      <c r="Y3" s="44">
        <f>X3/W3</f>
        <v>1</v>
      </c>
      <c r="Z3" s="62">
        <f>(Y3:Y6)/4</f>
        <v>0.25</v>
      </c>
      <c r="AA3" s="67" t="s">
        <v>184</v>
      </c>
      <c r="AB3" s="70" t="s">
        <v>185</v>
      </c>
      <c r="AC3" s="73">
        <v>150695542</v>
      </c>
      <c r="AD3" s="73">
        <v>93000000</v>
      </c>
      <c r="AE3" s="73">
        <v>150695542</v>
      </c>
      <c r="AF3" s="73">
        <v>93000000</v>
      </c>
      <c r="AG3" s="62">
        <f>AF3/AE3</f>
        <v>0.6171383623279314</v>
      </c>
      <c r="AH3" s="18">
        <v>44586</v>
      </c>
      <c r="AI3" s="27">
        <v>330</v>
      </c>
      <c r="AJ3" s="88">
        <v>1070</v>
      </c>
      <c r="AK3" s="88">
        <v>1070</v>
      </c>
      <c r="AL3" s="105">
        <v>1</v>
      </c>
      <c r="AM3" s="85" t="s">
        <v>56</v>
      </c>
      <c r="AN3" s="85" t="s">
        <v>57</v>
      </c>
      <c r="AO3" s="86" t="s">
        <v>58</v>
      </c>
      <c r="AP3" s="19">
        <v>56000000</v>
      </c>
      <c r="AQ3" s="86" t="s">
        <v>59</v>
      </c>
      <c r="AR3" s="85" t="s">
        <v>60</v>
      </c>
      <c r="AS3" s="88" t="s">
        <v>61</v>
      </c>
      <c r="AT3" s="88" t="s">
        <v>62</v>
      </c>
      <c r="AU3" s="124">
        <v>0.61709999999999998</v>
      </c>
      <c r="AV3" s="88" t="s">
        <v>63</v>
      </c>
      <c r="AW3" s="29" t="s">
        <v>64</v>
      </c>
      <c r="AX3" s="30">
        <v>44582</v>
      </c>
      <c r="AY3" s="31" t="s">
        <v>143</v>
      </c>
    </row>
    <row r="4" spans="1:51" ht="85.5" customHeight="1" x14ac:dyDescent="0.25">
      <c r="A4" s="134"/>
      <c r="B4" s="136"/>
      <c r="C4" s="136"/>
      <c r="D4" s="136"/>
      <c r="E4" s="137"/>
      <c r="F4" s="85"/>
      <c r="G4" s="85"/>
      <c r="H4" s="86"/>
      <c r="I4" s="85"/>
      <c r="J4" s="85"/>
      <c r="K4" s="125"/>
      <c r="L4" s="125"/>
      <c r="M4" s="125"/>
      <c r="N4" s="88"/>
      <c r="O4" s="44">
        <f>100%</f>
        <v>1</v>
      </c>
      <c r="P4" s="42">
        <f>O4</f>
        <v>1</v>
      </c>
      <c r="Q4" s="44">
        <f>100%</f>
        <v>1</v>
      </c>
      <c r="R4" s="44">
        <f>+Q4</f>
        <v>1</v>
      </c>
      <c r="S4" s="125"/>
      <c r="T4" s="115"/>
      <c r="U4" s="99"/>
      <c r="V4" s="16" t="s">
        <v>53</v>
      </c>
      <c r="W4" s="17">
        <v>10</v>
      </c>
      <c r="X4" s="28">
        <v>2</v>
      </c>
      <c r="Y4" s="44">
        <f t="shared" ref="Y4:Y31" si="0">X4/W4</f>
        <v>0.2</v>
      </c>
      <c r="Z4" s="63"/>
      <c r="AA4" s="68"/>
      <c r="AB4" s="71"/>
      <c r="AC4" s="74"/>
      <c r="AD4" s="74"/>
      <c r="AE4" s="74"/>
      <c r="AF4" s="74"/>
      <c r="AG4" s="63"/>
      <c r="AH4" s="18">
        <v>44586</v>
      </c>
      <c r="AI4" s="27">
        <v>330</v>
      </c>
      <c r="AJ4" s="88"/>
      <c r="AK4" s="88"/>
      <c r="AL4" s="88"/>
      <c r="AM4" s="85"/>
      <c r="AN4" s="85"/>
      <c r="AO4" s="86"/>
      <c r="AP4" s="19">
        <v>54695541</v>
      </c>
      <c r="AQ4" s="86"/>
      <c r="AR4" s="85"/>
      <c r="AS4" s="88"/>
      <c r="AT4" s="88"/>
      <c r="AU4" s="88"/>
      <c r="AV4" s="88"/>
      <c r="AW4" s="80" t="s">
        <v>65</v>
      </c>
      <c r="AX4" s="80" t="s">
        <v>168</v>
      </c>
      <c r="AY4" s="29" t="s">
        <v>144</v>
      </c>
    </row>
    <row r="5" spans="1:51" ht="64.5" customHeight="1" x14ac:dyDescent="0.25">
      <c r="A5" s="134"/>
      <c r="B5" s="136"/>
      <c r="C5" s="136"/>
      <c r="D5" s="136"/>
      <c r="E5" s="137"/>
      <c r="F5" s="85"/>
      <c r="G5" s="85"/>
      <c r="H5" s="86"/>
      <c r="I5" s="85"/>
      <c r="J5" s="85"/>
      <c r="K5" s="125"/>
      <c r="L5" s="125"/>
      <c r="M5" s="125"/>
      <c r="N5" s="88"/>
      <c r="O5" s="38"/>
      <c r="P5" s="38"/>
      <c r="Q5" s="38"/>
      <c r="R5" s="48"/>
      <c r="S5" s="125"/>
      <c r="T5" s="115"/>
      <c r="U5" s="99"/>
      <c r="V5" s="20" t="s">
        <v>54</v>
      </c>
      <c r="W5" s="17">
        <v>1070</v>
      </c>
      <c r="X5" s="28">
        <v>2160</v>
      </c>
      <c r="Y5" s="44">
        <f>100%</f>
        <v>1</v>
      </c>
      <c r="Z5" s="63"/>
      <c r="AA5" s="68"/>
      <c r="AB5" s="71"/>
      <c r="AC5" s="74"/>
      <c r="AD5" s="74"/>
      <c r="AE5" s="74"/>
      <c r="AF5" s="74"/>
      <c r="AG5" s="63"/>
      <c r="AH5" s="18">
        <v>44586</v>
      </c>
      <c r="AI5" s="27">
        <v>330</v>
      </c>
      <c r="AJ5" s="88"/>
      <c r="AK5" s="88"/>
      <c r="AL5" s="88"/>
      <c r="AM5" s="85"/>
      <c r="AN5" s="85"/>
      <c r="AO5" s="86"/>
      <c r="AP5" s="19">
        <v>1</v>
      </c>
      <c r="AQ5" s="86"/>
      <c r="AR5" s="85"/>
      <c r="AS5" s="88"/>
      <c r="AT5" s="88"/>
      <c r="AU5" s="88"/>
      <c r="AV5" s="88"/>
      <c r="AW5" s="80"/>
      <c r="AX5" s="80"/>
      <c r="AY5" s="29" t="s">
        <v>145</v>
      </c>
    </row>
    <row r="6" spans="1:51" ht="84.75" customHeight="1" x14ac:dyDescent="0.25">
      <c r="A6" s="134"/>
      <c r="B6" s="136"/>
      <c r="C6" s="136"/>
      <c r="D6" s="136"/>
      <c r="E6" s="137"/>
      <c r="F6" s="85"/>
      <c r="G6" s="85"/>
      <c r="H6" s="86"/>
      <c r="I6" s="85"/>
      <c r="J6" s="85"/>
      <c r="K6" s="125"/>
      <c r="L6" s="125"/>
      <c r="M6" s="125"/>
      <c r="N6" s="88"/>
      <c r="O6" s="38"/>
      <c r="P6" s="38"/>
      <c r="Q6" s="38"/>
      <c r="R6" s="48"/>
      <c r="S6" s="125"/>
      <c r="T6" s="115"/>
      <c r="U6" s="99"/>
      <c r="V6" s="20" t="s">
        <v>55</v>
      </c>
      <c r="W6" s="17">
        <v>25</v>
      </c>
      <c r="X6" s="28">
        <v>8</v>
      </c>
      <c r="Y6" s="44">
        <f t="shared" si="0"/>
        <v>0.32</v>
      </c>
      <c r="Z6" s="64"/>
      <c r="AA6" s="69"/>
      <c r="AB6" s="72"/>
      <c r="AC6" s="75"/>
      <c r="AD6" s="75"/>
      <c r="AE6" s="75"/>
      <c r="AF6" s="75"/>
      <c r="AG6" s="64"/>
      <c r="AH6" s="18">
        <v>44586</v>
      </c>
      <c r="AI6" s="27">
        <v>330</v>
      </c>
      <c r="AJ6" s="88"/>
      <c r="AK6" s="88"/>
      <c r="AL6" s="88"/>
      <c r="AM6" s="85"/>
      <c r="AN6" s="85"/>
      <c r="AO6" s="86"/>
      <c r="AP6" s="19">
        <v>40000000</v>
      </c>
      <c r="AQ6" s="86"/>
      <c r="AR6" s="85"/>
      <c r="AS6" s="53"/>
      <c r="AT6" s="53"/>
      <c r="AU6" s="53"/>
      <c r="AV6" s="53"/>
      <c r="AW6" s="32" t="s">
        <v>66</v>
      </c>
      <c r="AX6" s="30">
        <v>44707</v>
      </c>
      <c r="AY6" s="29" t="s">
        <v>146</v>
      </c>
    </row>
    <row r="7" spans="1:51" ht="16.5" customHeight="1" x14ac:dyDescent="0.25">
      <c r="A7" s="134"/>
      <c r="B7" s="136"/>
      <c r="C7" s="136"/>
      <c r="D7" s="136"/>
      <c r="E7" s="137"/>
      <c r="F7" s="85"/>
      <c r="G7" s="26"/>
      <c r="H7" s="86"/>
      <c r="I7" s="26"/>
      <c r="J7" s="27"/>
      <c r="K7" s="27"/>
      <c r="L7" s="21"/>
      <c r="M7" s="22"/>
      <c r="N7" s="33"/>
      <c r="O7" s="33"/>
      <c r="P7" s="33"/>
      <c r="Q7" s="33"/>
      <c r="R7" s="33"/>
      <c r="S7" s="33"/>
      <c r="T7" s="33"/>
      <c r="U7" s="126"/>
      <c r="V7" s="127"/>
      <c r="W7" s="127"/>
      <c r="X7" s="128"/>
      <c r="Y7" s="44"/>
      <c r="Z7" s="41"/>
      <c r="AA7" s="43"/>
      <c r="AB7" s="43"/>
      <c r="AC7" s="43"/>
      <c r="AD7" s="43"/>
      <c r="AE7" s="43"/>
      <c r="AF7" s="43"/>
      <c r="AG7" s="43"/>
      <c r="AH7" s="126"/>
      <c r="AI7" s="128"/>
      <c r="AJ7" s="33"/>
      <c r="AK7" s="33"/>
      <c r="AL7" s="33"/>
      <c r="AM7" s="98"/>
      <c r="AN7" s="98"/>
      <c r="AO7" s="98"/>
      <c r="AP7" s="98"/>
      <c r="AQ7" s="98"/>
      <c r="AR7" s="98"/>
      <c r="AS7" s="98"/>
      <c r="AT7" s="98"/>
      <c r="AU7" s="98"/>
      <c r="AV7" s="98"/>
      <c r="AW7" s="98"/>
      <c r="AX7" s="98"/>
      <c r="AY7" s="33"/>
    </row>
    <row r="8" spans="1:51" ht="22.5" customHeight="1" x14ac:dyDescent="0.25">
      <c r="A8" s="134"/>
      <c r="B8" s="136"/>
      <c r="C8" s="136"/>
      <c r="D8" s="136"/>
      <c r="E8" s="137"/>
      <c r="F8" s="85" t="s">
        <v>67</v>
      </c>
      <c r="G8" s="85" t="s">
        <v>68</v>
      </c>
      <c r="H8" s="86" t="s">
        <v>47</v>
      </c>
      <c r="I8" s="129">
        <v>0</v>
      </c>
      <c r="J8" s="85" t="s">
        <v>69</v>
      </c>
      <c r="K8" s="86">
        <v>128</v>
      </c>
      <c r="L8" s="86">
        <v>32</v>
      </c>
      <c r="M8" s="86">
        <v>73</v>
      </c>
      <c r="N8" s="88">
        <v>16</v>
      </c>
      <c r="O8" s="38"/>
      <c r="P8" s="38"/>
      <c r="Q8" s="38"/>
      <c r="R8" s="48"/>
      <c r="S8" s="114" t="s">
        <v>87</v>
      </c>
      <c r="T8" s="115" t="s">
        <v>88</v>
      </c>
      <c r="U8" s="120" t="s">
        <v>89</v>
      </c>
      <c r="V8" s="94" t="s">
        <v>52</v>
      </c>
      <c r="W8" s="95">
        <v>2</v>
      </c>
      <c r="X8" s="88">
        <v>2</v>
      </c>
      <c r="Y8" s="44">
        <f t="shared" si="0"/>
        <v>1</v>
      </c>
      <c r="Z8" s="62">
        <f>(Y8:Y15)/3</f>
        <v>0.33333333333333331</v>
      </c>
      <c r="AA8" s="53" t="s">
        <v>184</v>
      </c>
      <c r="AB8" s="56" t="s">
        <v>186</v>
      </c>
      <c r="AC8" s="76">
        <v>148128322</v>
      </c>
      <c r="AD8" s="76">
        <v>33600000</v>
      </c>
      <c r="AE8" s="76">
        <v>148128322</v>
      </c>
      <c r="AF8" s="76">
        <v>33600000</v>
      </c>
      <c r="AG8" s="62">
        <f>AF8/AE8</f>
        <v>0.22683035591262554</v>
      </c>
      <c r="AH8" s="65">
        <v>44586</v>
      </c>
      <c r="AI8" s="88">
        <v>330</v>
      </c>
      <c r="AJ8" s="129" t="s">
        <v>92</v>
      </c>
      <c r="AK8" s="129">
        <v>128</v>
      </c>
      <c r="AL8" s="89">
        <v>1</v>
      </c>
      <c r="AM8" s="85" t="s">
        <v>56</v>
      </c>
      <c r="AN8" s="85" t="s">
        <v>57</v>
      </c>
      <c r="AO8" s="85" t="s">
        <v>58</v>
      </c>
      <c r="AP8" s="87">
        <v>43400000</v>
      </c>
      <c r="AQ8" s="95" t="s">
        <v>59</v>
      </c>
      <c r="AR8" s="85" t="s">
        <v>93</v>
      </c>
      <c r="AS8" s="88" t="s">
        <v>61</v>
      </c>
      <c r="AT8" s="88" t="s">
        <v>94</v>
      </c>
      <c r="AU8" s="88" t="s">
        <v>95</v>
      </c>
      <c r="AV8" s="88" t="s">
        <v>63</v>
      </c>
      <c r="AW8" s="83" t="s">
        <v>64</v>
      </c>
      <c r="AX8" s="148">
        <v>44582</v>
      </c>
      <c r="AY8" s="82" t="s">
        <v>147</v>
      </c>
    </row>
    <row r="9" spans="1:51" ht="21" customHeight="1" x14ac:dyDescent="0.25">
      <c r="A9" s="134"/>
      <c r="B9" s="136"/>
      <c r="C9" s="136"/>
      <c r="D9" s="136"/>
      <c r="E9" s="137"/>
      <c r="F9" s="85"/>
      <c r="G9" s="85"/>
      <c r="H9" s="86"/>
      <c r="I9" s="130"/>
      <c r="J9" s="85"/>
      <c r="K9" s="86"/>
      <c r="L9" s="86"/>
      <c r="M9" s="86"/>
      <c r="N9" s="88"/>
      <c r="O9" s="38"/>
      <c r="P9" s="38"/>
      <c r="Q9" s="38"/>
      <c r="R9" s="48"/>
      <c r="S9" s="114"/>
      <c r="T9" s="115"/>
      <c r="U9" s="144"/>
      <c r="V9" s="94"/>
      <c r="W9" s="113"/>
      <c r="X9" s="88"/>
      <c r="Y9" s="44"/>
      <c r="Z9" s="63"/>
      <c r="AA9" s="54"/>
      <c r="AB9" s="57"/>
      <c r="AC9" s="77"/>
      <c r="AD9" s="77"/>
      <c r="AE9" s="77"/>
      <c r="AF9" s="77"/>
      <c r="AG9" s="63"/>
      <c r="AH9" s="101"/>
      <c r="AI9" s="88"/>
      <c r="AJ9" s="130"/>
      <c r="AK9" s="130"/>
      <c r="AL9" s="86"/>
      <c r="AM9" s="85"/>
      <c r="AN9" s="85"/>
      <c r="AO9" s="85"/>
      <c r="AP9" s="87"/>
      <c r="AQ9" s="113"/>
      <c r="AR9" s="85"/>
      <c r="AS9" s="88"/>
      <c r="AT9" s="88"/>
      <c r="AU9" s="88"/>
      <c r="AV9" s="88"/>
      <c r="AW9" s="149"/>
      <c r="AX9" s="98"/>
      <c r="AY9" s="82"/>
    </row>
    <row r="10" spans="1:51" ht="27" customHeight="1" x14ac:dyDescent="0.25">
      <c r="A10" s="134"/>
      <c r="B10" s="136"/>
      <c r="C10" s="136"/>
      <c r="D10" s="136"/>
      <c r="E10" s="137"/>
      <c r="F10" s="85"/>
      <c r="G10" s="85"/>
      <c r="H10" s="86"/>
      <c r="I10" s="130"/>
      <c r="J10" s="85"/>
      <c r="K10" s="86"/>
      <c r="L10" s="86"/>
      <c r="M10" s="86"/>
      <c r="N10" s="88"/>
      <c r="O10" s="38"/>
      <c r="P10" s="38"/>
      <c r="Q10" s="38"/>
      <c r="R10" s="48"/>
      <c r="S10" s="114"/>
      <c r="T10" s="115"/>
      <c r="U10" s="144"/>
      <c r="V10" s="94"/>
      <c r="W10" s="96"/>
      <c r="X10" s="88"/>
      <c r="Y10" s="44"/>
      <c r="Z10" s="63"/>
      <c r="AA10" s="54"/>
      <c r="AB10" s="57"/>
      <c r="AC10" s="77"/>
      <c r="AD10" s="77"/>
      <c r="AE10" s="77"/>
      <c r="AF10" s="77"/>
      <c r="AG10" s="63"/>
      <c r="AH10" s="66"/>
      <c r="AI10" s="88"/>
      <c r="AJ10" s="130"/>
      <c r="AK10" s="130"/>
      <c r="AL10" s="86"/>
      <c r="AM10" s="85"/>
      <c r="AN10" s="85"/>
      <c r="AO10" s="85"/>
      <c r="AP10" s="87"/>
      <c r="AQ10" s="113"/>
      <c r="AR10" s="85"/>
      <c r="AS10" s="88"/>
      <c r="AT10" s="88"/>
      <c r="AU10" s="88"/>
      <c r="AV10" s="88"/>
      <c r="AW10" s="150"/>
      <c r="AX10" s="98"/>
      <c r="AY10" s="82"/>
    </row>
    <row r="11" spans="1:51" ht="26.25" customHeight="1" x14ac:dyDescent="0.25">
      <c r="A11" s="134"/>
      <c r="B11" s="136"/>
      <c r="C11" s="136"/>
      <c r="D11" s="136"/>
      <c r="E11" s="137"/>
      <c r="F11" s="85"/>
      <c r="G11" s="85"/>
      <c r="H11" s="86"/>
      <c r="I11" s="130"/>
      <c r="J11" s="85"/>
      <c r="K11" s="86"/>
      <c r="L11" s="86"/>
      <c r="M11" s="86"/>
      <c r="N11" s="88"/>
      <c r="O11" s="38"/>
      <c r="P11" s="38"/>
      <c r="Q11" s="38"/>
      <c r="R11" s="48"/>
      <c r="S11" s="114"/>
      <c r="T11" s="115"/>
      <c r="U11" s="144"/>
      <c r="V11" s="94" t="s">
        <v>90</v>
      </c>
      <c r="W11" s="95">
        <v>32</v>
      </c>
      <c r="X11" s="88">
        <v>16</v>
      </c>
      <c r="Y11" s="44">
        <f t="shared" si="0"/>
        <v>0.5</v>
      </c>
      <c r="Z11" s="63"/>
      <c r="AA11" s="54"/>
      <c r="AB11" s="57"/>
      <c r="AC11" s="77"/>
      <c r="AD11" s="77"/>
      <c r="AE11" s="77"/>
      <c r="AF11" s="77"/>
      <c r="AG11" s="63"/>
      <c r="AH11" s="65">
        <v>44586</v>
      </c>
      <c r="AI11" s="88">
        <v>330</v>
      </c>
      <c r="AJ11" s="130"/>
      <c r="AK11" s="130"/>
      <c r="AL11" s="86"/>
      <c r="AM11" s="85"/>
      <c r="AN11" s="85"/>
      <c r="AO11" s="85"/>
      <c r="AP11" s="108">
        <v>84728322</v>
      </c>
      <c r="AQ11" s="113"/>
      <c r="AR11" s="85"/>
      <c r="AS11" s="88"/>
      <c r="AT11" s="88"/>
      <c r="AU11" s="88"/>
      <c r="AV11" s="88"/>
      <c r="AW11" s="56" t="s">
        <v>65</v>
      </c>
      <c r="AX11" s="80" t="s">
        <v>168</v>
      </c>
      <c r="AY11" s="81" t="s">
        <v>148</v>
      </c>
    </row>
    <row r="12" spans="1:51" ht="27" customHeight="1" x14ac:dyDescent="0.25">
      <c r="A12" s="134"/>
      <c r="B12" s="136"/>
      <c r="C12" s="136"/>
      <c r="D12" s="136"/>
      <c r="E12" s="137"/>
      <c r="F12" s="85"/>
      <c r="G12" s="85"/>
      <c r="H12" s="86"/>
      <c r="I12" s="130"/>
      <c r="J12" s="85"/>
      <c r="K12" s="86"/>
      <c r="L12" s="86"/>
      <c r="M12" s="86"/>
      <c r="N12" s="88"/>
      <c r="O12" s="44">
        <f>N8/L8</f>
        <v>0.5</v>
      </c>
      <c r="P12" s="42">
        <f>O12</f>
        <v>0.5</v>
      </c>
      <c r="Q12" s="44">
        <f>(N8+M8)/(K8)</f>
        <v>0.6953125</v>
      </c>
      <c r="R12" s="44">
        <f>+Q12</f>
        <v>0.6953125</v>
      </c>
      <c r="S12" s="114"/>
      <c r="T12" s="115"/>
      <c r="U12" s="144"/>
      <c r="V12" s="94"/>
      <c r="W12" s="113"/>
      <c r="X12" s="88"/>
      <c r="Y12" s="44"/>
      <c r="Z12" s="63"/>
      <c r="AA12" s="54"/>
      <c r="AB12" s="57"/>
      <c r="AC12" s="77"/>
      <c r="AD12" s="77"/>
      <c r="AE12" s="77"/>
      <c r="AF12" s="77"/>
      <c r="AG12" s="63"/>
      <c r="AH12" s="101"/>
      <c r="AI12" s="88"/>
      <c r="AJ12" s="130"/>
      <c r="AK12" s="130"/>
      <c r="AL12" s="86"/>
      <c r="AM12" s="85"/>
      <c r="AN12" s="85"/>
      <c r="AO12" s="85"/>
      <c r="AP12" s="109"/>
      <c r="AQ12" s="113"/>
      <c r="AR12" s="85"/>
      <c r="AS12" s="88"/>
      <c r="AT12" s="88"/>
      <c r="AU12" s="88"/>
      <c r="AV12" s="88"/>
      <c r="AW12" s="57"/>
      <c r="AX12" s="80"/>
      <c r="AY12" s="82"/>
    </row>
    <row r="13" spans="1:51" ht="23.25" customHeight="1" x14ac:dyDescent="0.25">
      <c r="A13" s="134"/>
      <c r="B13" s="136"/>
      <c r="C13" s="136"/>
      <c r="D13" s="136"/>
      <c r="E13" s="137"/>
      <c r="F13" s="85"/>
      <c r="G13" s="85"/>
      <c r="H13" s="86"/>
      <c r="I13" s="130"/>
      <c r="J13" s="85"/>
      <c r="K13" s="86"/>
      <c r="L13" s="86"/>
      <c r="M13" s="86"/>
      <c r="N13" s="88"/>
      <c r="O13" s="38"/>
      <c r="P13" s="38"/>
      <c r="Q13" s="38"/>
      <c r="R13" s="48"/>
      <c r="S13" s="114"/>
      <c r="T13" s="115"/>
      <c r="U13" s="144"/>
      <c r="V13" s="94"/>
      <c r="W13" s="96"/>
      <c r="X13" s="88"/>
      <c r="Y13" s="44"/>
      <c r="Z13" s="63"/>
      <c r="AA13" s="54"/>
      <c r="AB13" s="57"/>
      <c r="AC13" s="77"/>
      <c r="AD13" s="77"/>
      <c r="AE13" s="77"/>
      <c r="AF13" s="77"/>
      <c r="AG13" s="63"/>
      <c r="AH13" s="66"/>
      <c r="AI13" s="88"/>
      <c r="AJ13" s="130"/>
      <c r="AK13" s="130"/>
      <c r="AL13" s="86"/>
      <c r="AM13" s="85"/>
      <c r="AN13" s="85"/>
      <c r="AO13" s="85"/>
      <c r="AP13" s="110"/>
      <c r="AQ13" s="113"/>
      <c r="AR13" s="85"/>
      <c r="AS13" s="88"/>
      <c r="AT13" s="88"/>
      <c r="AU13" s="88"/>
      <c r="AV13" s="88"/>
      <c r="AW13" s="57"/>
      <c r="AX13" s="80"/>
      <c r="AY13" s="82"/>
    </row>
    <row r="14" spans="1:51" ht="30.75" customHeight="1" x14ac:dyDescent="0.25">
      <c r="A14" s="134"/>
      <c r="B14" s="136"/>
      <c r="C14" s="136"/>
      <c r="D14" s="136"/>
      <c r="E14" s="137"/>
      <c r="F14" s="85"/>
      <c r="G14" s="85"/>
      <c r="H14" s="86"/>
      <c r="I14" s="130"/>
      <c r="J14" s="85"/>
      <c r="K14" s="86"/>
      <c r="L14" s="86"/>
      <c r="M14" s="86"/>
      <c r="N14" s="88"/>
      <c r="O14" s="38"/>
      <c r="P14" s="38"/>
      <c r="Q14" s="38"/>
      <c r="R14" s="48"/>
      <c r="S14" s="114"/>
      <c r="T14" s="115"/>
      <c r="U14" s="144"/>
      <c r="V14" s="94" t="s">
        <v>91</v>
      </c>
      <c r="W14" s="95">
        <v>15</v>
      </c>
      <c r="X14" s="88">
        <v>8</v>
      </c>
      <c r="Y14" s="44">
        <f t="shared" si="0"/>
        <v>0.53333333333333333</v>
      </c>
      <c r="Z14" s="63"/>
      <c r="AA14" s="54"/>
      <c r="AB14" s="57"/>
      <c r="AC14" s="77"/>
      <c r="AD14" s="77"/>
      <c r="AE14" s="77"/>
      <c r="AF14" s="77"/>
      <c r="AG14" s="63"/>
      <c r="AH14" s="65">
        <v>44586</v>
      </c>
      <c r="AI14" s="88">
        <v>330</v>
      </c>
      <c r="AJ14" s="130"/>
      <c r="AK14" s="130"/>
      <c r="AL14" s="86"/>
      <c r="AM14" s="85"/>
      <c r="AN14" s="85"/>
      <c r="AO14" s="85"/>
      <c r="AP14" s="87">
        <v>20000000</v>
      </c>
      <c r="AQ14" s="113"/>
      <c r="AR14" s="85"/>
      <c r="AS14" s="88"/>
      <c r="AT14" s="88"/>
      <c r="AU14" s="88"/>
      <c r="AV14" s="88"/>
      <c r="AW14" s="57"/>
      <c r="AX14" s="80"/>
      <c r="AY14" s="81" t="s">
        <v>149</v>
      </c>
    </row>
    <row r="15" spans="1:51" ht="45.75" customHeight="1" x14ac:dyDescent="0.25">
      <c r="A15" s="134"/>
      <c r="B15" s="136"/>
      <c r="C15" s="136"/>
      <c r="D15" s="136"/>
      <c r="E15" s="137"/>
      <c r="F15" s="85"/>
      <c r="G15" s="85"/>
      <c r="H15" s="86"/>
      <c r="I15" s="131"/>
      <c r="J15" s="85"/>
      <c r="K15" s="86"/>
      <c r="L15" s="86"/>
      <c r="M15" s="86"/>
      <c r="N15" s="88"/>
      <c r="O15" s="38"/>
      <c r="P15" s="38"/>
      <c r="Q15" s="38"/>
      <c r="R15" s="48"/>
      <c r="S15" s="114"/>
      <c r="T15" s="115"/>
      <c r="U15" s="145"/>
      <c r="V15" s="94"/>
      <c r="W15" s="96"/>
      <c r="X15" s="88"/>
      <c r="Y15" s="44"/>
      <c r="Z15" s="64"/>
      <c r="AA15" s="55"/>
      <c r="AB15" s="58"/>
      <c r="AC15" s="78"/>
      <c r="AD15" s="78"/>
      <c r="AE15" s="78"/>
      <c r="AF15" s="78"/>
      <c r="AG15" s="64"/>
      <c r="AH15" s="66"/>
      <c r="AI15" s="88"/>
      <c r="AJ15" s="131"/>
      <c r="AK15" s="131"/>
      <c r="AL15" s="86"/>
      <c r="AM15" s="85"/>
      <c r="AN15" s="85"/>
      <c r="AO15" s="85"/>
      <c r="AP15" s="87"/>
      <c r="AQ15" s="96"/>
      <c r="AR15" s="85"/>
      <c r="AS15" s="88"/>
      <c r="AT15" s="88"/>
      <c r="AU15" s="88"/>
      <c r="AV15" s="88"/>
      <c r="AW15" s="58"/>
      <c r="AX15" s="80"/>
      <c r="AY15" s="82"/>
    </row>
    <row r="16" spans="1:51" ht="15" customHeight="1" x14ac:dyDescent="0.25">
      <c r="A16" s="134"/>
      <c r="B16" s="136"/>
      <c r="C16" s="136"/>
      <c r="D16" s="136"/>
      <c r="E16" s="137"/>
      <c r="F16" s="85"/>
      <c r="G16" s="85"/>
      <c r="H16" s="85"/>
      <c r="I16" s="85"/>
      <c r="J16" s="85"/>
      <c r="K16" s="85"/>
      <c r="L16" s="85"/>
      <c r="M16" s="85"/>
      <c r="N16" s="85"/>
      <c r="O16" s="39"/>
      <c r="P16" s="39"/>
      <c r="Q16" s="39"/>
      <c r="R16" s="47"/>
      <c r="S16" s="146"/>
      <c r="T16" s="146"/>
      <c r="U16" s="146"/>
      <c r="V16" s="146"/>
      <c r="W16" s="146"/>
      <c r="X16" s="33"/>
      <c r="Y16" s="44"/>
      <c r="Z16" s="33"/>
      <c r="AA16" s="33"/>
      <c r="AB16" s="33"/>
      <c r="AC16" s="33"/>
      <c r="AD16" s="33"/>
      <c r="AE16" s="33"/>
      <c r="AF16" s="33"/>
      <c r="AG16" s="33"/>
      <c r="AH16" s="33"/>
      <c r="AI16" s="33"/>
      <c r="AJ16" s="85"/>
      <c r="AK16" s="85"/>
      <c r="AL16" s="85"/>
      <c r="AM16" s="85"/>
      <c r="AN16" s="85"/>
      <c r="AO16" s="85"/>
      <c r="AP16" s="85"/>
      <c r="AQ16" s="85"/>
      <c r="AR16" s="85"/>
      <c r="AS16" s="33"/>
      <c r="AT16" s="33"/>
      <c r="AU16" s="33"/>
      <c r="AV16" s="33"/>
      <c r="AW16" s="33"/>
      <c r="AX16" s="33"/>
      <c r="AY16" s="33"/>
    </row>
    <row r="17" spans="1:51" ht="23.25" customHeight="1" x14ac:dyDescent="0.25">
      <c r="A17" s="134"/>
      <c r="B17" s="136"/>
      <c r="C17" s="136"/>
      <c r="D17" s="136"/>
      <c r="E17" s="137"/>
      <c r="F17" s="85" t="s">
        <v>70</v>
      </c>
      <c r="G17" s="85" t="s">
        <v>71</v>
      </c>
      <c r="H17" s="86" t="s">
        <v>47</v>
      </c>
      <c r="I17" s="86">
        <v>0</v>
      </c>
      <c r="J17" s="85" t="s">
        <v>72</v>
      </c>
      <c r="K17" s="86">
        <v>1</v>
      </c>
      <c r="L17" s="142" t="s">
        <v>174</v>
      </c>
      <c r="M17" s="143" t="s">
        <v>173</v>
      </c>
      <c r="N17" s="88">
        <v>0.18</v>
      </c>
      <c r="O17" s="38"/>
      <c r="P17" s="38"/>
      <c r="Q17" s="38"/>
      <c r="R17" s="48"/>
      <c r="S17" s="114" t="s">
        <v>96</v>
      </c>
      <c r="T17" s="115" t="s">
        <v>97</v>
      </c>
      <c r="U17" s="99" t="s">
        <v>98</v>
      </c>
      <c r="V17" s="94" t="s">
        <v>52</v>
      </c>
      <c r="W17" s="100">
        <v>11</v>
      </c>
      <c r="X17" s="88">
        <v>11</v>
      </c>
      <c r="Y17" s="44">
        <f t="shared" si="0"/>
        <v>1</v>
      </c>
      <c r="Z17" s="62">
        <f>(Y17:Y34)/5</f>
        <v>0.2</v>
      </c>
      <c r="AA17" s="53" t="s">
        <v>184</v>
      </c>
      <c r="AB17" s="56" t="s">
        <v>187</v>
      </c>
      <c r="AC17" s="59">
        <v>923703820</v>
      </c>
      <c r="AD17" s="59">
        <v>225900000</v>
      </c>
      <c r="AE17" s="59">
        <v>923703820</v>
      </c>
      <c r="AF17" s="59">
        <v>225900000</v>
      </c>
      <c r="AG17" s="62">
        <f>AF17/AE17</f>
        <v>0.24455891066900642</v>
      </c>
      <c r="AH17" s="65">
        <v>44586</v>
      </c>
      <c r="AI17" s="88">
        <v>330</v>
      </c>
      <c r="AJ17" s="85" t="s">
        <v>92</v>
      </c>
      <c r="AK17" s="85" t="s">
        <v>92</v>
      </c>
      <c r="AL17" s="123">
        <v>1</v>
      </c>
      <c r="AM17" s="85" t="s">
        <v>56</v>
      </c>
      <c r="AN17" s="85" t="s">
        <v>57</v>
      </c>
      <c r="AO17" s="85" t="s">
        <v>58</v>
      </c>
      <c r="AP17" s="87">
        <v>295800000</v>
      </c>
      <c r="AQ17" s="86" t="s">
        <v>59</v>
      </c>
      <c r="AR17" s="85" t="s">
        <v>103</v>
      </c>
      <c r="AS17" s="88" t="s">
        <v>61</v>
      </c>
      <c r="AT17" s="88" t="s">
        <v>104</v>
      </c>
      <c r="AU17" s="88" t="s">
        <v>105</v>
      </c>
      <c r="AV17" s="88" t="s">
        <v>63</v>
      </c>
      <c r="AW17" s="81" t="s">
        <v>64</v>
      </c>
      <c r="AX17" s="97">
        <v>44582</v>
      </c>
      <c r="AY17" s="106" t="s">
        <v>150</v>
      </c>
    </row>
    <row r="18" spans="1:51" ht="20.25" customHeight="1" x14ac:dyDescent="0.25">
      <c r="A18" s="134"/>
      <c r="B18" s="136"/>
      <c r="C18" s="136"/>
      <c r="D18" s="136"/>
      <c r="E18" s="137"/>
      <c r="F18" s="85"/>
      <c r="G18" s="85"/>
      <c r="H18" s="86"/>
      <c r="I18" s="86"/>
      <c r="J18" s="85"/>
      <c r="K18" s="86"/>
      <c r="L18" s="142"/>
      <c r="M18" s="143"/>
      <c r="N18" s="88"/>
      <c r="O18" s="38"/>
      <c r="P18" s="38"/>
      <c r="Q18" s="38"/>
      <c r="R18" s="48"/>
      <c r="S18" s="114"/>
      <c r="T18" s="115"/>
      <c r="U18" s="99"/>
      <c r="V18" s="94"/>
      <c r="W18" s="100"/>
      <c r="X18" s="88"/>
      <c r="Y18" s="44"/>
      <c r="Z18" s="63"/>
      <c r="AA18" s="54"/>
      <c r="AB18" s="57"/>
      <c r="AC18" s="60"/>
      <c r="AD18" s="60"/>
      <c r="AE18" s="60"/>
      <c r="AF18" s="60"/>
      <c r="AG18" s="63"/>
      <c r="AH18" s="101"/>
      <c r="AI18" s="88"/>
      <c r="AJ18" s="85"/>
      <c r="AK18" s="85"/>
      <c r="AL18" s="113"/>
      <c r="AM18" s="85"/>
      <c r="AN18" s="85"/>
      <c r="AO18" s="85"/>
      <c r="AP18" s="87"/>
      <c r="AQ18" s="86"/>
      <c r="AR18" s="85"/>
      <c r="AS18" s="88"/>
      <c r="AT18" s="88"/>
      <c r="AU18" s="88"/>
      <c r="AV18" s="88"/>
      <c r="AW18" s="81"/>
      <c r="AX18" s="88"/>
      <c r="AY18" s="107"/>
    </row>
    <row r="19" spans="1:51" ht="26.25" customHeight="1" x14ac:dyDescent="0.25">
      <c r="A19" s="134"/>
      <c r="B19" s="136"/>
      <c r="C19" s="136"/>
      <c r="D19" s="136"/>
      <c r="E19" s="137"/>
      <c r="F19" s="85"/>
      <c r="G19" s="85"/>
      <c r="H19" s="86"/>
      <c r="I19" s="86"/>
      <c r="J19" s="85"/>
      <c r="K19" s="86"/>
      <c r="L19" s="142"/>
      <c r="M19" s="143"/>
      <c r="N19" s="88"/>
      <c r="O19" s="38"/>
      <c r="P19" s="38"/>
      <c r="Q19" s="38"/>
      <c r="R19" s="48"/>
      <c r="S19" s="114"/>
      <c r="T19" s="115"/>
      <c r="U19" s="99"/>
      <c r="V19" s="94"/>
      <c r="W19" s="100"/>
      <c r="X19" s="88"/>
      <c r="Y19" s="44"/>
      <c r="Z19" s="63"/>
      <c r="AA19" s="54"/>
      <c r="AB19" s="57"/>
      <c r="AC19" s="60"/>
      <c r="AD19" s="60"/>
      <c r="AE19" s="60"/>
      <c r="AF19" s="60"/>
      <c r="AG19" s="63"/>
      <c r="AH19" s="66"/>
      <c r="AI19" s="88"/>
      <c r="AJ19" s="85"/>
      <c r="AK19" s="85"/>
      <c r="AL19" s="113"/>
      <c r="AM19" s="85"/>
      <c r="AN19" s="85"/>
      <c r="AO19" s="85"/>
      <c r="AP19" s="87"/>
      <c r="AQ19" s="86"/>
      <c r="AR19" s="85"/>
      <c r="AS19" s="88"/>
      <c r="AT19" s="88"/>
      <c r="AU19" s="88"/>
      <c r="AV19" s="88"/>
      <c r="AW19" s="81"/>
      <c r="AX19" s="88"/>
      <c r="AY19" s="107"/>
    </row>
    <row r="20" spans="1:51" ht="20.25" customHeight="1" x14ac:dyDescent="0.25">
      <c r="A20" s="134"/>
      <c r="B20" s="136"/>
      <c r="C20" s="136"/>
      <c r="D20" s="136"/>
      <c r="E20" s="137"/>
      <c r="F20" s="85"/>
      <c r="G20" s="85"/>
      <c r="H20" s="86"/>
      <c r="I20" s="86"/>
      <c r="J20" s="85"/>
      <c r="K20" s="86"/>
      <c r="L20" s="142"/>
      <c r="M20" s="143"/>
      <c r="N20" s="88"/>
      <c r="O20" s="38"/>
      <c r="P20" s="38"/>
      <c r="Q20" s="38"/>
      <c r="R20" s="48"/>
      <c r="S20" s="114"/>
      <c r="T20" s="115"/>
      <c r="U20" s="99"/>
      <c r="V20" s="94" t="s">
        <v>99</v>
      </c>
      <c r="W20" s="100">
        <v>22</v>
      </c>
      <c r="X20" s="88">
        <v>17</v>
      </c>
      <c r="Y20" s="44">
        <f t="shared" si="0"/>
        <v>0.77272727272727271</v>
      </c>
      <c r="Z20" s="63"/>
      <c r="AA20" s="54"/>
      <c r="AB20" s="57"/>
      <c r="AC20" s="60"/>
      <c r="AD20" s="60"/>
      <c r="AE20" s="60"/>
      <c r="AF20" s="60"/>
      <c r="AG20" s="63"/>
      <c r="AH20" s="65">
        <v>44586</v>
      </c>
      <c r="AI20" s="88">
        <v>280</v>
      </c>
      <c r="AJ20" s="85"/>
      <c r="AK20" s="85"/>
      <c r="AL20" s="113"/>
      <c r="AM20" s="85"/>
      <c r="AN20" s="85"/>
      <c r="AO20" s="85"/>
      <c r="AP20" s="87">
        <v>408903820</v>
      </c>
      <c r="AQ20" s="86"/>
      <c r="AR20" s="85"/>
      <c r="AS20" s="88"/>
      <c r="AT20" s="88"/>
      <c r="AU20" s="88"/>
      <c r="AV20" s="88"/>
      <c r="AW20" s="80" t="s">
        <v>65</v>
      </c>
      <c r="AX20" s="80" t="s">
        <v>168</v>
      </c>
      <c r="AY20" s="106" t="s">
        <v>151</v>
      </c>
    </row>
    <row r="21" spans="1:51" x14ac:dyDescent="0.25">
      <c r="A21" s="134"/>
      <c r="B21" s="136"/>
      <c r="C21" s="136"/>
      <c r="D21" s="136"/>
      <c r="E21" s="137"/>
      <c r="F21" s="85"/>
      <c r="G21" s="85"/>
      <c r="H21" s="86"/>
      <c r="I21" s="86"/>
      <c r="J21" s="85"/>
      <c r="K21" s="86"/>
      <c r="L21" s="142"/>
      <c r="M21" s="143"/>
      <c r="N21" s="88"/>
      <c r="O21" s="38"/>
      <c r="P21" s="38"/>
      <c r="Q21" s="38"/>
      <c r="R21" s="48"/>
      <c r="S21" s="114"/>
      <c r="T21" s="115"/>
      <c r="U21" s="99"/>
      <c r="V21" s="94"/>
      <c r="W21" s="100"/>
      <c r="X21" s="88"/>
      <c r="Y21" s="44"/>
      <c r="Z21" s="63"/>
      <c r="AA21" s="54"/>
      <c r="AB21" s="57"/>
      <c r="AC21" s="60"/>
      <c r="AD21" s="60"/>
      <c r="AE21" s="60"/>
      <c r="AF21" s="60"/>
      <c r="AG21" s="63"/>
      <c r="AH21" s="101"/>
      <c r="AI21" s="88"/>
      <c r="AJ21" s="85"/>
      <c r="AK21" s="85"/>
      <c r="AL21" s="113"/>
      <c r="AM21" s="85"/>
      <c r="AN21" s="85"/>
      <c r="AO21" s="85"/>
      <c r="AP21" s="87"/>
      <c r="AQ21" s="86"/>
      <c r="AR21" s="85"/>
      <c r="AS21" s="88"/>
      <c r="AT21" s="88"/>
      <c r="AU21" s="88"/>
      <c r="AV21" s="88"/>
      <c r="AW21" s="80"/>
      <c r="AX21" s="80"/>
      <c r="AY21" s="107"/>
    </row>
    <row r="22" spans="1:51" x14ac:dyDescent="0.25">
      <c r="A22" s="134"/>
      <c r="B22" s="136"/>
      <c r="C22" s="136"/>
      <c r="D22" s="136"/>
      <c r="E22" s="137"/>
      <c r="F22" s="85"/>
      <c r="G22" s="85"/>
      <c r="H22" s="86"/>
      <c r="I22" s="86"/>
      <c r="J22" s="85"/>
      <c r="K22" s="86"/>
      <c r="L22" s="142"/>
      <c r="M22" s="143"/>
      <c r="N22" s="88"/>
      <c r="O22" s="38"/>
      <c r="P22" s="38"/>
      <c r="Q22" s="38"/>
      <c r="R22" s="48"/>
      <c r="S22" s="114"/>
      <c r="T22" s="115"/>
      <c r="U22" s="99"/>
      <c r="V22" s="94"/>
      <c r="W22" s="100"/>
      <c r="X22" s="88"/>
      <c r="Y22" s="44"/>
      <c r="Z22" s="63"/>
      <c r="AA22" s="54"/>
      <c r="AB22" s="57"/>
      <c r="AC22" s="60"/>
      <c r="AD22" s="60"/>
      <c r="AE22" s="60"/>
      <c r="AF22" s="60"/>
      <c r="AG22" s="63"/>
      <c r="AH22" s="66"/>
      <c r="AI22" s="88"/>
      <c r="AJ22" s="85"/>
      <c r="AK22" s="85"/>
      <c r="AL22" s="113"/>
      <c r="AM22" s="85"/>
      <c r="AN22" s="85"/>
      <c r="AO22" s="85"/>
      <c r="AP22" s="87"/>
      <c r="AQ22" s="86"/>
      <c r="AR22" s="85"/>
      <c r="AS22" s="88"/>
      <c r="AT22" s="88"/>
      <c r="AU22" s="88"/>
      <c r="AV22" s="88"/>
      <c r="AW22" s="80"/>
      <c r="AX22" s="80"/>
      <c r="AY22" s="107"/>
    </row>
    <row r="23" spans="1:51" x14ac:dyDescent="0.25">
      <c r="A23" s="134"/>
      <c r="B23" s="136"/>
      <c r="C23" s="136"/>
      <c r="D23" s="136"/>
      <c r="E23" s="137"/>
      <c r="F23" s="85"/>
      <c r="G23" s="85"/>
      <c r="H23" s="86"/>
      <c r="I23" s="86"/>
      <c r="J23" s="85"/>
      <c r="K23" s="86"/>
      <c r="L23" s="142"/>
      <c r="M23" s="143"/>
      <c r="N23" s="88"/>
      <c r="O23" s="38"/>
      <c r="P23" s="38"/>
      <c r="Q23" s="38"/>
      <c r="R23" s="48"/>
      <c r="S23" s="114"/>
      <c r="T23" s="115"/>
      <c r="U23" s="99"/>
      <c r="V23" s="94" t="s">
        <v>100</v>
      </c>
      <c r="W23" s="100">
        <v>2</v>
      </c>
      <c r="X23" s="90">
        <v>0.2</v>
      </c>
      <c r="Y23" s="44">
        <f t="shared" si="0"/>
        <v>0.1</v>
      </c>
      <c r="Z23" s="63"/>
      <c r="AA23" s="54"/>
      <c r="AB23" s="57"/>
      <c r="AC23" s="60"/>
      <c r="AD23" s="60"/>
      <c r="AE23" s="60"/>
      <c r="AF23" s="60"/>
      <c r="AG23" s="63"/>
      <c r="AH23" s="65">
        <v>44586</v>
      </c>
      <c r="AI23" s="88">
        <v>280</v>
      </c>
      <c r="AJ23" s="85"/>
      <c r="AK23" s="85"/>
      <c r="AL23" s="113"/>
      <c r="AM23" s="85"/>
      <c r="AN23" s="85"/>
      <c r="AO23" s="85"/>
      <c r="AP23" s="87">
        <v>60000000</v>
      </c>
      <c r="AQ23" s="86"/>
      <c r="AR23" s="85"/>
      <c r="AS23" s="88"/>
      <c r="AT23" s="88"/>
      <c r="AU23" s="88"/>
      <c r="AV23" s="88"/>
      <c r="AW23" s="80"/>
      <c r="AX23" s="80"/>
      <c r="AY23" s="106" t="s">
        <v>152</v>
      </c>
    </row>
    <row r="24" spans="1:51" x14ac:dyDescent="0.25">
      <c r="A24" s="134"/>
      <c r="B24" s="136"/>
      <c r="C24" s="136"/>
      <c r="D24" s="136"/>
      <c r="E24" s="137"/>
      <c r="F24" s="85"/>
      <c r="G24" s="85"/>
      <c r="H24" s="86"/>
      <c r="I24" s="86"/>
      <c r="J24" s="85"/>
      <c r="K24" s="86"/>
      <c r="L24" s="142"/>
      <c r="M24" s="143"/>
      <c r="N24" s="88"/>
      <c r="O24" s="38"/>
      <c r="P24" s="38"/>
      <c r="Q24" s="38"/>
      <c r="R24" s="48"/>
      <c r="S24" s="114"/>
      <c r="T24" s="115"/>
      <c r="U24" s="99"/>
      <c r="V24" s="94"/>
      <c r="W24" s="100"/>
      <c r="X24" s="90"/>
      <c r="Y24" s="44"/>
      <c r="Z24" s="63"/>
      <c r="AA24" s="54"/>
      <c r="AB24" s="57"/>
      <c r="AC24" s="60"/>
      <c r="AD24" s="60"/>
      <c r="AE24" s="60"/>
      <c r="AF24" s="60"/>
      <c r="AG24" s="63"/>
      <c r="AH24" s="101"/>
      <c r="AI24" s="88"/>
      <c r="AJ24" s="85"/>
      <c r="AK24" s="85"/>
      <c r="AL24" s="113"/>
      <c r="AM24" s="85"/>
      <c r="AN24" s="85"/>
      <c r="AO24" s="85"/>
      <c r="AP24" s="87"/>
      <c r="AQ24" s="86"/>
      <c r="AR24" s="85"/>
      <c r="AS24" s="88"/>
      <c r="AT24" s="88"/>
      <c r="AU24" s="88"/>
      <c r="AV24" s="88"/>
      <c r="AW24" s="80"/>
      <c r="AX24" s="80"/>
      <c r="AY24" s="107"/>
    </row>
    <row r="25" spans="1:51" x14ac:dyDescent="0.25">
      <c r="A25" s="134"/>
      <c r="B25" s="136"/>
      <c r="C25" s="136"/>
      <c r="D25" s="136"/>
      <c r="E25" s="137"/>
      <c r="F25" s="85"/>
      <c r="G25" s="85"/>
      <c r="H25" s="86"/>
      <c r="I25" s="86"/>
      <c r="J25" s="85"/>
      <c r="K25" s="86"/>
      <c r="L25" s="142"/>
      <c r="M25" s="143"/>
      <c r="N25" s="88"/>
      <c r="O25" s="44">
        <f>28%</f>
        <v>0.28000000000000003</v>
      </c>
      <c r="P25" s="42">
        <f>O25</f>
        <v>0.28000000000000003</v>
      </c>
      <c r="Q25" s="44">
        <f>53%</f>
        <v>0.53</v>
      </c>
      <c r="R25" s="44">
        <f>+Q25</f>
        <v>0.53</v>
      </c>
      <c r="S25" s="114"/>
      <c r="T25" s="115"/>
      <c r="U25" s="99"/>
      <c r="V25" s="94"/>
      <c r="W25" s="100"/>
      <c r="X25" s="90"/>
      <c r="Y25" s="44"/>
      <c r="Z25" s="63"/>
      <c r="AA25" s="54"/>
      <c r="AB25" s="57"/>
      <c r="AC25" s="60"/>
      <c r="AD25" s="60"/>
      <c r="AE25" s="60"/>
      <c r="AF25" s="60"/>
      <c r="AG25" s="63"/>
      <c r="AH25" s="101"/>
      <c r="AI25" s="88"/>
      <c r="AJ25" s="85"/>
      <c r="AK25" s="85"/>
      <c r="AL25" s="113"/>
      <c r="AM25" s="85"/>
      <c r="AN25" s="85"/>
      <c r="AO25" s="85"/>
      <c r="AP25" s="87"/>
      <c r="AQ25" s="86"/>
      <c r="AR25" s="85"/>
      <c r="AS25" s="88"/>
      <c r="AT25" s="88"/>
      <c r="AU25" s="88"/>
      <c r="AV25" s="88"/>
      <c r="AW25" s="80"/>
      <c r="AX25" s="80"/>
      <c r="AY25" s="107"/>
    </row>
    <row r="26" spans="1:51" x14ac:dyDescent="0.25">
      <c r="A26" s="134"/>
      <c r="B26" s="136"/>
      <c r="C26" s="136"/>
      <c r="D26" s="136"/>
      <c r="E26" s="137"/>
      <c r="F26" s="85"/>
      <c r="G26" s="85"/>
      <c r="H26" s="86"/>
      <c r="I26" s="86"/>
      <c r="J26" s="85"/>
      <c r="K26" s="86"/>
      <c r="L26" s="142"/>
      <c r="M26" s="143"/>
      <c r="N26" s="88"/>
      <c r="O26" s="38"/>
      <c r="P26" s="38"/>
      <c r="Q26" s="38"/>
      <c r="R26" s="48"/>
      <c r="S26" s="114"/>
      <c r="T26" s="115"/>
      <c r="U26" s="99"/>
      <c r="V26" s="94"/>
      <c r="W26" s="100"/>
      <c r="X26" s="90"/>
      <c r="Y26" s="44"/>
      <c r="Z26" s="63"/>
      <c r="AA26" s="54"/>
      <c r="AB26" s="57"/>
      <c r="AC26" s="60"/>
      <c r="AD26" s="60"/>
      <c r="AE26" s="60"/>
      <c r="AF26" s="60"/>
      <c r="AG26" s="63"/>
      <c r="AH26" s="66"/>
      <c r="AI26" s="88"/>
      <c r="AJ26" s="85"/>
      <c r="AK26" s="85"/>
      <c r="AL26" s="113"/>
      <c r="AM26" s="85"/>
      <c r="AN26" s="85"/>
      <c r="AO26" s="85"/>
      <c r="AP26" s="87"/>
      <c r="AQ26" s="86"/>
      <c r="AR26" s="85"/>
      <c r="AS26" s="88"/>
      <c r="AT26" s="88"/>
      <c r="AU26" s="88"/>
      <c r="AV26" s="88"/>
      <c r="AW26" s="80"/>
      <c r="AX26" s="80"/>
      <c r="AY26" s="107"/>
    </row>
    <row r="27" spans="1:51" x14ac:dyDescent="0.25">
      <c r="A27" s="134"/>
      <c r="B27" s="136"/>
      <c r="C27" s="136"/>
      <c r="D27" s="136"/>
      <c r="E27" s="137"/>
      <c r="F27" s="85"/>
      <c r="G27" s="85"/>
      <c r="H27" s="86"/>
      <c r="I27" s="86"/>
      <c r="J27" s="85"/>
      <c r="K27" s="86"/>
      <c r="L27" s="142"/>
      <c r="M27" s="143"/>
      <c r="N27" s="88"/>
      <c r="O27" s="38"/>
      <c r="P27" s="38"/>
      <c r="Q27" s="38"/>
      <c r="R27" s="48"/>
      <c r="S27" s="114"/>
      <c r="T27" s="115"/>
      <c r="U27" s="99"/>
      <c r="V27" s="94" t="s">
        <v>101</v>
      </c>
      <c r="W27" s="100">
        <v>2</v>
      </c>
      <c r="X27" s="88">
        <v>2</v>
      </c>
      <c r="Y27" s="44">
        <f t="shared" si="0"/>
        <v>1</v>
      </c>
      <c r="Z27" s="63"/>
      <c r="AA27" s="54"/>
      <c r="AB27" s="57"/>
      <c r="AC27" s="60"/>
      <c r="AD27" s="60"/>
      <c r="AE27" s="60"/>
      <c r="AF27" s="60"/>
      <c r="AG27" s="63"/>
      <c r="AH27" s="65">
        <v>44586</v>
      </c>
      <c r="AI27" s="88">
        <v>280</v>
      </c>
      <c r="AJ27" s="85"/>
      <c r="AK27" s="85"/>
      <c r="AL27" s="113"/>
      <c r="AM27" s="85"/>
      <c r="AN27" s="85"/>
      <c r="AO27" s="85"/>
      <c r="AP27" s="87">
        <v>59000000</v>
      </c>
      <c r="AQ27" s="86"/>
      <c r="AR27" s="85"/>
      <c r="AS27" s="88"/>
      <c r="AT27" s="88"/>
      <c r="AU27" s="88"/>
      <c r="AV27" s="88"/>
      <c r="AW27" s="80"/>
      <c r="AX27" s="80"/>
      <c r="AY27" s="106" t="s">
        <v>153</v>
      </c>
    </row>
    <row r="28" spans="1:51" x14ac:dyDescent="0.25">
      <c r="A28" s="134"/>
      <c r="B28" s="136"/>
      <c r="C28" s="136"/>
      <c r="D28" s="136"/>
      <c r="E28" s="137"/>
      <c r="F28" s="85"/>
      <c r="G28" s="85"/>
      <c r="H28" s="86"/>
      <c r="I28" s="86"/>
      <c r="J28" s="85"/>
      <c r="K28" s="86"/>
      <c r="L28" s="142"/>
      <c r="M28" s="143"/>
      <c r="N28" s="88"/>
      <c r="O28" s="38"/>
      <c r="P28" s="38"/>
      <c r="Q28" s="38"/>
      <c r="R28" s="48"/>
      <c r="S28" s="114"/>
      <c r="T28" s="115"/>
      <c r="U28" s="99"/>
      <c r="V28" s="94"/>
      <c r="W28" s="100"/>
      <c r="X28" s="88"/>
      <c r="Y28" s="44"/>
      <c r="Z28" s="63"/>
      <c r="AA28" s="54"/>
      <c r="AB28" s="57"/>
      <c r="AC28" s="60"/>
      <c r="AD28" s="60"/>
      <c r="AE28" s="60"/>
      <c r="AF28" s="60"/>
      <c r="AG28" s="63"/>
      <c r="AH28" s="101"/>
      <c r="AI28" s="88"/>
      <c r="AJ28" s="85"/>
      <c r="AK28" s="85"/>
      <c r="AL28" s="113"/>
      <c r="AM28" s="85"/>
      <c r="AN28" s="85"/>
      <c r="AO28" s="85"/>
      <c r="AP28" s="87"/>
      <c r="AQ28" s="86"/>
      <c r="AR28" s="85"/>
      <c r="AS28" s="88"/>
      <c r="AT28" s="88"/>
      <c r="AU28" s="88"/>
      <c r="AV28" s="88"/>
      <c r="AW28" s="80"/>
      <c r="AX28" s="80"/>
      <c r="AY28" s="107"/>
    </row>
    <row r="29" spans="1:51" x14ac:dyDescent="0.25">
      <c r="A29" s="134"/>
      <c r="B29" s="136"/>
      <c r="C29" s="136"/>
      <c r="D29" s="136"/>
      <c r="E29" s="137"/>
      <c r="F29" s="85"/>
      <c r="G29" s="85"/>
      <c r="H29" s="86"/>
      <c r="I29" s="86"/>
      <c r="J29" s="85"/>
      <c r="K29" s="86"/>
      <c r="L29" s="142"/>
      <c r="M29" s="143"/>
      <c r="N29" s="88"/>
      <c r="O29" s="38"/>
      <c r="P29" s="38"/>
      <c r="Q29" s="38"/>
      <c r="R29" s="48"/>
      <c r="S29" s="114"/>
      <c r="T29" s="115"/>
      <c r="U29" s="99"/>
      <c r="V29" s="94"/>
      <c r="W29" s="100"/>
      <c r="X29" s="88"/>
      <c r="Y29" s="44"/>
      <c r="Z29" s="63"/>
      <c r="AA29" s="54"/>
      <c r="AB29" s="57"/>
      <c r="AC29" s="60"/>
      <c r="AD29" s="60"/>
      <c r="AE29" s="60"/>
      <c r="AF29" s="60"/>
      <c r="AG29" s="63"/>
      <c r="AH29" s="101"/>
      <c r="AI29" s="88"/>
      <c r="AJ29" s="85"/>
      <c r="AK29" s="85"/>
      <c r="AL29" s="113"/>
      <c r="AM29" s="85"/>
      <c r="AN29" s="85"/>
      <c r="AO29" s="85"/>
      <c r="AP29" s="87"/>
      <c r="AQ29" s="86"/>
      <c r="AR29" s="85"/>
      <c r="AS29" s="88"/>
      <c r="AT29" s="88"/>
      <c r="AU29" s="88"/>
      <c r="AV29" s="88"/>
      <c r="AW29" s="80"/>
      <c r="AX29" s="80"/>
      <c r="AY29" s="107"/>
    </row>
    <row r="30" spans="1:51" x14ac:dyDescent="0.25">
      <c r="A30" s="134"/>
      <c r="B30" s="136"/>
      <c r="C30" s="136"/>
      <c r="D30" s="136"/>
      <c r="E30" s="137"/>
      <c r="F30" s="85"/>
      <c r="G30" s="85"/>
      <c r="H30" s="86"/>
      <c r="I30" s="86"/>
      <c r="J30" s="85"/>
      <c r="K30" s="86"/>
      <c r="L30" s="142"/>
      <c r="M30" s="143"/>
      <c r="N30" s="88"/>
      <c r="O30" s="38"/>
      <c r="P30" s="38"/>
      <c r="Q30" s="38"/>
      <c r="R30" s="48"/>
      <c r="S30" s="114"/>
      <c r="T30" s="115"/>
      <c r="U30" s="99"/>
      <c r="V30" s="94"/>
      <c r="W30" s="100"/>
      <c r="X30" s="88"/>
      <c r="Y30" s="44"/>
      <c r="Z30" s="63"/>
      <c r="AA30" s="54"/>
      <c r="AB30" s="57"/>
      <c r="AC30" s="60"/>
      <c r="AD30" s="60"/>
      <c r="AE30" s="60"/>
      <c r="AF30" s="60"/>
      <c r="AG30" s="63"/>
      <c r="AH30" s="66"/>
      <c r="AI30" s="88"/>
      <c r="AJ30" s="85"/>
      <c r="AK30" s="85"/>
      <c r="AL30" s="113"/>
      <c r="AM30" s="85"/>
      <c r="AN30" s="85"/>
      <c r="AO30" s="85"/>
      <c r="AP30" s="87"/>
      <c r="AQ30" s="86"/>
      <c r="AR30" s="85"/>
      <c r="AS30" s="88"/>
      <c r="AT30" s="88"/>
      <c r="AU30" s="88"/>
      <c r="AV30" s="88"/>
      <c r="AW30" s="80"/>
      <c r="AX30" s="80"/>
      <c r="AY30" s="107"/>
    </row>
    <row r="31" spans="1:51" x14ac:dyDescent="0.25">
      <c r="A31" s="134"/>
      <c r="B31" s="136"/>
      <c r="C31" s="136"/>
      <c r="D31" s="136"/>
      <c r="E31" s="137"/>
      <c r="F31" s="85"/>
      <c r="G31" s="85"/>
      <c r="H31" s="86"/>
      <c r="I31" s="86"/>
      <c r="J31" s="85"/>
      <c r="K31" s="86"/>
      <c r="L31" s="142"/>
      <c r="M31" s="143"/>
      <c r="N31" s="88"/>
      <c r="O31" s="38"/>
      <c r="P31" s="38"/>
      <c r="Q31" s="38"/>
      <c r="R31" s="48"/>
      <c r="S31" s="114"/>
      <c r="T31" s="115"/>
      <c r="U31" s="99"/>
      <c r="V31" s="94" t="s">
        <v>102</v>
      </c>
      <c r="W31" s="100">
        <v>1</v>
      </c>
      <c r="X31" s="88">
        <v>0.18</v>
      </c>
      <c r="Y31" s="44">
        <f t="shared" si="0"/>
        <v>0.18</v>
      </c>
      <c r="Z31" s="63"/>
      <c r="AA31" s="54"/>
      <c r="AB31" s="57"/>
      <c r="AC31" s="60"/>
      <c r="AD31" s="60"/>
      <c r="AE31" s="60"/>
      <c r="AF31" s="60"/>
      <c r="AG31" s="63"/>
      <c r="AH31" s="65">
        <v>44586</v>
      </c>
      <c r="AI31" s="88">
        <v>330</v>
      </c>
      <c r="AJ31" s="85"/>
      <c r="AK31" s="85"/>
      <c r="AL31" s="113"/>
      <c r="AM31" s="85"/>
      <c r="AN31" s="85"/>
      <c r="AO31" s="85"/>
      <c r="AP31" s="87">
        <v>100000000</v>
      </c>
      <c r="AQ31" s="86"/>
      <c r="AR31" s="85"/>
      <c r="AS31" s="88"/>
      <c r="AT31" s="88"/>
      <c r="AU31" s="88"/>
      <c r="AV31" s="88"/>
      <c r="AW31" s="80" t="s">
        <v>66</v>
      </c>
      <c r="AX31" s="97">
        <v>44733</v>
      </c>
      <c r="AY31" s="82" t="s">
        <v>154</v>
      </c>
    </row>
    <row r="32" spans="1:51" ht="24" customHeight="1" x14ac:dyDescent="0.25">
      <c r="A32" s="134"/>
      <c r="B32" s="136"/>
      <c r="C32" s="136"/>
      <c r="D32" s="136"/>
      <c r="E32" s="137"/>
      <c r="F32" s="85"/>
      <c r="G32" s="85"/>
      <c r="H32" s="86"/>
      <c r="I32" s="86"/>
      <c r="J32" s="85"/>
      <c r="K32" s="86"/>
      <c r="L32" s="142"/>
      <c r="M32" s="143"/>
      <c r="N32" s="88"/>
      <c r="O32" s="38"/>
      <c r="P32" s="38"/>
      <c r="Q32" s="38"/>
      <c r="R32" s="48"/>
      <c r="S32" s="114"/>
      <c r="T32" s="115"/>
      <c r="U32" s="99"/>
      <c r="V32" s="94"/>
      <c r="W32" s="100"/>
      <c r="X32" s="88"/>
      <c r="Y32" s="44"/>
      <c r="Z32" s="63"/>
      <c r="AA32" s="54"/>
      <c r="AB32" s="57"/>
      <c r="AC32" s="60"/>
      <c r="AD32" s="60"/>
      <c r="AE32" s="60"/>
      <c r="AF32" s="60"/>
      <c r="AG32" s="63"/>
      <c r="AH32" s="101"/>
      <c r="AI32" s="88"/>
      <c r="AJ32" s="85"/>
      <c r="AK32" s="85"/>
      <c r="AL32" s="113"/>
      <c r="AM32" s="85"/>
      <c r="AN32" s="85"/>
      <c r="AO32" s="85"/>
      <c r="AP32" s="87"/>
      <c r="AQ32" s="86"/>
      <c r="AR32" s="85"/>
      <c r="AS32" s="88"/>
      <c r="AT32" s="88"/>
      <c r="AU32" s="88"/>
      <c r="AV32" s="88"/>
      <c r="AW32" s="80"/>
      <c r="AX32" s="88"/>
      <c r="AY32" s="82"/>
    </row>
    <row r="33" spans="1:51" ht="24" customHeight="1" x14ac:dyDescent="0.25">
      <c r="A33" s="134"/>
      <c r="B33" s="136"/>
      <c r="C33" s="136"/>
      <c r="D33" s="136"/>
      <c r="E33" s="137"/>
      <c r="F33" s="85"/>
      <c r="G33" s="85"/>
      <c r="H33" s="86"/>
      <c r="I33" s="86"/>
      <c r="J33" s="85"/>
      <c r="K33" s="86"/>
      <c r="L33" s="142"/>
      <c r="M33" s="143"/>
      <c r="N33" s="88"/>
      <c r="O33" s="38"/>
      <c r="P33" s="38"/>
      <c r="Q33" s="38"/>
      <c r="R33" s="48"/>
      <c r="S33" s="114"/>
      <c r="T33" s="115"/>
      <c r="U33" s="99"/>
      <c r="V33" s="94"/>
      <c r="W33" s="100"/>
      <c r="X33" s="88"/>
      <c r="Y33" s="44"/>
      <c r="Z33" s="63"/>
      <c r="AA33" s="54"/>
      <c r="AB33" s="57"/>
      <c r="AC33" s="60"/>
      <c r="AD33" s="60"/>
      <c r="AE33" s="60"/>
      <c r="AF33" s="60"/>
      <c r="AG33" s="63"/>
      <c r="AH33" s="101"/>
      <c r="AI33" s="88"/>
      <c r="AJ33" s="85"/>
      <c r="AK33" s="85"/>
      <c r="AL33" s="113"/>
      <c r="AM33" s="85"/>
      <c r="AN33" s="85"/>
      <c r="AO33" s="85"/>
      <c r="AP33" s="87"/>
      <c r="AQ33" s="86"/>
      <c r="AR33" s="85"/>
      <c r="AS33" s="88"/>
      <c r="AT33" s="88"/>
      <c r="AU33" s="88"/>
      <c r="AV33" s="88"/>
      <c r="AW33" s="80"/>
      <c r="AX33" s="88"/>
      <c r="AY33" s="82"/>
    </row>
    <row r="34" spans="1:51" ht="32.25" customHeight="1" x14ac:dyDescent="0.25">
      <c r="A34" s="134"/>
      <c r="B34" s="136"/>
      <c r="C34" s="136"/>
      <c r="D34" s="136"/>
      <c r="E34" s="137"/>
      <c r="F34" s="85"/>
      <c r="G34" s="35"/>
      <c r="H34" s="86"/>
      <c r="I34" s="36"/>
      <c r="J34" s="85"/>
      <c r="K34" s="86"/>
      <c r="L34" s="142"/>
      <c r="M34" s="143"/>
      <c r="N34" s="88"/>
      <c r="O34" s="38"/>
      <c r="P34" s="38"/>
      <c r="Q34" s="38"/>
      <c r="R34" s="48"/>
      <c r="S34" s="114"/>
      <c r="T34" s="115"/>
      <c r="U34" s="99"/>
      <c r="V34" s="94"/>
      <c r="W34" s="100"/>
      <c r="X34" s="88"/>
      <c r="Y34" s="44"/>
      <c r="Z34" s="64"/>
      <c r="AA34" s="55"/>
      <c r="AB34" s="58"/>
      <c r="AC34" s="61"/>
      <c r="AD34" s="61"/>
      <c r="AE34" s="61"/>
      <c r="AF34" s="61"/>
      <c r="AG34" s="64"/>
      <c r="AH34" s="66"/>
      <c r="AI34" s="88"/>
      <c r="AJ34" s="85"/>
      <c r="AK34" s="85"/>
      <c r="AL34" s="96"/>
      <c r="AM34" s="85"/>
      <c r="AN34" s="85"/>
      <c r="AO34" s="85"/>
      <c r="AP34" s="87"/>
      <c r="AQ34" s="86"/>
      <c r="AR34" s="85"/>
      <c r="AS34" s="88"/>
      <c r="AT34" s="88"/>
      <c r="AU34" s="88"/>
      <c r="AV34" s="88"/>
      <c r="AW34" s="80"/>
      <c r="AX34" s="88"/>
      <c r="AY34" s="82"/>
    </row>
    <row r="35" spans="1:51" ht="33.75" customHeight="1" x14ac:dyDescent="0.25">
      <c r="A35" s="134"/>
      <c r="B35" s="136"/>
      <c r="C35" s="136"/>
      <c r="D35" s="136"/>
      <c r="E35" s="137"/>
      <c r="F35" s="85" t="s">
        <v>73</v>
      </c>
      <c r="G35" s="129" t="s">
        <v>74</v>
      </c>
      <c r="H35" s="95" t="s">
        <v>47</v>
      </c>
      <c r="I35" s="129" t="s">
        <v>75</v>
      </c>
      <c r="J35" s="85" t="s">
        <v>76</v>
      </c>
      <c r="K35" s="111">
        <v>230437</v>
      </c>
      <c r="L35" s="111">
        <v>56709</v>
      </c>
      <c r="M35" s="141">
        <v>43642</v>
      </c>
      <c r="N35" s="88">
        <v>70173</v>
      </c>
      <c r="O35" s="38"/>
      <c r="P35" s="38"/>
      <c r="Q35" s="38"/>
      <c r="R35" s="48"/>
      <c r="S35" s="114" t="s">
        <v>106</v>
      </c>
      <c r="T35" s="115" t="s">
        <v>107</v>
      </c>
      <c r="U35" s="120" t="s">
        <v>108</v>
      </c>
      <c r="V35" s="94" t="s">
        <v>52</v>
      </c>
      <c r="W35" s="95">
        <v>1</v>
      </c>
      <c r="X35" s="88">
        <v>1</v>
      </c>
      <c r="Y35" s="44">
        <f>X35/W35</f>
        <v>1</v>
      </c>
      <c r="Z35" s="62">
        <f>(Y35:Y40)/3</f>
        <v>0.33333333333333331</v>
      </c>
      <c r="AA35" s="53" t="s">
        <v>184</v>
      </c>
      <c r="AB35" s="56" t="s">
        <v>188</v>
      </c>
      <c r="AC35" s="59">
        <v>107707847</v>
      </c>
      <c r="AD35" s="59">
        <v>28000000</v>
      </c>
      <c r="AE35" s="59">
        <v>107707847</v>
      </c>
      <c r="AF35" s="59">
        <v>28000000</v>
      </c>
      <c r="AG35" s="62">
        <f>AF35/AE35</f>
        <v>0.25996248908401259</v>
      </c>
      <c r="AH35" s="65">
        <v>44586</v>
      </c>
      <c r="AI35" s="88">
        <v>330</v>
      </c>
      <c r="AJ35" s="85" t="s">
        <v>111</v>
      </c>
      <c r="AK35" s="111">
        <v>882.98900000000003</v>
      </c>
      <c r="AL35" s="89">
        <v>1</v>
      </c>
      <c r="AM35" s="85" t="s">
        <v>56</v>
      </c>
      <c r="AN35" s="85" t="s">
        <v>57</v>
      </c>
      <c r="AO35" s="86" t="s">
        <v>58</v>
      </c>
      <c r="AP35" s="87">
        <v>45500000</v>
      </c>
      <c r="AQ35" s="95" t="s">
        <v>59</v>
      </c>
      <c r="AR35" s="85" t="s">
        <v>112</v>
      </c>
      <c r="AS35" s="88" t="s">
        <v>61</v>
      </c>
      <c r="AT35" s="88" t="s">
        <v>113</v>
      </c>
      <c r="AU35" s="105">
        <v>0.26</v>
      </c>
      <c r="AV35" s="88" t="s">
        <v>63</v>
      </c>
      <c r="AW35" s="112" t="s">
        <v>64</v>
      </c>
      <c r="AX35" s="97">
        <v>44582</v>
      </c>
      <c r="AY35" s="98" t="s">
        <v>114</v>
      </c>
    </row>
    <row r="36" spans="1:51" ht="37.5" customHeight="1" x14ac:dyDescent="0.25">
      <c r="A36" s="134"/>
      <c r="B36" s="136"/>
      <c r="C36" s="136"/>
      <c r="D36" s="136"/>
      <c r="E36" s="137"/>
      <c r="F36" s="85"/>
      <c r="G36" s="130"/>
      <c r="H36" s="113"/>
      <c r="I36" s="130"/>
      <c r="J36" s="85"/>
      <c r="K36" s="111"/>
      <c r="L36" s="111"/>
      <c r="M36" s="141"/>
      <c r="N36" s="88"/>
      <c r="O36" s="38"/>
      <c r="P36" s="38"/>
      <c r="Q36" s="38"/>
      <c r="R36" s="48"/>
      <c r="S36" s="114"/>
      <c r="T36" s="115"/>
      <c r="U36" s="121"/>
      <c r="V36" s="94"/>
      <c r="W36" s="96"/>
      <c r="X36" s="88"/>
      <c r="Y36" s="38"/>
      <c r="Z36" s="63"/>
      <c r="AA36" s="54"/>
      <c r="AB36" s="57"/>
      <c r="AC36" s="60"/>
      <c r="AD36" s="60"/>
      <c r="AE36" s="60"/>
      <c r="AF36" s="60"/>
      <c r="AG36" s="63"/>
      <c r="AH36" s="66"/>
      <c r="AI36" s="88"/>
      <c r="AJ36" s="85"/>
      <c r="AK36" s="111"/>
      <c r="AL36" s="86"/>
      <c r="AM36" s="85"/>
      <c r="AN36" s="85"/>
      <c r="AO36" s="86"/>
      <c r="AP36" s="87"/>
      <c r="AQ36" s="113"/>
      <c r="AR36" s="85"/>
      <c r="AS36" s="88"/>
      <c r="AT36" s="88"/>
      <c r="AU36" s="88"/>
      <c r="AV36" s="88"/>
      <c r="AW36" s="112"/>
      <c r="AX36" s="88"/>
      <c r="AY36" s="98"/>
    </row>
    <row r="37" spans="1:51" ht="36.75" customHeight="1" x14ac:dyDescent="0.25">
      <c r="A37" s="134"/>
      <c r="B37" s="136"/>
      <c r="C37" s="136"/>
      <c r="D37" s="136"/>
      <c r="E37" s="137"/>
      <c r="F37" s="85"/>
      <c r="G37" s="130"/>
      <c r="H37" s="113"/>
      <c r="I37" s="130"/>
      <c r="J37" s="85"/>
      <c r="K37" s="111"/>
      <c r="L37" s="111"/>
      <c r="M37" s="141"/>
      <c r="N37" s="88"/>
      <c r="O37" s="44">
        <f>100%</f>
        <v>1</v>
      </c>
      <c r="P37" s="42">
        <f>O37</f>
        <v>1</v>
      </c>
      <c r="Q37" s="44">
        <f>(N35+M35)/(K35)</f>
        <v>0.49390939823031893</v>
      </c>
      <c r="R37" s="44">
        <f>+Q37</f>
        <v>0.49390939823031893</v>
      </c>
      <c r="S37" s="114"/>
      <c r="T37" s="115"/>
      <c r="U37" s="121"/>
      <c r="V37" s="94" t="s">
        <v>109</v>
      </c>
      <c r="W37" s="95">
        <v>56709</v>
      </c>
      <c r="X37" s="88">
        <v>70173</v>
      </c>
      <c r="Y37" s="44">
        <f>100%</f>
        <v>1</v>
      </c>
      <c r="Z37" s="63"/>
      <c r="AA37" s="54"/>
      <c r="AB37" s="57"/>
      <c r="AC37" s="60"/>
      <c r="AD37" s="60"/>
      <c r="AE37" s="60"/>
      <c r="AF37" s="60"/>
      <c r="AG37" s="63"/>
      <c r="AH37" s="65">
        <v>44586</v>
      </c>
      <c r="AI37" s="88">
        <v>330</v>
      </c>
      <c r="AJ37" s="85"/>
      <c r="AK37" s="111"/>
      <c r="AL37" s="86"/>
      <c r="AM37" s="85"/>
      <c r="AN37" s="85"/>
      <c r="AO37" s="86"/>
      <c r="AP37" s="87">
        <v>52207847</v>
      </c>
      <c r="AQ37" s="113"/>
      <c r="AR37" s="85"/>
      <c r="AS37" s="88"/>
      <c r="AT37" s="88"/>
      <c r="AU37" s="88"/>
      <c r="AV37" s="88"/>
      <c r="AW37" s="56" t="s">
        <v>65</v>
      </c>
      <c r="AX37" s="80" t="s">
        <v>156</v>
      </c>
      <c r="AY37" s="83" t="s">
        <v>155</v>
      </c>
    </row>
    <row r="38" spans="1:51" ht="38.25" customHeight="1" x14ac:dyDescent="0.25">
      <c r="A38" s="134"/>
      <c r="B38" s="136"/>
      <c r="C38" s="136"/>
      <c r="D38" s="136"/>
      <c r="E38" s="137"/>
      <c r="F38" s="85"/>
      <c r="G38" s="130"/>
      <c r="H38" s="113"/>
      <c r="I38" s="130"/>
      <c r="J38" s="85"/>
      <c r="K38" s="111"/>
      <c r="L38" s="111"/>
      <c r="M38" s="141"/>
      <c r="N38" s="88"/>
      <c r="O38" s="38"/>
      <c r="P38" s="38"/>
      <c r="Q38" s="38"/>
      <c r="R38" s="48"/>
      <c r="S38" s="114"/>
      <c r="T38" s="115"/>
      <c r="U38" s="121"/>
      <c r="V38" s="94"/>
      <c r="W38" s="96"/>
      <c r="X38" s="88"/>
      <c r="Y38" s="38"/>
      <c r="Z38" s="63"/>
      <c r="AA38" s="54"/>
      <c r="AB38" s="57"/>
      <c r="AC38" s="60"/>
      <c r="AD38" s="60"/>
      <c r="AE38" s="60"/>
      <c r="AF38" s="60"/>
      <c r="AG38" s="63"/>
      <c r="AH38" s="66"/>
      <c r="AI38" s="88"/>
      <c r="AJ38" s="85"/>
      <c r="AK38" s="111"/>
      <c r="AL38" s="86"/>
      <c r="AM38" s="85"/>
      <c r="AN38" s="85"/>
      <c r="AO38" s="86"/>
      <c r="AP38" s="87"/>
      <c r="AQ38" s="113"/>
      <c r="AR38" s="85"/>
      <c r="AS38" s="88"/>
      <c r="AT38" s="88"/>
      <c r="AU38" s="88"/>
      <c r="AV38" s="88"/>
      <c r="AW38" s="57"/>
      <c r="AX38" s="80"/>
      <c r="AY38" s="84"/>
    </row>
    <row r="39" spans="1:51" ht="25.5" customHeight="1" x14ac:dyDescent="0.25">
      <c r="A39" s="134"/>
      <c r="B39" s="136"/>
      <c r="C39" s="136"/>
      <c r="D39" s="136"/>
      <c r="E39" s="137"/>
      <c r="F39" s="85"/>
      <c r="G39" s="130"/>
      <c r="H39" s="113"/>
      <c r="I39" s="130"/>
      <c r="J39" s="85"/>
      <c r="K39" s="111"/>
      <c r="L39" s="111"/>
      <c r="M39" s="141"/>
      <c r="N39" s="88"/>
      <c r="O39" s="38"/>
      <c r="P39" s="38"/>
      <c r="Q39" s="38"/>
      <c r="R39" s="48"/>
      <c r="S39" s="114"/>
      <c r="T39" s="115"/>
      <c r="U39" s="121"/>
      <c r="V39" s="94" t="s">
        <v>110</v>
      </c>
      <c r="W39" s="95">
        <v>15</v>
      </c>
      <c r="X39" s="88">
        <v>14</v>
      </c>
      <c r="Y39" s="44">
        <f>X39/W39</f>
        <v>0.93333333333333335</v>
      </c>
      <c r="Z39" s="63"/>
      <c r="AA39" s="54"/>
      <c r="AB39" s="57"/>
      <c r="AC39" s="60"/>
      <c r="AD39" s="60"/>
      <c r="AE39" s="60"/>
      <c r="AF39" s="60"/>
      <c r="AG39" s="63"/>
      <c r="AH39" s="65">
        <v>44586</v>
      </c>
      <c r="AI39" s="88">
        <v>330</v>
      </c>
      <c r="AJ39" s="85"/>
      <c r="AK39" s="111"/>
      <c r="AL39" s="86"/>
      <c r="AM39" s="85"/>
      <c r="AN39" s="85"/>
      <c r="AO39" s="86"/>
      <c r="AP39" s="87">
        <v>10000000</v>
      </c>
      <c r="AQ39" s="113"/>
      <c r="AR39" s="85"/>
      <c r="AS39" s="88"/>
      <c r="AT39" s="88"/>
      <c r="AU39" s="88"/>
      <c r="AV39" s="88"/>
      <c r="AW39" s="57"/>
      <c r="AX39" s="80"/>
      <c r="AY39" s="83" t="s">
        <v>157</v>
      </c>
    </row>
    <row r="40" spans="1:51" ht="71.25" customHeight="1" x14ac:dyDescent="0.25">
      <c r="A40" s="134"/>
      <c r="B40" s="136"/>
      <c r="C40" s="136"/>
      <c r="D40" s="136"/>
      <c r="E40" s="137"/>
      <c r="F40" s="85"/>
      <c r="G40" s="131"/>
      <c r="H40" s="96"/>
      <c r="I40" s="131"/>
      <c r="J40" s="85"/>
      <c r="K40" s="111"/>
      <c r="L40" s="111"/>
      <c r="M40" s="141"/>
      <c r="N40" s="88"/>
      <c r="O40" s="38"/>
      <c r="P40" s="38"/>
      <c r="Q40" s="38"/>
      <c r="R40" s="48"/>
      <c r="S40" s="114"/>
      <c r="T40" s="115"/>
      <c r="U40" s="122"/>
      <c r="V40" s="94"/>
      <c r="W40" s="96"/>
      <c r="X40" s="88"/>
      <c r="Y40" s="38"/>
      <c r="Z40" s="64"/>
      <c r="AA40" s="55"/>
      <c r="AB40" s="58"/>
      <c r="AC40" s="61"/>
      <c r="AD40" s="61"/>
      <c r="AE40" s="61"/>
      <c r="AF40" s="61"/>
      <c r="AG40" s="64"/>
      <c r="AH40" s="66"/>
      <c r="AI40" s="88"/>
      <c r="AJ40" s="85"/>
      <c r="AK40" s="111"/>
      <c r="AL40" s="86"/>
      <c r="AM40" s="85"/>
      <c r="AN40" s="85"/>
      <c r="AO40" s="86"/>
      <c r="AP40" s="87"/>
      <c r="AQ40" s="96"/>
      <c r="AR40" s="85"/>
      <c r="AS40" s="88"/>
      <c r="AT40" s="88"/>
      <c r="AU40" s="88"/>
      <c r="AV40" s="88"/>
      <c r="AW40" s="58"/>
      <c r="AX40" s="80"/>
      <c r="AY40" s="84"/>
    </row>
    <row r="41" spans="1:51" ht="21.75" customHeight="1" x14ac:dyDescent="0.25">
      <c r="A41" s="134"/>
      <c r="B41" s="136"/>
      <c r="C41" s="136"/>
      <c r="D41" s="136"/>
      <c r="E41" s="137"/>
      <c r="F41" s="85" t="s">
        <v>77</v>
      </c>
      <c r="G41" s="85" t="s">
        <v>78</v>
      </c>
      <c r="H41" s="86" t="s">
        <v>47</v>
      </c>
      <c r="I41" s="86" t="s">
        <v>79</v>
      </c>
      <c r="J41" s="85" t="s">
        <v>80</v>
      </c>
      <c r="K41" s="86">
        <v>102837</v>
      </c>
      <c r="L41" s="142">
        <v>25709</v>
      </c>
      <c r="M41" s="143">
        <v>18546</v>
      </c>
      <c r="N41" s="88">
        <v>272</v>
      </c>
      <c r="O41" s="38"/>
      <c r="P41" s="38"/>
      <c r="Q41" s="38"/>
      <c r="R41" s="48"/>
      <c r="S41" s="114" t="s">
        <v>115</v>
      </c>
      <c r="T41" s="115" t="s">
        <v>116</v>
      </c>
      <c r="U41" s="99" t="s">
        <v>117</v>
      </c>
      <c r="V41" s="117" t="s">
        <v>118</v>
      </c>
      <c r="W41" s="95">
        <v>1</v>
      </c>
      <c r="X41" s="88">
        <v>0.05</v>
      </c>
      <c r="Y41" s="44">
        <f>X41/W41</f>
        <v>0.05</v>
      </c>
      <c r="Z41" s="62">
        <f>(Y41:Y50)/4</f>
        <v>1.2500000000000001E-2</v>
      </c>
      <c r="AA41" s="53" t="s">
        <v>184</v>
      </c>
      <c r="AB41" s="56" t="s">
        <v>189</v>
      </c>
      <c r="AC41" s="59">
        <v>414374881</v>
      </c>
      <c r="AD41" s="59">
        <v>0</v>
      </c>
      <c r="AE41" s="59">
        <v>414374881</v>
      </c>
      <c r="AF41" s="59">
        <v>0</v>
      </c>
      <c r="AG41" s="62">
        <f>AF41/AE41</f>
        <v>0</v>
      </c>
      <c r="AH41" s="65">
        <v>44586</v>
      </c>
      <c r="AI41" s="88">
        <v>330</v>
      </c>
      <c r="AJ41" s="85" t="s">
        <v>122</v>
      </c>
      <c r="AK41" s="111">
        <v>102837</v>
      </c>
      <c r="AL41" s="89">
        <v>1</v>
      </c>
      <c r="AM41" s="85" t="s">
        <v>56</v>
      </c>
      <c r="AN41" s="85" t="s">
        <v>57</v>
      </c>
      <c r="AO41" s="85" t="s">
        <v>58</v>
      </c>
      <c r="AP41" s="108">
        <v>183800000</v>
      </c>
      <c r="AQ41" s="86" t="s">
        <v>59</v>
      </c>
      <c r="AR41" s="85" t="s">
        <v>123</v>
      </c>
      <c r="AS41" s="88" t="s">
        <v>61</v>
      </c>
      <c r="AT41" s="88" t="s">
        <v>124</v>
      </c>
      <c r="AU41" s="105">
        <v>0</v>
      </c>
      <c r="AV41" s="88" t="s">
        <v>61</v>
      </c>
      <c r="AW41" s="80" t="s">
        <v>65</v>
      </c>
      <c r="AX41" s="80" t="s">
        <v>168</v>
      </c>
      <c r="AY41" s="106" t="s">
        <v>158</v>
      </c>
    </row>
    <row r="42" spans="1:51" ht="21.75" customHeight="1" x14ac:dyDescent="0.25">
      <c r="A42" s="134"/>
      <c r="B42" s="136"/>
      <c r="C42" s="136"/>
      <c r="D42" s="136"/>
      <c r="E42" s="137"/>
      <c r="F42" s="85"/>
      <c r="G42" s="85"/>
      <c r="H42" s="86"/>
      <c r="I42" s="86"/>
      <c r="J42" s="85"/>
      <c r="K42" s="86"/>
      <c r="L42" s="142"/>
      <c r="M42" s="143"/>
      <c r="N42" s="88"/>
      <c r="O42" s="38"/>
      <c r="P42" s="38"/>
      <c r="Q42" s="38"/>
      <c r="R42" s="48"/>
      <c r="S42" s="114"/>
      <c r="T42" s="115"/>
      <c r="U42" s="116"/>
      <c r="V42" s="118"/>
      <c r="W42" s="113"/>
      <c r="X42" s="88"/>
      <c r="Y42" s="38"/>
      <c r="Z42" s="63"/>
      <c r="AA42" s="54"/>
      <c r="AB42" s="57"/>
      <c r="AC42" s="60"/>
      <c r="AD42" s="60"/>
      <c r="AE42" s="60"/>
      <c r="AF42" s="60"/>
      <c r="AG42" s="63"/>
      <c r="AH42" s="101"/>
      <c r="AI42" s="88"/>
      <c r="AJ42" s="85"/>
      <c r="AK42" s="111"/>
      <c r="AL42" s="86"/>
      <c r="AM42" s="85"/>
      <c r="AN42" s="85"/>
      <c r="AO42" s="85"/>
      <c r="AP42" s="109"/>
      <c r="AQ42" s="86"/>
      <c r="AR42" s="85"/>
      <c r="AS42" s="88"/>
      <c r="AT42" s="88"/>
      <c r="AU42" s="88"/>
      <c r="AV42" s="88"/>
      <c r="AW42" s="80"/>
      <c r="AX42" s="80"/>
      <c r="AY42" s="107"/>
    </row>
    <row r="43" spans="1:51" ht="20.25" customHeight="1" x14ac:dyDescent="0.25">
      <c r="A43" s="134"/>
      <c r="B43" s="136"/>
      <c r="C43" s="136"/>
      <c r="D43" s="136"/>
      <c r="E43" s="137"/>
      <c r="F43" s="85"/>
      <c r="G43" s="85"/>
      <c r="H43" s="86"/>
      <c r="I43" s="86"/>
      <c r="J43" s="85"/>
      <c r="K43" s="86"/>
      <c r="L43" s="142"/>
      <c r="M43" s="143"/>
      <c r="N43" s="88"/>
      <c r="O43" s="38"/>
      <c r="P43" s="38"/>
      <c r="Q43" s="38"/>
      <c r="R43" s="48"/>
      <c r="S43" s="114"/>
      <c r="T43" s="115"/>
      <c r="U43" s="116"/>
      <c r="V43" s="118"/>
      <c r="W43" s="113"/>
      <c r="X43" s="88"/>
      <c r="Y43" s="38"/>
      <c r="Z43" s="63"/>
      <c r="AA43" s="54"/>
      <c r="AB43" s="57"/>
      <c r="AC43" s="60"/>
      <c r="AD43" s="60"/>
      <c r="AE43" s="60"/>
      <c r="AF43" s="60"/>
      <c r="AG43" s="63"/>
      <c r="AH43" s="101"/>
      <c r="AI43" s="88"/>
      <c r="AJ43" s="85"/>
      <c r="AK43" s="111"/>
      <c r="AL43" s="86"/>
      <c r="AM43" s="85"/>
      <c r="AN43" s="85"/>
      <c r="AO43" s="85"/>
      <c r="AP43" s="109"/>
      <c r="AQ43" s="86"/>
      <c r="AR43" s="85"/>
      <c r="AS43" s="88"/>
      <c r="AT43" s="88"/>
      <c r="AU43" s="88"/>
      <c r="AV43" s="88"/>
      <c r="AW43" s="80"/>
      <c r="AX43" s="80"/>
      <c r="AY43" s="107"/>
    </row>
    <row r="44" spans="1:51" ht="23.25" customHeight="1" x14ac:dyDescent="0.25">
      <c r="A44" s="134"/>
      <c r="B44" s="136"/>
      <c r="C44" s="136"/>
      <c r="D44" s="136"/>
      <c r="E44" s="137"/>
      <c r="F44" s="85"/>
      <c r="G44" s="85"/>
      <c r="H44" s="86"/>
      <c r="I44" s="86"/>
      <c r="J44" s="85"/>
      <c r="K44" s="86"/>
      <c r="L44" s="142"/>
      <c r="M44" s="143"/>
      <c r="N44" s="88"/>
      <c r="O44" s="38"/>
      <c r="P44" s="38"/>
      <c r="Q44" s="38"/>
      <c r="R44" s="48"/>
      <c r="S44" s="114"/>
      <c r="T44" s="115"/>
      <c r="U44" s="116"/>
      <c r="V44" s="119"/>
      <c r="W44" s="96"/>
      <c r="X44" s="88"/>
      <c r="Y44" s="38"/>
      <c r="Z44" s="63"/>
      <c r="AA44" s="54"/>
      <c r="AB44" s="57"/>
      <c r="AC44" s="60"/>
      <c r="AD44" s="60"/>
      <c r="AE44" s="60"/>
      <c r="AF44" s="60"/>
      <c r="AG44" s="63"/>
      <c r="AH44" s="66"/>
      <c r="AI44" s="88"/>
      <c r="AJ44" s="85"/>
      <c r="AK44" s="111"/>
      <c r="AL44" s="86"/>
      <c r="AM44" s="85"/>
      <c r="AN44" s="85"/>
      <c r="AO44" s="85"/>
      <c r="AP44" s="110"/>
      <c r="AQ44" s="86"/>
      <c r="AR44" s="85"/>
      <c r="AS44" s="88"/>
      <c r="AT44" s="88"/>
      <c r="AU44" s="88"/>
      <c r="AV44" s="88"/>
      <c r="AW44" s="80"/>
      <c r="AX44" s="80"/>
      <c r="AY44" s="107"/>
    </row>
    <row r="45" spans="1:51" ht="28.5" customHeight="1" x14ac:dyDescent="0.25">
      <c r="A45" s="134"/>
      <c r="B45" s="136"/>
      <c r="C45" s="136"/>
      <c r="D45" s="136"/>
      <c r="E45" s="137"/>
      <c r="F45" s="85"/>
      <c r="G45" s="85"/>
      <c r="H45" s="86"/>
      <c r="I45" s="86"/>
      <c r="J45" s="85"/>
      <c r="K45" s="86"/>
      <c r="L45" s="142"/>
      <c r="M45" s="143"/>
      <c r="N45" s="88"/>
      <c r="O45" s="38"/>
      <c r="P45" s="38"/>
      <c r="Q45" s="38"/>
      <c r="R45" s="48"/>
      <c r="S45" s="114"/>
      <c r="T45" s="115"/>
      <c r="U45" s="116"/>
      <c r="V45" s="94" t="s">
        <v>119</v>
      </c>
      <c r="W45" s="95">
        <v>25709</v>
      </c>
      <c r="X45" s="88">
        <v>272</v>
      </c>
      <c r="Y45" s="44">
        <f>X45/W45</f>
        <v>1.0579952545801082E-2</v>
      </c>
      <c r="Z45" s="63"/>
      <c r="AA45" s="54"/>
      <c r="AB45" s="57"/>
      <c r="AC45" s="60"/>
      <c r="AD45" s="60"/>
      <c r="AE45" s="60"/>
      <c r="AF45" s="60"/>
      <c r="AG45" s="63"/>
      <c r="AH45" s="65">
        <v>44586</v>
      </c>
      <c r="AI45" s="88">
        <v>330</v>
      </c>
      <c r="AJ45" s="85"/>
      <c r="AK45" s="111"/>
      <c r="AL45" s="86"/>
      <c r="AM45" s="85"/>
      <c r="AN45" s="85"/>
      <c r="AO45" s="85"/>
      <c r="AP45" s="87">
        <v>60574881</v>
      </c>
      <c r="AQ45" s="86"/>
      <c r="AR45" s="85"/>
      <c r="AS45" s="88"/>
      <c r="AT45" s="88"/>
      <c r="AU45" s="88"/>
      <c r="AV45" s="88"/>
      <c r="AW45" s="80"/>
      <c r="AX45" s="80"/>
      <c r="AY45" s="106" t="s">
        <v>159</v>
      </c>
    </row>
    <row r="46" spans="1:51" ht="30.75" customHeight="1" x14ac:dyDescent="0.25">
      <c r="A46" s="134"/>
      <c r="B46" s="136"/>
      <c r="C46" s="136"/>
      <c r="D46" s="136"/>
      <c r="E46" s="137"/>
      <c r="F46" s="85"/>
      <c r="G46" s="85"/>
      <c r="H46" s="86"/>
      <c r="I46" s="86"/>
      <c r="J46" s="85"/>
      <c r="K46" s="86"/>
      <c r="L46" s="142"/>
      <c r="M46" s="143"/>
      <c r="N46" s="88"/>
      <c r="O46" s="44">
        <f>N41/L41</f>
        <v>1.0579952545801082E-2</v>
      </c>
      <c r="P46" s="42">
        <f>O46</f>
        <v>1.0579952545801082E-2</v>
      </c>
      <c r="Q46" s="44">
        <f>(N41+M41)/(K41)</f>
        <v>0.18298861304783298</v>
      </c>
      <c r="R46" s="44">
        <f>+Q46</f>
        <v>0.18298861304783298</v>
      </c>
      <c r="S46" s="114"/>
      <c r="T46" s="115"/>
      <c r="U46" s="116"/>
      <c r="V46" s="94"/>
      <c r="W46" s="96"/>
      <c r="X46" s="88"/>
      <c r="Y46" s="38"/>
      <c r="Z46" s="63"/>
      <c r="AA46" s="54"/>
      <c r="AB46" s="57"/>
      <c r="AC46" s="60"/>
      <c r="AD46" s="60"/>
      <c r="AE46" s="60"/>
      <c r="AF46" s="60"/>
      <c r="AG46" s="63"/>
      <c r="AH46" s="66"/>
      <c r="AI46" s="88"/>
      <c r="AJ46" s="85"/>
      <c r="AK46" s="111"/>
      <c r="AL46" s="86"/>
      <c r="AM46" s="85"/>
      <c r="AN46" s="85"/>
      <c r="AO46" s="85"/>
      <c r="AP46" s="87"/>
      <c r="AQ46" s="86"/>
      <c r="AR46" s="85"/>
      <c r="AS46" s="88"/>
      <c r="AT46" s="88"/>
      <c r="AU46" s="88"/>
      <c r="AV46" s="88"/>
      <c r="AW46" s="80"/>
      <c r="AX46" s="80"/>
      <c r="AY46" s="107"/>
    </row>
    <row r="47" spans="1:51" ht="31.5" customHeight="1" x14ac:dyDescent="0.25">
      <c r="A47" s="134"/>
      <c r="B47" s="136"/>
      <c r="C47" s="136"/>
      <c r="D47" s="136"/>
      <c r="E47" s="137"/>
      <c r="F47" s="85"/>
      <c r="G47" s="85"/>
      <c r="H47" s="86"/>
      <c r="I47" s="86"/>
      <c r="J47" s="85"/>
      <c r="K47" s="86"/>
      <c r="L47" s="142"/>
      <c r="M47" s="143"/>
      <c r="N47" s="88"/>
      <c r="O47" s="38"/>
      <c r="P47" s="38"/>
      <c r="Q47" s="38"/>
      <c r="R47" s="48"/>
      <c r="S47" s="114"/>
      <c r="T47" s="115"/>
      <c r="U47" s="116"/>
      <c r="V47" s="117" t="s">
        <v>120</v>
      </c>
      <c r="W47" s="95">
        <v>15</v>
      </c>
      <c r="X47" s="88">
        <v>5</v>
      </c>
      <c r="Y47" s="44">
        <f>X47/W47</f>
        <v>0.33333333333333331</v>
      </c>
      <c r="Z47" s="63"/>
      <c r="AA47" s="54"/>
      <c r="AB47" s="57"/>
      <c r="AC47" s="60"/>
      <c r="AD47" s="60"/>
      <c r="AE47" s="60"/>
      <c r="AF47" s="60"/>
      <c r="AG47" s="63"/>
      <c r="AH47" s="65">
        <v>44586</v>
      </c>
      <c r="AI47" s="88">
        <v>330</v>
      </c>
      <c r="AJ47" s="85"/>
      <c r="AK47" s="111"/>
      <c r="AL47" s="86"/>
      <c r="AM47" s="85"/>
      <c r="AN47" s="85"/>
      <c r="AO47" s="85"/>
      <c r="AP47" s="87">
        <v>60000000</v>
      </c>
      <c r="AQ47" s="86"/>
      <c r="AR47" s="85"/>
      <c r="AS47" s="88"/>
      <c r="AT47" s="88"/>
      <c r="AU47" s="88"/>
      <c r="AV47" s="88"/>
      <c r="AW47" s="80"/>
      <c r="AX47" s="80"/>
      <c r="AY47" s="106" t="s">
        <v>160</v>
      </c>
    </row>
    <row r="48" spans="1:51" ht="24" customHeight="1" x14ac:dyDescent="0.25">
      <c r="A48" s="134"/>
      <c r="B48" s="136"/>
      <c r="C48" s="136"/>
      <c r="D48" s="136"/>
      <c r="E48" s="137"/>
      <c r="F48" s="85"/>
      <c r="G48" s="85"/>
      <c r="H48" s="86"/>
      <c r="I48" s="86"/>
      <c r="J48" s="85"/>
      <c r="K48" s="86"/>
      <c r="L48" s="142"/>
      <c r="M48" s="143"/>
      <c r="N48" s="88"/>
      <c r="O48" s="38"/>
      <c r="P48" s="38"/>
      <c r="Q48" s="38"/>
      <c r="R48" s="48"/>
      <c r="S48" s="114"/>
      <c r="T48" s="115"/>
      <c r="U48" s="116"/>
      <c r="V48" s="119"/>
      <c r="W48" s="96"/>
      <c r="X48" s="88"/>
      <c r="Y48" s="38"/>
      <c r="Z48" s="63"/>
      <c r="AA48" s="54"/>
      <c r="AB48" s="57"/>
      <c r="AC48" s="60"/>
      <c r="AD48" s="60"/>
      <c r="AE48" s="60"/>
      <c r="AF48" s="60"/>
      <c r="AG48" s="63"/>
      <c r="AH48" s="66"/>
      <c r="AI48" s="88"/>
      <c r="AJ48" s="85"/>
      <c r="AK48" s="111"/>
      <c r="AL48" s="86"/>
      <c r="AM48" s="85"/>
      <c r="AN48" s="85"/>
      <c r="AO48" s="85"/>
      <c r="AP48" s="87"/>
      <c r="AQ48" s="86"/>
      <c r="AR48" s="85"/>
      <c r="AS48" s="88"/>
      <c r="AT48" s="88"/>
      <c r="AU48" s="88"/>
      <c r="AV48" s="88"/>
      <c r="AW48" s="80"/>
      <c r="AX48" s="80"/>
      <c r="AY48" s="107"/>
    </row>
    <row r="49" spans="1:51" ht="36" customHeight="1" x14ac:dyDescent="0.25">
      <c r="A49" s="134"/>
      <c r="B49" s="136"/>
      <c r="C49" s="136"/>
      <c r="D49" s="136"/>
      <c r="E49" s="137"/>
      <c r="F49" s="85"/>
      <c r="G49" s="85"/>
      <c r="H49" s="86"/>
      <c r="I49" s="86"/>
      <c r="J49" s="85"/>
      <c r="K49" s="86"/>
      <c r="L49" s="142"/>
      <c r="M49" s="143"/>
      <c r="N49" s="88"/>
      <c r="O49" s="38"/>
      <c r="P49" s="38"/>
      <c r="Q49" s="38"/>
      <c r="R49" s="48"/>
      <c r="S49" s="114"/>
      <c r="T49" s="115"/>
      <c r="U49" s="116"/>
      <c r="V49" s="94" t="s">
        <v>121</v>
      </c>
      <c r="W49" s="95">
        <v>3</v>
      </c>
      <c r="X49" s="88">
        <v>1</v>
      </c>
      <c r="Y49" s="44">
        <f>X49/W49</f>
        <v>0.33333333333333331</v>
      </c>
      <c r="Z49" s="63"/>
      <c r="AA49" s="54"/>
      <c r="AB49" s="57"/>
      <c r="AC49" s="60"/>
      <c r="AD49" s="60"/>
      <c r="AE49" s="60"/>
      <c r="AF49" s="60"/>
      <c r="AG49" s="63"/>
      <c r="AH49" s="65">
        <v>44586</v>
      </c>
      <c r="AI49" s="88">
        <v>330</v>
      </c>
      <c r="AJ49" s="85"/>
      <c r="AK49" s="111"/>
      <c r="AL49" s="86"/>
      <c r="AM49" s="85"/>
      <c r="AN49" s="85"/>
      <c r="AO49" s="85"/>
      <c r="AP49" s="87">
        <v>110000000</v>
      </c>
      <c r="AQ49" s="86"/>
      <c r="AR49" s="85"/>
      <c r="AS49" s="88"/>
      <c r="AT49" s="88"/>
      <c r="AU49" s="88"/>
      <c r="AV49" s="88"/>
      <c r="AW49" s="80"/>
      <c r="AX49" s="80"/>
      <c r="AY49" s="106" t="s">
        <v>161</v>
      </c>
    </row>
    <row r="50" spans="1:51" ht="22.5" customHeight="1" x14ac:dyDescent="0.25">
      <c r="A50" s="134"/>
      <c r="B50" s="136"/>
      <c r="C50" s="136"/>
      <c r="D50" s="136"/>
      <c r="E50" s="137"/>
      <c r="F50" s="85"/>
      <c r="G50" s="26"/>
      <c r="H50" s="86"/>
      <c r="I50" s="27"/>
      <c r="J50" s="85"/>
      <c r="K50" s="86"/>
      <c r="L50" s="142"/>
      <c r="M50" s="143"/>
      <c r="N50" s="88"/>
      <c r="O50" s="38"/>
      <c r="P50" s="38"/>
      <c r="Q50" s="38"/>
      <c r="R50" s="48"/>
      <c r="S50" s="114"/>
      <c r="T50" s="115"/>
      <c r="U50" s="116"/>
      <c r="V50" s="94"/>
      <c r="W50" s="96"/>
      <c r="X50" s="88"/>
      <c r="Y50" s="38"/>
      <c r="Z50" s="64"/>
      <c r="AA50" s="55"/>
      <c r="AB50" s="58"/>
      <c r="AC50" s="61"/>
      <c r="AD50" s="61"/>
      <c r="AE50" s="61"/>
      <c r="AF50" s="61"/>
      <c r="AG50" s="64"/>
      <c r="AH50" s="66"/>
      <c r="AI50" s="88"/>
      <c r="AJ50" s="85"/>
      <c r="AK50" s="111"/>
      <c r="AL50" s="86"/>
      <c r="AM50" s="85"/>
      <c r="AN50" s="85"/>
      <c r="AO50" s="85"/>
      <c r="AP50" s="87"/>
      <c r="AQ50" s="86"/>
      <c r="AR50" s="85"/>
      <c r="AS50" s="88"/>
      <c r="AT50" s="88"/>
      <c r="AU50" s="88"/>
      <c r="AV50" s="88"/>
      <c r="AW50" s="80"/>
      <c r="AX50" s="80"/>
      <c r="AY50" s="107"/>
    </row>
    <row r="51" spans="1:51" ht="40.5" customHeight="1" x14ac:dyDescent="0.25">
      <c r="A51" s="134"/>
      <c r="B51" s="136"/>
      <c r="C51" s="136"/>
      <c r="D51" s="136"/>
      <c r="E51" s="137"/>
      <c r="F51" s="85" t="s">
        <v>81</v>
      </c>
      <c r="G51" s="129" t="s">
        <v>82</v>
      </c>
      <c r="H51" s="86" t="s">
        <v>47</v>
      </c>
      <c r="I51" s="86" t="s">
        <v>79</v>
      </c>
      <c r="J51" s="85" t="s">
        <v>83</v>
      </c>
      <c r="K51" s="86">
        <v>4</v>
      </c>
      <c r="L51" s="142">
        <v>1</v>
      </c>
      <c r="M51" s="86">
        <v>2</v>
      </c>
      <c r="N51" s="90">
        <v>0.45</v>
      </c>
      <c r="O51" s="40"/>
      <c r="P51" s="40"/>
      <c r="Q51" s="40"/>
      <c r="R51" s="49"/>
      <c r="S51" s="147" t="s">
        <v>125</v>
      </c>
      <c r="T51" s="115" t="s">
        <v>126</v>
      </c>
      <c r="U51" s="99" t="s">
        <v>127</v>
      </c>
      <c r="V51" s="94" t="s">
        <v>52</v>
      </c>
      <c r="W51" s="100">
        <v>2</v>
      </c>
      <c r="X51" s="88">
        <v>2</v>
      </c>
      <c r="Y51" s="44">
        <f>X51/W51</f>
        <v>1</v>
      </c>
      <c r="Z51" s="62">
        <f>(Y51:Y55)/2</f>
        <v>0.5</v>
      </c>
      <c r="AA51" s="53" t="s">
        <v>184</v>
      </c>
      <c r="AB51" s="56" t="s">
        <v>190</v>
      </c>
      <c r="AC51" s="59">
        <v>70433856</v>
      </c>
      <c r="AD51" s="102">
        <v>60200000</v>
      </c>
      <c r="AE51" s="59">
        <v>70433856</v>
      </c>
      <c r="AF51" s="59">
        <v>60200000</v>
      </c>
      <c r="AG51" s="62">
        <f>AF51/AE51</f>
        <v>0.8547026021122569</v>
      </c>
      <c r="AH51" s="65">
        <v>44586</v>
      </c>
      <c r="AI51" s="88">
        <v>330</v>
      </c>
      <c r="AJ51" s="85" t="s">
        <v>111</v>
      </c>
      <c r="AK51" s="86">
        <v>2000</v>
      </c>
      <c r="AL51" s="89">
        <v>1</v>
      </c>
      <c r="AM51" s="85" t="s">
        <v>56</v>
      </c>
      <c r="AN51" s="85" t="s">
        <v>57</v>
      </c>
      <c r="AO51" s="86" t="s">
        <v>58</v>
      </c>
      <c r="AP51" s="87">
        <v>60200000</v>
      </c>
      <c r="AQ51" s="86" t="s">
        <v>59</v>
      </c>
      <c r="AR51" s="85" t="s">
        <v>129</v>
      </c>
      <c r="AS51" s="88" t="s">
        <v>61</v>
      </c>
      <c r="AT51" s="88" t="s">
        <v>130</v>
      </c>
      <c r="AU51" s="88" t="s">
        <v>131</v>
      </c>
      <c r="AV51" s="88" t="s">
        <v>63</v>
      </c>
      <c r="AW51" s="81" t="s">
        <v>64</v>
      </c>
      <c r="AX51" s="97">
        <v>44582</v>
      </c>
      <c r="AY51" s="98" t="s">
        <v>162</v>
      </c>
    </row>
    <row r="52" spans="1:51" ht="38.25" customHeight="1" x14ac:dyDescent="0.25">
      <c r="A52" s="134"/>
      <c r="B52" s="136"/>
      <c r="C52" s="136"/>
      <c r="D52" s="136"/>
      <c r="E52" s="137"/>
      <c r="F52" s="85"/>
      <c r="G52" s="130"/>
      <c r="H52" s="86"/>
      <c r="I52" s="86"/>
      <c r="J52" s="85"/>
      <c r="K52" s="86"/>
      <c r="L52" s="142"/>
      <c r="M52" s="86"/>
      <c r="N52" s="90"/>
      <c r="O52" s="44">
        <f>N51/L51</f>
        <v>0.45</v>
      </c>
      <c r="P52" s="40">
        <f>O52</f>
        <v>0.45</v>
      </c>
      <c r="Q52" s="44">
        <f>(N51+M51)/(K51)</f>
        <v>0.61250000000000004</v>
      </c>
      <c r="R52" s="44">
        <f>+Q52</f>
        <v>0.61250000000000004</v>
      </c>
      <c r="S52" s="147"/>
      <c r="T52" s="115"/>
      <c r="U52" s="99"/>
      <c r="V52" s="94"/>
      <c r="W52" s="100"/>
      <c r="X52" s="88"/>
      <c r="Y52" s="38"/>
      <c r="Z52" s="63"/>
      <c r="AA52" s="54"/>
      <c r="AB52" s="57"/>
      <c r="AC52" s="60"/>
      <c r="AD52" s="103"/>
      <c r="AE52" s="60"/>
      <c r="AF52" s="60"/>
      <c r="AG52" s="63"/>
      <c r="AH52" s="66"/>
      <c r="AI52" s="88"/>
      <c r="AJ52" s="85"/>
      <c r="AK52" s="86"/>
      <c r="AL52" s="86"/>
      <c r="AM52" s="85"/>
      <c r="AN52" s="85"/>
      <c r="AO52" s="86"/>
      <c r="AP52" s="87"/>
      <c r="AQ52" s="86"/>
      <c r="AR52" s="85"/>
      <c r="AS52" s="88"/>
      <c r="AT52" s="88"/>
      <c r="AU52" s="88"/>
      <c r="AV52" s="88"/>
      <c r="AW52" s="81"/>
      <c r="AX52" s="88"/>
      <c r="AY52" s="98"/>
    </row>
    <row r="53" spans="1:51" ht="32.25" customHeight="1" x14ac:dyDescent="0.25">
      <c r="A53" s="134"/>
      <c r="B53" s="136"/>
      <c r="C53" s="136"/>
      <c r="D53" s="136"/>
      <c r="E53" s="137"/>
      <c r="F53" s="85"/>
      <c r="G53" s="130"/>
      <c r="H53" s="86"/>
      <c r="I53" s="86"/>
      <c r="J53" s="85"/>
      <c r="K53" s="86"/>
      <c r="L53" s="142"/>
      <c r="M53" s="86"/>
      <c r="N53" s="90"/>
      <c r="O53" s="40"/>
      <c r="P53" s="40"/>
      <c r="Q53" s="40"/>
      <c r="R53" s="49"/>
      <c r="S53" s="147"/>
      <c r="T53" s="115"/>
      <c r="U53" s="99"/>
      <c r="V53" s="94" t="s">
        <v>128</v>
      </c>
      <c r="W53" s="100">
        <v>1</v>
      </c>
      <c r="X53" s="88">
        <v>0.45</v>
      </c>
      <c r="Y53" s="44">
        <f>X53/W53</f>
        <v>0.45</v>
      </c>
      <c r="Z53" s="63"/>
      <c r="AA53" s="54"/>
      <c r="AB53" s="57"/>
      <c r="AC53" s="60"/>
      <c r="AD53" s="103"/>
      <c r="AE53" s="60"/>
      <c r="AF53" s="60"/>
      <c r="AG53" s="63"/>
      <c r="AH53" s="65">
        <v>44586</v>
      </c>
      <c r="AI53" s="88">
        <v>330</v>
      </c>
      <c r="AJ53" s="85"/>
      <c r="AK53" s="86"/>
      <c r="AL53" s="86"/>
      <c r="AM53" s="85"/>
      <c r="AN53" s="85"/>
      <c r="AO53" s="86"/>
      <c r="AP53" s="87">
        <v>10233856</v>
      </c>
      <c r="AQ53" s="86"/>
      <c r="AR53" s="85"/>
      <c r="AS53" s="88"/>
      <c r="AT53" s="88"/>
      <c r="AU53" s="88"/>
      <c r="AV53" s="88"/>
      <c r="AW53" s="80" t="s">
        <v>66</v>
      </c>
      <c r="AX53" s="80" t="s">
        <v>168</v>
      </c>
      <c r="AY53" s="81" t="s">
        <v>163</v>
      </c>
    </row>
    <row r="54" spans="1:51" ht="33.75" customHeight="1" x14ac:dyDescent="0.25">
      <c r="A54" s="135"/>
      <c r="B54" s="136"/>
      <c r="C54" s="136"/>
      <c r="D54" s="136"/>
      <c r="E54" s="137"/>
      <c r="F54" s="85"/>
      <c r="G54" s="130"/>
      <c r="H54" s="86"/>
      <c r="I54" s="86"/>
      <c r="J54" s="85"/>
      <c r="K54" s="86"/>
      <c r="L54" s="142"/>
      <c r="M54" s="86"/>
      <c r="N54" s="90"/>
      <c r="O54" s="40"/>
      <c r="P54" s="40"/>
      <c r="Q54" s="40"/>
      <c r="R54" s="49"/>
      <c r="S54" s="147"/>
      <c r="T54" s="115"/>
      <c r="U54" s="99"/>
      <c r="V54" s="94"/>
      <c r="W54" s="100"/>
      <c r="X54" s="88"/>
      <c r="Y54" s="38"/>
      <c r="Z54" s="63"/>
      <c r="AA54" s="54"/>
      <c r="AB54" s="57"/>
      <c r="AC54" s="60"/>
      <c r="AD54" s="103"/>
      <c r="AE54" s="60"/>
      <c r="AF54" s="60"/>
      <c r="AG54" s="63"/>
      <c r="AH54" s="101"/>
      <c r="AI54" s="88"/>
      <c r="AJ54" s="85"/>
      <c r="AK54" s="86"/>
      <c r="AL54" s="86"/>
      <c r="AM54" s="85"/>
      <c r="AN54" s="85"/>
      <c r="AO54" s="86"/>
      <c r="AP54" s="87"/>
      <c r="AQ54" s="86"/>
      <c r="AR54" s="85"/>
      <c r="AS54" s="88"/>
      <c r="AT54" s="88"/>
      <c r="AU54" s="88"/>
      <c r="AV54" s="88"/>
      <c r="AW54" s="80"/>
      <c r="AX54" s="80"/>
      <c r="AY54" s="82"/>
    </row>
    <row r="55" spans="1:51" ht="26.25" customHeight="1" x14ac:dyDescent="0.25">
      <c r="A55" s="25"/>
      <c r="B55" s="24"/>
      <c r="C55" s="24"/>
      <c r="D55" s="136"/>
      <c r="E55" s="23"/>
      <c r="F55" s="85"/>
      <c r="G55" s="131"/>
      <c r="H55" s="86"/>
      <c r="I55" s="86"/>
      <c r="J55" s="85"/>
      <c r="K55" s="86"/>
      <c r="L55" s="142"/>
      <c r="M55" s="86"/>
      <c r="N55" s="90"/>
      <c r="O55" s="40"/>
      <c r="P55" s="40"/>
      <c r="Q55" s="40"/>
      <c r="R55" s="49"/>
      <c r="S55" s="147"/>
      <c r="T55" s="115"/>
      <c r="U55" s="99"/>
      <c r="V55" s="94"/>
      <c r="W55" s="100"/>
      <c r="X55" s="88"/>
      <c r="Y55" s="38"/>
      <c r="Z55" s="64"/>
      <c r="AA55" s="55"/>
      <c r="AB55" s="58"/>
      <c r="AC55" s="61"/>
      <c r="AD55" s="104"/>
      <c r="AE55" s="61"/>
      <c r="AF55" s="61"/>
      <c r="AG55" s="64"/>
      <c r="AH55" s="66"/>
      <c r="AI55" s="88"/>
      <c r="AJ55" s="85"/>
      <c r="AK55" s="86"/>
      <c r="AL55" s="86"/>
      <c r="AM55" s="85"/>
      <c r="AN55" s="85"/>
      <c r="AO55" s="86"/>
      <c r="AP55" s="87"/>
      <c r="AQ55" s="86"/>
      <c r="AR55" s="85"/>
      <c r="AS55" s="88"/>
      <c r="AT55" s="88"/>
      <c r="AU55" s="88"/>
      <c r="AV55" s="88"/>
      <c r="AW55" s="80"/>
      <c r="AX55" s="80"/>
      <c r="AY55" s="82"/>
    </row>
    <row r="56" spans="1:51" ht="66" customHeight="1" x14ac:dyDescent="0.25">
      <c r="A56" s="129" t="s">
        <v>37</v>
      </c>
      <c r="B56" s="129" t="s">
        <v>42</v>
      </c>
      <c r="C56" s="129" t="s">
        <v>43</v>
      </c>
      <c r="D56" s="136"/>
      <c r="E56" s="138" t="s">
        <v>44</v>
      </c>
      <c r="F56" s="129" t="s">
        <v>84</v>
      </c>
      <c r="G56" s="85" t="s">
        <v>85</v>
      </c>
      <c r="H56" s="86" t="s">
        <v>47</v>
      </c>
      <c r="I56" s="86" t="s">
        <v>79</v>
      </c>
      <c r="J56" s="85" t="s">
        <v>86</v>
      </c>
      <c r="K56" s="86">
        <v>12</v>
      </c>
      <c r="L56" s="86">
        <v>3</v>
      </c>
      <c r="M56" s="95">
        <v>9</v>
      </c>
      <c r="N56" s="90">
        <v>0</v>
      </c>
      <c r="O56" s="40"/>
      <c r="P56" s="40"/>
      <c r="Q56" s="40"/>
      <c r="R56" s="49"/>
      <c r="S56" s="85" t="s">
        <v>132</v>
      </c>
      <c r="T56" s="91" t="s">
        <v>133</v>
      </c>
      <c r="U56" s="92" t="s">
        <v>134</v>
      </c>
      <c r="V56" s="16" t="s">
        <v>52</v>
      </c>
      <c r="W56" s="27">
        <v>2</v>
      </c>
      <c r="X56" s="28">
        <v>2</v>
      </c>
      <c r="Y56" s="44">
        <f>X56/W56</f>
        <v>1</v>
      </c>
      <c r="Z56" s="62">
        <f>(Y56:Y61)/3</f>
        <v>0.33333333333333331</v>
      </c>
      <c r="AA56" s="53" t="s">
        <v>184</v>
      </c>
      <c r="AB56" s="56" t="s">
        <v>191</v>
      </c>
      <c r="AC56" s="59">
        <v>184955732</v>
      </c>
      <c r="AD56" s="59">
        <v>52400000</v>
      </c>
      <c r="AE56" s="59">
        <v>184955732</v>
      </c>
      <c r="AF56" s="59">
        <v>52400000</v>
      </c>
      <c r="AG56" s="62">
        <f>AF56/AE56</f>
        <v>0.28331103574556965</v>
      </c>
      <c r="AH56" s="34">
        <v>44586</v>
      </c>
      <c r="AI56" s="28">
        <v>330</v>
      </c>
      <c r="AJ56" s="85" t="s">
        <v>111</v>
      </c>
      <c r="AK56" s="85">
        <v>12</v>
      </c>
      <c r="AL56" s="89">
        <v>1</v>
      </c>
      <c r="AM56" s="85" t="s">
        <v>56</v>
      </c>
      <c r="AN56" s="85" t="s">
        <v>57</v>
      </c>
      <c r="AO56" s="85" t="s">
        <v>58</v>
      </c>
      <c r="AP56" s="37">
        <v>84400000</v>
      </c>
      <c r="AQ56" s="86" t="s">
        <v>59</v>
      </c>
      <c r="AR56" s="85" t="s">
        <v>138</v>
      </c>
      <c r="AS56" s="88" t="s">
        <v>61</v>
      </c>
      <c r="AT56" s="88" t="s">
        <v>139</v>
      </c>
      <c r="AU56" s="88" t="s">
        <v>140</v>
      </c>
      <c r="AV56" s="53" t="s">
        <v>63</v>
      </c>
      <c r="AW56" s="31" t="s">
        <v>64</v>
      </c>
      <c r="AX56" s="34">
        <v>44582</v>
      </c>
      <c r="AY56" s="29" t="s">
        <v>164</v>
      </c>
    </row>
    <row r="57" spans="1:51" ht="34.5" customHeight="1" x14ac:dyDescent="0.25">
      <c r="A57" s="130"/>
      <c r="B57" s="130"/>
      <c r="C57" s="130"/>
      <c r="D57" s="136"/>
      <c r="E57" s="139"/>
      <c r="F57" s="130"/>
      <c r="G57" s="85"/>
      <c r="H57" s="86"/>
      <c r="I57" s="86"/>
      <c r="J57" s="85"/>
      <c r="K57" s="86"/>
      <c r="L57" s="86"/>
      <c r="M57" s="113"/>
      <c r="N57" s="90"/>
      <c r="O57" s="40"/>
      <c r="P57" s="40"/>
      <c r="Q57" s="40"/>
      <c r="R57" s="49"/>
      <c r="S57" s="85"/>
      <c r="T57" s="91"/>
      <c r="U57" s="93"/>
      <c r="V57" s="94" t="s">
        <v>135</v>
      </c>
      <c r="W57" s="95">
        <v>1</v>
      </c>
      <c r="X57" s="90">
        <v>0.5</v>
      </c>
      <c r="Y57" s="44">
        <f>X57/W57</f>
        <v>0.5</v>
      </c>
      <c r="Z57" s="63"/>
      <c r="AA57" s="54"/>
      <c r="AB57" s="57"/>
      <c r="AC57" s="60"/>
      <c r="AD57" s="60"/>
      <c r="AE57" s="60"/>
      <c r="AF57" s="60"/>
      <c r="AG57" s="63"/>
      <c r="AH57" s="65">
        <v>44586</v>
      </c>
      <c r="AI57" s="88">
        <v>330</v>
      </c>
      <c r="AJ57" s="85"/>
      <c r="AK57" s="85"/>
      <c r="AL57" s="86"/>
      <c r="AM57" s="85"/>
      <c r="AN57" s="85"/>
      <c r="AO57" s="85"/>
      <c r="AP57" s="87">
        <v>10000000</v>
      </c>
      <c r="AQ57" s="86"/>
      <c r="AR57" s="85"/>
      <c r="AS57" s="88"/>
      <c r="AT57" s="88"/>
      <c r="AU57" s="88"/>
      <c r="AV57" s="54"/>
      <c r="AW57" s="56" t="s">
        <v>65</v>
      </c>
      <c r="AX57" s="79" t="s">
        <v>168</v>
      </c>
      <c r="AY57" s="81" t="s">
        <v>165</v>
      </c>
    </row>
    <row r="58" spans="1:51" ht="31.5" customHeight="1" x14ac:dyDescent="0.25">
      <c r="A58" s="130"/>
      <c r="B58" s="130"/>
      <c r="C58" s="130"/>
      <c r="D58" s="136"/>
      <c r="E58" s="139"/>
      <c r="F58" s="130"/>
      <c r="G58" s="85"/>
      <c r="H58" s="86"/>
      <c r="I58" s="86"/>
      <c r="J58" s="85"/>
      <c r="K58" s="86"/>
      <c r="L58" s="86"/>
      <c r="M58" s="113"/>
      <c r="N58" s="90"/>
      <c r="O58" s="44">
        <f>N56/M56</f>
        <v>0</v>
      </c>
      <c r="P58" s="44">
        <f>O58</f>
        <v>0</v>
      </c>
      <c r="Q58" s="44">
        <f>M56/K56</f>
        <v>0.75</v>
      </c>
      <c r="R58" s="44">
        <f>+Q58</f>
        <v>0.75</v>
      </c>
      <c r="S58" s="85"/>
      <c r="T58" s="91"/>
      <c r="U58" s="93"/>
      <c r="V58" s="94"/>
      <c r="W58" s="96"/>
      <c r="X58" s="90"/>
      <c r="Y58" s="40"/>
      <c r="Z58" s="63"/>
      <c r="AA58" s="54"/>
      <c r="AB58" s="57"/>
      <c r="AC58" s="60"/>
      <c r="AD58" s="60"/>
      <c r="AE58" s="60"/>
      <c r="AF58" s="60"/>
      <c r="AG58" s="63"/>
      <c r="AH58" s="66"/>
      <c r="AI58" s="88"/>
      <c r="AJ58" s="85"/>
      <c r="AK58" s="85"/>
      <c r="AL58" s="86"/>
      <c r="AM58" s="85"/>
      <c r="AN58" s="85"/>
      <c r="AO58" s="85"/>
      <c r="AP58" s="87"/>
      <c r="AQ58" s="86"/>
      <c r="AR58" s="85"/>
      <c r="AS58" s="88"/>
      <c r="AT58" s="88"/>
      <c r="AU58" s="88"/>
      <c r="AV58" s="54"/>
      <c r="AW58" s="58"/>
      <c r="AX58" s="80"/>
      <c r="AY58" s="82"/>
    </row>
    <row r="59" spans="1:51" ht="33" customHeight="1" x14ac:dyDescent="0.25">
      <c r="A59" s="130"/>
      <c r="B59" s="130"/>
      <c r="C59" s="130"/>
      <c r="D59" s="136"/>
      <c r="E59" s="139"/>
      <c r="F59" s="130"/>
      <c r="G59" s="85"/>
      <c r="H59" s="86"/>
      <c r="I59" s="86"/>
      <c r="J59" s="85"/>
      <c r="K59" s="86"/>
      <c r="L59" s="86"/>
      <c r="M59" s="113"/>
      <c r="N59" s="90"/>
      <c r="O59" s="40"/>
      <c r="P59" s="40"/>
      <c r="Q59" s="40"/>
      <c r="R59" s="49"/>
      <c r="S59" s="85"/>
      <c r="T59" s="91"/>
      <c r="U59" s="93"/>
      <c r="V59" s="94" t="s">
        <v>136</v>
      </c>
      <c r="W59" s="95">
        <v>12</v>
      </c>
      <c r="X59" s="90">
        <v>3.9</v>
      </c>
      <c r="Y59" s="44">
        <f>X59/W59</f>
        <v>0.32500000000000001</v>
      </c>
      <c r="Z59" s="63"/>
      <c r="AA59" s="54"/>
      <c r="AB59" s="57"/>
      <c r="AC59" s="60"/>
      <c r="AD59" s="60"/>
      <c r="AE59" s="60"/>
      <c r="AF59" s="60"/>
      <c r="AG59" s="63"/>
      <c r="AH59" s="65">
        <v>44586</v>
      </c>
      <c r="AI59" s="88">
        <v>330</v>
      </c>
      <c r="AJ59" s="85"/>
      <c r="AK59" s="85"/>
      <c r="AL59" s="86"/>
      <c r="AM59" s="85"/>
      <c r="AN59" s="85"/>
      <c r="AO59" s="85"/>
      <c r="AP59" s="87">
        <v>70555732</v>
      </c>
      <c r="AQ59" s="86"/>
      <c r="AR59" s="85"/>
      <c r="AS59" s="88"/>
      <c r="AT59" s="88"/>
      <c r="AU59" s="88"/>
      <c r="AV59" s="54"/>
      <c r="AW59" s="56" t="s">
        <v>66</v>
      </c>
      <c r="AX59" s="79" t="s">
        <v>169</v>
      </c>
      <c r="AY59" s="83" t="s">
        <v>166</v>
      </c>
    </row>
    <row r="60" spans="1:51" ht="30.75" customHeight="1" x14ac:dyDescent="0.25">
      <c r="A60" s="130"/>
      <c r="B60" s="130"/>
      <c r="C60" s="130"/>
      <c r="D60" s="136"/>
      <c r="E60" s="139"/>
      <c r="F60" s="130"/>
      <c r="G60" s="85"/>
      <c r="H60" s="86"/>
      <c r="I60" s="86"/>
      <c r="J60" s="85"/>
      <c r="K60" s="86"/>
      <c r="L60" s="86"/>
      <c r="M60" s="113"/>
      <c r="N60" s="90"/>
      <c r="O60" s="40"/>
      <c r="P60" s="40"/>
      <c r="Q60" s="40"/>
      <c r="R60" s="49"/>
      <c r="S60" s="85"/>
      <c r="T60" s="91"/>
      <c r="U60" s="93"/>
      <c r="V60" s="94"/>
      <c r="W60" s="96"/>
      <c r="X60" s="90"/>
      <c r="Y60" s="40"/>
      <c r="Z60" s="63"/>
      <c r="AA60" s="54"/>
      <c r="AB60" s="57"/>
      <c r="AC60" s="60"/>
      <c r="AD60" s="60"/>
      <c r="AE60" s="60"/>
      <c r="AF60" s="60"/>
      <c r="AG60" s="63"/>
      <c r="AH60" s="66"/>
      <c r="AI60" s="88"/>
      <c r="AJ60" s="85"/>
      <c r="AK60" s="85"/>
      <c r="AL60" s="86"/>
      <c r="AM60" s="85"/>
      <c r="AN60" s="85"/>
      <c r="AO60" s="85"/>
      <c r="AP60" s="87"/>
      <c r="AQ60" s="86"/>
      <c r="AR60" s="85"/>
      <c r="AS60" s="88"/>
      <c r="AT60" s="88"/>
      <c r="AU60" s="88"/>
      <c r="AV60" s="54"/>
      <c r="AW60" s="57"/>
      <c r="AX60" s="80"/>
      <c r="AY60" s="84"/>
    </row>
    <row r="61" spans="1:51" ht="42" customHeight="1" x14ac:dyDescent="0.25">
      <c r="A61" s="131"/>
      <c r="B61" s="131"/>
      <c r="C61" s="131"/>
      <c r="D61" s="136"/>
      <c r="E61" s="140"/>
      <c r="F61" s="131"/>
      <c r="G61" s="85"/>
      <c r="H61" s="86"/>
      <c r="I61" s="86"/>
      <c r="J61" s="85"/>
      <c r="K61" s="86"/>
      <c r="L61" s="86"/>
      <c r="M61" s="96"/>
      <c r="N61" s="90"/>
      <c r="O61" s="40"/>
      <c r="P61" s="40"/>
      <c r="Q61" s="40"/>
      <c r="R61" s="49"/>
      <c r="S61" s="85"/>
      <c r="T61" s="91"/>
      <c r="U61" s="93"/>
      <c r="V61" s="16" t="s">
        <v>137</v>
      </c>
      <c r="W61" s="27">
        <v>1</v>
      </c>
      <c r="X61" s="28">
        <v>0.3</v>
      </c>
      <c r="Y61" s="38"/>
      <c r="Z61" s="64"/>
      <c r="AA61" s="55"/>
      <c r="AB61" s="58"/>
      <c r="AC61" s="61"/>
      <c r="AD61" s="61"/>
      <c r="AE61" s="61"/>
      <c r="AF61" s="61"/>
      <c r="AG61" s="64"/>
      <c r="AH61" s="34">
        <v>44586</v>
      </c>
      <c r="AI61" s="28">
        <v>90</v>
      </c>
      <c r="AJ61" s="85"/>
      <c r="AK61" s="85"/>
      <c r="AL61" s="86"/>
      <c r="AM61" s="85"/>
      <c r="AN61" s="85"/>
      <c r="AO61" s="85"/>
      <c r="AP61" s="37">
        <v>20000000</v>
      </c>
      <c r="AQ61" s="86"/>
      <c r="AR61" s="85"/>
      <c r="AS61" s="88"/>
      <c r="AT61" s="88"/>
      <c r="AU61" s="88"/>
      <c r="AV61" s="55"/>
      <c r="AW61" s="58"/>
      <c r="AX61" s="80"/>
      <c r="AY61" s="29" t="s">
        <v>167</v>
      </c>
    </row>
    <row r="62" spans="1:51" ht="20" x14ac:dyDescent="0.4">
      <c r="P62" s="51">
        <f>SUM(P3:P61)/(7)</f>
        <v>0.46293999322082879</v>
      </c>
      <c r="R62" s="51">
        <f>SUM(R4:R61)/7</f>
        <v>0.60924435875402172</v>
      </c>
      <c r="Z62" s="52">
        <f>SUM(Z3:Z61)/(7)</f>
        <v>0.2803571428571428</v>
      </c>
      <c r="AE62" s="50">
        <f>SUM(AE3:AE61)</f>
        <v>2000000000</v>
      </c>
      <c r="AF62" s="50">
        <f>SUM(AF3:AF61)</f>
        <v>493100000</v>
      </c>
      <c r="AG62" s="51">
        <f>AF62/AE62</f>
        <v>0.24654999999999999</v>
      </c>
    </row>
  </sheetData>
  <mergeCells count="400">
    <mergeCell ref="Z17:Z34"/>
    <mergeCell ref="Z35:Z40"/>
    <mergeCell ref="Z41:Z50"/>
    <mergeCell ref="Z51:Z55"/>
    <mergeCell ref="Z56:Z61"/>
    <mergeCell ref="AX8:AX10"/>
    <mergeCell ref="AX11:AX15"/>
    <mergeCell ref="AY8:AY10"/>
    <mergeCell ref="AY11:AY13"/>
    <mergeCell ref="AY14:AY15"/>
    <mergeCell ref="AS8:AS15"/>
    <mergeCell ref="AT8:AT15"/>
    <mergeCell ref="AU8:AU15"/>
    <mergeCell ref="AV8:AV15"/>
    <mergeCell ref="AW8:AW10"/>
    <mergeCell ref="AW11:AW15"/>
    <mergeCell ref="AH20:AH22"/>
    <mergeCell ref="AI20:AI22"/>
    <mergeCell ref="AH23:AH26"/>
    <mergeCell ref="AI23:AI26"/>
    <mergeCell ref="AH27:AH30"/>
    <mergeCell ref="AI27:AI30"/>
    <mergeCell ref="AH31:AH34"/>
    <mergeCell ref="AI31:AI34"/>
    <mergeCell ref="X8:X10"/>
    <mergeCell ref="X11:X13"/>
    <mergeCell ref="X14:X15"/>
    <mergeCell ref="AH8:AH10"/>
    <mergeCell ref="AH11:AH13"/>
    <mergeCell ref="AH14:AH15"/>
    <mergeCell ref="AQ8:AQ15"/>
    <mergeCell ref="AR8:AR15"/>
    <mergeCell ref="AP11:AP13"/>
    <mergeCell ref="AP14:AP15"/>
    <mergeCell ref="AL8:AL15"/>
    <mergeCell ref="AM8:AM15"/>
    <mergeCell ref="AN8:AN15"/>
    <mergeCell ref="AO8:AO15"/>
    <mergeCell ref="AP8:AP10"/>
    <mergeCell ref="Z8:Z15"/>
    <mergeCell ref="AI8:AI10"/>
    <mergeCell ref="AI11:AI13"/>
    <mergeCell ref="AI14:AI15"/>
    <mergeCell ref="AJ8:AJ15"/>
    <mergeCell ref="AK8:AK15"/>
    <mergeCell ref="U8:U15"/>
    <mergeCell ref="V8:V10"/>
    <mergeCell ref="W8:W10"/>
    <mergeCell ref="V11:V13"/>
    <mergeCell ref="W11:W13"/>
    <mergeCell ref="V14:V15"/>
    <mergeCell ref="W14:W15"/>
    <mergeCell ref="K56:K61"/>
    <mergeCell ref="L56:L61"/>
    <mergeCell ref="M56:M61"/>
    <mergeCell ref="S8:S15"/>
    <mergeCell ref="T8:T15"/>
    <mergeCell ref="S16:W16"/>
    <mergeCell ref="K17:K34"/>
    <mergeCell ref="L17:L34"/>
    <mergeCell ref="M17:M34"/>
    <mergeCell ref="K8:K15"/>
    <mergeCell ref="L8:L15"/>
    <mergeCell ref="M8:M15"/>
    <mergeCell ref="N8:N15"/>
    <mergeCell ref="G16:N16"/>
    <mergeCell ref="N51:N55"/>
    <mergeCell ref="S51:S55"/>
    <mergeCell ref="T51:T55"/>
    <mergeCell ref="F56:F61"/>
    <mergeCell ref="G56:G61"/>
    <mergeCell ref="H56:H61"/>
    <mergeCell ref="I56:I61"/>
    <mergeCell ref="J56:J61"/>
    <mergeCell ref="K41:K50"/>
    <mergeCell ref="L41:L50"/>
    <mergeCell ref="M41:M50"/>
    <mergeCell ref="F51:F55"/>
    <mergeCell ref="G51:G55"/>
    <mergeCell ref="H51:H55"/>
    <mergeCell ref="I51:I55"/>
    <mergeCell ref="J51:J55"/>
    <mergeCell ref="K51:K55"/>
    <mergeCell ref="L51:L55"/>
    <mergeCell ref="M51:M55"/>
    <mergeCell ref="F41:F50"/>
    <mergeCell ref="G41:G49"/>
    <mergeCell ref="H41:H50"/>
    <mergeCell ref="I41:I49"/>
    <mergeCell ref="J41:J50"/>
    <mergeCell ref="F35:F40"/>
    <mergeCell ref="G35:G40"/>
    <mergeCell ref="H35:H40"/>
    <mergeCell ref="I35:I40"/>
    <mergeCell ref="J35:J40"/>
    <mergeCell ref="K35:K40"/>
    <mergeCell ref="L35:L40"/>
    <mergeCell ref="M35:M40"/>
    <mergeCell ref="F17:F34"/>
    <mergeCell ref="G17:G33"/>
    <mergeCell ref="H17:H34"/>
    <mergeCell ref="I17:I33"/>
    <mergeCell ref="J17:J34"/>
    <mergeCell ref="F8:F16"/>
    <mergeCell ref="G8:G15"/>
    <mergeCell ref="H8:H15"/>
    <mergeCell ref="I8:I15"/>
    <mergeCell ref="J8:J15"/>
    <mergeCell ref="E1:AN1"/>
    <mergeCell ref="A3:A54"/>
    <mergeCell ref="B3:B54"/>
    <mergeCell ref="C3:C54"/>
    <mergeCell ref="D3:D61"/>
    <mergeCell ref="E3:E54"/>
    <mergeCell ref="A56:A61"/>
    <mergeCell ref="B56:B61"/>
    <mergeCell ref="C56:C61"/>
    <mergeCell ref="E56:E61"/>
    <mergeCell ref="F3:F7"/>
    <mergeCell ref="G3:G6"/>
    <mergeCell ref="H3:H7"/>
    <mergeCell ref="I3:I6"/>
    <mergeCell ref="J3:J6"/>
    <mergeCell ref="K3:K6"/>
    <mergeCell ref="L3:L6"/>
    <mergeCell ref="M3:M6"/>
    <mergeCell ref="N3:N6"/>
    <mergeCell ref="S3:S6"/>
    <mergeCell ref="T3:T6"/>
    <mergeCell ref="U3:U6"/>
    <mergeCell ref="U7:X7"/>
    <mergeCell ref="AH7:AI7"/>
    <mergeCell ref="AJ3:AJ6"/>
    <mergeCell ref="AK3:AK6"/>
    <mergeCell ref="AR3:AR6"/>
    <mergeCell ref="AM7:AR7"/>
    <mergeCell ref="Z3:Z6"/>
    <mergeCell ref="AX4:AX5"/>
    <mergeCell ref="AS7:AX7"/>
    <mergeCell ref="N17:N34"/>
    <mergeCell ref="S17:S34"/>
    <mergeCell ref="T17:T34"/>
    <mergeCell ref="U17:U34"/>
    <mergeCell ref="V17:V19"/>
    <mergeCell ref="W17:W19"/>
    <mergeCell ref="V20:V22"/>
    <mergeCell ref="W20:W22"/>
    <mergeCell ref="V23:V26"/>
    <mergeCell ref="W23:W26"/>
    <mergeCell ref="V27:V30"/>
    <mergeCell ref="W27:W30"/>
    <mergeCell ref="V31:V34"/>
    <mergeCell ref="W31:W34"/>
    <mergeCell ref="X17:X19"/>
    <mergeCell ref="X20:X22"/>
    <mergeCell ref="X23:X26"/>
    <mergeCell ref="X27:X30"/>
    <mergeCell ref="X31:X34"/>
    <mergeCell ref="AH17:AH19"/>
    <mergeCell ref="AI17:AI19"/>
    <mergeCell ref="AS3:AS6"/>
    <mergeCell ref="AW4:AW5"/>
    <mergeCell ref="AT3:AT6"/>
    <mergeCell ref="AL3:AL6"/>
    <mergeCell ref="AM3:AM6"/>
    <mergeCell ref="AN3:AN6"/>
    <mergeCell ref="AO3:AO6"/>
    <mergeCell ref="AQ3:AQ6"/>
    <mergeCell ref="AU3:AU6"/>
    <mergeCell ref="AV3:AV6"/>
    <mergeCell ref="AJ16:AR16"/>
    <mergeCell ref="AJ17:AJ34"/>
    <mergeCell ref="AK17:AK34"/>
    <mergeCell ref="AL17:AL34"/>
    <mergeCell ref="AM17:AM34"/>
    <mergeCell ref="AN17:AN34"/>
    <mergeCell ref="AO17:AO34"/>
    <mergeCell ref="AP17:AP19"/>
    <mergeCell ref="AQ17:AQ34"/>
    <mergeCell ref="AR17:AR34"/>
    <mergeCell ref="AP20:AP22"/>
    <mergeCell ref="AP23:AP26"/>
    <mergeCell ref="AP27:AP30"/>
    <mergeCell ref="AP31:AP34"/>
    <mergeCell ref="AS17:AS34"/>
    <mergeCell ref="AT17:AT34"/>
    <mergeCell ref="AU17:AU34"/>
    <mergeCell ref="AV17:AV34"/>
    <mergeCell ref="AW17:AW19"/>
    <mergeCell ref="AW20:AW30"/>
    <mergeCell ref="AW31:AW34"/>
    <mergeCell ref="AX17:AX19"/>
    <mergeCell ref="AX20:AX30"/>
    <mergeCell ref="AX31:AX34"/>
    <mergeCell ref="AY17:AY19"/>
    <mergeCell ref="AY20:AY22"/>
    <mergeCell ref="AY31:AY34"/>
    <mergeCell ref="AY27:AY30"/>
    <mergeCell ref="AY23:AY26"/>
    <mergeCell ref="N35:N40"/>
    <mergeCell ref="N41:N50"/>
    <mergeCell ref="S35:S40"/>
    <mergeCell ref="T35:T40"/>
    <mergeCell ref="U35:U40"/>
    <mergeCell ref="V35:V36"/>
    <mergeCell ref="W35:W36"/>
    <mergeCell ref="V37:V38"/>
    <mergeCell ref="W37:W38"/>
    <mergeCell ref="V39:V40"/>
    <mergeCell ref="W39:W40"/>
    <mergeCell ref="X35:X36"/>
    <mergeCell ref="X37:X38"/>
    <mergeCell ref="X39:X40"/>
    <mergeCell ref="AH35:AH36"/>
    <mergeCell ref="AI35:AI36"/>
    <mergeCell ref="AH37:AH38"/>
    <mergeCell ref="AI37:AI38"/>
    <mergeCell ref="AH39:AH40"/>
    <mergeCell ref="AY35:AY36"/>
    <mergeCell ref="AY37:AY38"/>
    <mergeCell ref="AY39:AY40"/>
    <mergeCell ref="S41:S50"/>
    <mergeCell ref="T41:T50"/>
    <mergeCell ref="U41:U50"/>
    <mergeCell ref="V41:V44"/>
    <mergeCell ref="W41:W44"/>
    <mergeCell ref="V45:V46"/>
    <mergeCell ref="W45:W46"/>
    <mergeCell ref="V47:V48"/>
    <mergeCell ref="W47:W48"/>
    <mergeCell ref="V49:V50"/>
    <mergeCell ref="W49:W50"/>
    <mergeCell ref="X41:X44"/>
    <mergeCell ref="X45:X46"/>
    <mergeCell ref="X47:X48"/>
    <mergeCell ref="X49:X50"/>
    <mergeCell ref="AH41:AH44"/>
    <mergeCell ref="AI41:AI44"/>
    <mergeCell ref="AH45:AH46"/>
    <mergeCell ref="AR35:AR40"/>
    <mergeCell ref="AP37:AP38"/>
    <mergeCell ref="AP39:AP40"/>
    <mergeCell ref="AI45:AI46"/>
    <mergeCell ref="AI47:AI48"/>
    <mergeCell ref="AI49:AI50"/>
    <mergeCell ref="AJ41:AJ50"/>
    <mergeCell ref="AK41:AK50"/>
    <mergeCell ref="AL41:AL50"/>
    <mergeCell ref="AM41:AM50"/>
    <mergeCell ref="AX35:AX36"/>
    <mergeCell ref="AX37:AX40"/>
    <mergeCell ref="AS35:AS40"/>
    <mergeCell ref="AT35:AT40"/>
    <mergeCell ref="AU35:AU40"/>
    <mergeCell ref="AV35:AV40"/>
    <mergeCell ref="AW35:AW36"/>
    <mergeCell ref="AW37:AW40"/>
    <mergeCell ref="AI39:AI40"/>
    <mergeCell ref="AJ35:AJ40"/>
    <mergeCell ref="AK35:AK40"/>
    <mergeCell ref="AL35:AL40"/>
    <mergeCell ref="AM35:AM40"/>
    <mergeCell ref="AN35:AN40"/>
    <mergeCell ref="AO35:AO40"/>
    <mergeCell ref="AP35:AP36"/>
    <mergeCell ref="AQ35:AQ40"/>
    <mergeCell ref="AN41:AN50"/>
    <mergeCell ref="AO41:AO50"/>
    <mergeCell ref="AP41:AP44"/>
    <mergeCell ref="AQ41:AQ50"/>
    <mergeCell ref="AR41:AR50"/>
    <mergeCell ref="AP45:AP46"/>
    <mergeCell ref="AP47:AP48"/>
    <mergeCell ref="AP49:AP50"/>
    <mergeCell ref="AS41:AS50"/>
    <mergeCell ref="AT41:AT50"/>
    <mergeCell ref="AU41:AU50"/>
    <mergeCell ref="AV41:AV50"/>
    <mergeCell ref="AW41:AW50"/>
    <mergeCell ref="AX41:AX50"/>
    <mergeCell ref="AY41:AY44"/>
    <mergeCell ref="AY45:AY46"/>
    <mergeCell ref="AY47:AY48"/>
    <mergeCell ref="AY49:AY50"/>
    <mergeCell ref="U51:U55"/>
    <mergeCell ref="V51:V52"/>
    <mergeCell ref="W51:W52"/>
    <mergeCell ref="V53:V55"/>
    <mergeCell ref="W53:W55"/>
    <mergeCell ref="X51:X52"/>
    <mergeCell ref="X53:X55"/>
    <mergeCell ref="AH51:AH52"/>
    <mergeCell ref="AI51:AI52"/>
    <mergeCell ref="AH53:AH55"/>
    <mergeCell ref="AI53:AI55"/>
    <mergeCell ref="AA51:AA55"/>
    <mergeCell ref="AB51:AB55"/>
    <mergeCell ref="AC51:AC55"/>
    <mergeCell ref="AE51:AE55"/>
    <mergeCell ref="AD51:AD55"/>
    <mergeCell ref="AF51:AF55"/>
    <mergeCell ref="AG51:AG55"/>
    <mergeCell ref="AJ51:AJ55"/>
    <mergeCell ref="AK51:AK55"/>
    <mergeCell ref="AL51:AL55"/>
    <mergeCell ref="AM51:AM55"/>
    <mergeCell ref="AN51:AN55"/>
    <mergeCell ref="AO51:AO55"/>
    <mergeCell ref="AP51:AP52"/>
    <mergeCell ref="AQ51:AQ55"/>
    <mergeCell ref="AR51:AR55"/>
    <mergeCell ref="AP53:AP55"/>
    <mergeCell ref="AS51:AS55"/>
    <mergeCell ref="AT51:AT55"/>
    <mergeCell ref="AU51:AU55"/>
    <mergeCell ref="AV51:AV55"/>
    <mergeCell ref="AW51:AW52"/>
    <mergeCell ref="AW53:AW55"/>
    <mergeCell ref="AX51:AX52"/>
    <mergeCell ref="AX53:AX55"/>
    <mergeCell ref="AY51:AY52"/>
    <mergeCell ref="AY53:AY55"/>
    <mergeCell ref="N56:N61"/>
    <mergeCell ref="S56:S61"/>
    <mergeCell ref="T56:T61"/>
    <mergeCell ref="U56:U61"/>
    <mergeCell ref="V57:V58"/>
    <mergeCell ref="W57:W58"/>
    <mergeCell ref="V59:V60"/>
    <mergeCell ref="W59:W60"/>
    <mergeCell ref="X57:X58"/>
    <mergeCell ref="X59:X60"/>
    <mergeCell ref="AH57:AH58"/>
    <mergeCell ref="AI57:AI58"/>
    <mergeCell ref="AH59:AH60"/>
    <mergeCell ref="AI59:AI60"/>
    <mergeCell ref="AJ56:AJ61"/>
    <mergeCell ref="AK56:AK61"/>
    <mergeCell ref="AL56:AL61"/>
    <mergeCell ref="AM56:AM61"/>
    <mergeCell ref="AN56:AN61"/>
    <mergeCell ref="AW57:AW58"/>
    <mergeCell ref="AW59:AW61"/>
    <mergeCell ref="AX57:AX58"/>
    <mergeCell ref="AX59:AX61"/>
    <mergeCell ref="AY57:AY58"/>
    <mergeCell ref="AY59:AY60"/>
    <mergeCell ref="AO56:AO61"/>
    <mergeCell ref="AQ56:AQ61"/>
    <mergeCell ref="AR56:AR61"/>
    <mergeCell ref="AP57:AP58"/>
    <mergeCell ref="AP59:AP60"/>
    <mergeCell ref="AS56:AS61"/>
    <mergeCell ref="AT56:AT61"/>
    <mergeCell ref="AU56:AU61"/>
    <mergeCell ref="AV56:AV61"/>
    <mergeCell ref="AH49:AH50"/>
    <mergeCell ref="AH47:AH48"/>
    <mergeCell ref="AA3:AA6"/>
    <mergeCell ref="AB3:AB6"/>
    <mergeCell ref="AC3:AC6"/>
    <mergeCell ref="AD3:AD6"/>
    <mergeCell ref="AE3:AE6"/>
    <mergeCell ref="AF3:AF6"/>
    <mergeCell ref="AG3:AG6"/>
    <mergeCell ref="AA8:AA15"/>
    <mergeCell ref="AB8:AB15"/>
    <mergeCell ref="AC8:AC15"/>
    <mergeCell ref="AE8:AE15"/>
    <mergeCell ref="AD8:AD15"/>
    <mergeCell ref="AF8:AF15"/>
    <mergeCell ref="AG8:AG15"/>
    <mergeCell ref="AA17:AA34"/>
    <mergeCell ref="AB17:AB34"/>
    <mergeCell ref="AC17:AC34"/>
    <mergeCell ref="AE17:AE34"/>
    <mergeCell ref="AD17:AD34"/>
    <mergeCell ref="AF17:AF34"/>
    <mergeCell ref="AG17:AG34"/>
    <mergeCell ref="AA35:AA40"/>
    <mergeCell ref="AA56:AA61"/>
    <mergeCell ref="AB56:AB61"/>
    <mergeCell ref="AC56:AC61"/>
    <mergeCell ref="AD56:AD61"/>
    <mergeCell ref="AE56:AE61"/>
    <mergeCell ref="AF56:AF61"/>
    <mergeCell ref="AG56:AG61"/>
    <mergeCell ref="AB35:AB40"/>
    <mergeCell ref="AC35:AC40"/>
    <mergeCell ref="AE35:AE40"/>
    <mergeCell ref="AD35:AD40"/>
    <mergeCell ref="AF35:AF40"/>
    <mergeCell ref="AG35:AG40"/>
    <mergeCell ref="AA41:AA50"/>
    <mergeCell ref="AB41:AB50"/>
    <mergeCell ref="AC41:AC50"/>
    <mergeCell ref="AE41:AE50"/>
    <mergeCell ref="AD41:AD50"/>
    <mergeCell ref="AF41:AF50"/>
    <mergeCell ref="AG41:AG5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LUZ  MARINA SEVERICHE MONROY</cp:lastModifiedBy>
  <dcterms:created xsi:type="dcterms:W3CDTF">2022-03-28T18:41:11Z</dcterms:created>
  <dcterms:modified xsi:type="dcterms:W3CDTF">2022-07-15T17:35:05Z</dcterms:modified>
</cp:coreProperties>
</file>