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Users\luzma\OneDrive\Escritorio\SEGUIMIENTOS PLANES DE ACCION A JUNIO 30 DE 2022\"/>
    </mc:Choice>
  </mc:AlternateContent>
  <xr:revisionPtr revIDLastSave="0" documentId="8_{CE7A7E77-0A6D-415D-B16B-2CE1FE515B89}" xr6:coauthVersionLast="47" xr6:coauthVersionMax="47" xr10:uidLastSave="{00000000-0000-0000-0000-000000000000}"/>
  <bookViews>
    <workbookView xWindow="-110" yWindow="-110" windowWidth="19420" windowHeight="1042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20" i="1" l="1"/>
  <c r="Q11" i="1" l="1"/>
  <c r="Q4" i="1"/>
  <c r="Q20" i="1" s="1"/>
  <c r="P4" i="1"/>
  <c r="P20" i="1" s="1"/>
  <c r="Y12" i="1" l="1"/>
  <c r="Y19" i="1"/>
  <c r="Y18" i="1"/>
  <c r="Y17" i="1"/>
  <c r="Y16" i="1"/>
  <c r="Y15" i="1"/>
  <c r="Y14" i="1"/>
  <c r="Y13" i="1"/>
  <c r="Y8" i="1"/>
  <c r="Y7" i="1"/>
  <c r="Y6" i="1"/>
  <c r="Y5" i="1"/>
  <c r="Y4" i="1"/>
  <c r="Y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Marlene Andrade</author>
  </authors>
  <commentList>
    <comment ref="AJ2" authorId="0" shapeId="0" xr:uid="{00000000-0006-0000-0000-000001000000}">
      <text>
        <r>
          <rPr>
            <b/>
            <sz val="9"/>
            <color indexed="81"/>
            <rFont val="Tahoma"/>
            <family val="2"/>
          </rPr>
          <t>Luz Marlene Andrade:</t>
        </r>
        <r>
          <rPr>
            <sz val="9"/>
            <color indexed="81"/>
            <rFont val="Tahoma"/>
            <family val="2"/>
          </rPr>
          <t xml:space="preserve">
INDICAR QUÉ RUBRO PRESUPUESTAL ESTÁ SEÑALADO COMO TRAZADOR DE GÉNERO</t>
        </r>
      </text>
    </comment>
  </commentList>
</comments>
</file>

<file path=xl/sharedStrings.xml><?xml version="1.0" encoding="utf-8"?>
<sst xmlns="http://schemas.openxmlformats.org/spreadsheetml/2006/main" count="368" uniqueCount="124">
  <si>
    <t>PILAR</t>
  </si>
  <si>
    <t>LINEA ESTRATEGICA</t>
  </si>
  <si>
    <t>Indicador de Bienestar</t>
  </si>
  <si>
    <t>Línea Base 2019</t>
  </si>
  <si>
    <t>Meta de Bienestar 2020-2023</t>
  </si>
  <si>
    <t xml:space="preserve">PROGRAMA </t>
  </si>
  <si>
    <t>Indicador de Producto</t>
  </si>
  <si>
    <t>UNIDAD DE MEDIDA DEL INDICADOR DE PRODUCTO</t>
  </si>
  <si>
    <t>Línea Base 2019 
Según PDD</t>
  </si>
  <si>
    <t>Descripción de la Meta Producto 2020-2023</t>
  </si>
  <si>
    <t>Valor Absoluto de la Meta Producto 2020-2023</t>
  </si>
  <si>
    <t>PROGRAMACIÓN META A 2022</t>
  </si>
  <si>
    <t>ACUMULADO DE META PRODUCTO 2020- 2021</t>
  </si>
  <si>
    <t>REPORTE META PRODUCTO
EJECUTADO DE ENERO 1 A MARZO 31 DE2022</t>
  </si>
  <si>
    <t>REPORTE META PRODUCTO
EJECUTADO DE ABRIL 1 A JUNIO 30 DE2022</t>
  </si>
  <si>
    <t>PROYECTO</t>
  </si>
  <si>
    <t>Código de proyecto BPIN</t>
  </si>
  <si>
    <t>Objetivo del Proyecto</t>
  </si>
  <si>
    <t>Actividades de Proyecto</t>
  </si>
  <si>
    <t>Valor Absoluto de la Actividad del  Proyecto 2022</t>
  </si>
  <si>
    <t>REPORTE ACTIVIDAD DE PROYECTO
EJECUTADO DE ENERO 1 A MARZO 31 DE2022</t>
  </si>
  <si>
    <t>REPORTE ACTIVIDAD DE PROYECTO
EJECUTADO DE ABRIL 1 A JUNIO 30 DE2022</t>
  </si>
  <si>
    <t xml:space="preserve">Fecha de inicio </t>
  </si>
  <si>
    <t>Tiempo de Ejecución
(número de días)</t>
  </si>
  <si>
    <t>Beneficiarios Programados</t>
  </si>
  <si>
    <t>Beneficiarios Cubiertos</t>
  </si>
  <si>
    <t>Porcentaje de Participación de la Actividad en el Proyecto</t>
  </si>
  <si>
    <t xml:space="preserve">Dependencia Responsable </t>
  </si>
  <si>
    <t>Nombre del Responsable</t>
  </si>
  <si>
    <t>Fuente de Financiación</t>
  </si>
  <si>
    <t>Apropiación Definitiva
(en pesos)</t>
  </si>
  <si>
    <t>Fuente Presupuestal</t>
  </si>
  <si>
    <t>Rubro Presupuestal</t>
  </si>
  <si>
    <t xml:space="preserve">INDICAR SI EL RUBRO ESTÁ MARCADO COMO TRAZADOR DE GÉNERO
(SI ó NO) </t>
  </si>
  <si>
    <t>Código Presupuestal</t>
  </si>
  <si>
    <t xml:space="preserve">REPORTE EJECUCIÓN PRESUPUESTAL </t>
  </si>
  <si>
    <t>¿Requiere contratación?</t>
  </si>
  <si>
    <t xml:space="preserve">Tipo de Contratación </t>
  </si>
  <si>
    <t>Fecha de Inicio Contratación</t>
  </si>
  <si>
    <t>Observación</t>
  </si>
  <si>
    <t>CARTAGENA RESILIENTE</t>
  </si>
  <si>
    <t>ESPACIO PÚBLICO, MOVILIDAD Y TRANSPORTE RESILIENTE</t>
  </si>
  <si>
    <t>Sistema Integrado de Transporte Masivo en Funcionamiento</t>
  </si>
  <si>
    <t>Llevar a un 90% el funcionamiento del Sistema Integrado de Transporte Masivo</t>
  </si>
  <si>
    <t>TRANSPORTE PARA TODOS</t>
  </si>
  <si>
    <t>Patios Complementarios Construidos</t>
  </si>
  <si>
    <t>Número</t>
  </si>
  <si>
    <t>Construcción de dos (2) patios complementarios</t>
  </si>
  <si>
    <t>No programada</t>
  </si>
  <si>
    <t>Elección y Adquisición predio Patio Complementario 1</t>
  </si>
  <si>
    <t>No Programada</t>
  </si>
  <si>
    <t>Dirección de Planeación e Infraestructura / Oficina Asesora Jurídica</t>
  </si>
  <si>
    <t>Director Planeación e Infraestructura / Jefe Oficina Asesora Jurídica</t>
  </si>
  <si>
    <t>DISTRITO</t>
  </si>
  <si>
    <t>N/A</t>
  </si>
  <si>
    <t>NO</t>
  </si>
  <si>
    <t>ESTA META ACTUALMENTE NO CUENTA CON RECURSOS PARA SU EJECUCIÓN YA QUE POR MEDIO DE DECRETO NACIONAL 0575 DE 2020 SE TOMARON LOS RECURSOS NACIÓN DESTINADOS A ESTA PARA EL SOSTENIMIENTO DE LA OPERACIÓN DURANTE LA PANDEMIA, POR TANTO ESTÁ DESFINANCIADA.</t>
  </si>
  <si>
    <t>Número de Rutas Implementadas</t>
  </si>
  <si>
    <t>Implementar 19 rutas</t>
  </si>
  <si>
    <t>FORTALECIMIENTO OPERACIONAL DEL SISTEMA INTEGRADO DE TRANSPORTE MASIVO DE CARTAGENA DE INDIAS - TRANSCARIBE S.A. - TG+</t>
  </si>
  <si>
    <t xml:space="preserve">Fortalecer operacionalmente el Sistema Integrado de Transporte Masivo de Cartagena de Indias mediante la adopción de estrategias conjuntas con el distrito de Cartagena </t>
  </si>
  <si>
    <t>Implementar 19 Rutas</t>
  </si>
  <si>
    <t>Dirección de Operaciones</t>
  </si>
  <si>
    <t>Profesional Especializado programación</t>
  </si>
  <si>
    <t>SE ESTÁN MODELANDO MODIFICACIONES A LA RUTA A111 Y SE ESTÁ EVALUANDO LA VIABILIDAD TÉCNICA DE UNA RUTA A CASTILLO GRANDE Y LAGUITO.
SE IMPLEMENTÓ A PARTIR DEL 16 DE MAYO LA RUTA C016.</t>
  </si>
  <si>
    <t>Disponibilidad de flota para operación de rutas</t>
  </si>
  <si>
    <t>&gt;85% mensual</t>
  </si>
  <si>
    <t>Profesional Especializado</t>
  </si>
  <si>
    <t>LA DISPONIBILIDAD DE FLOTA DE OPERACIÓN DEL SITM BAJÓ AL 88% DEBIDO A QUE ALGUNOS VEHÍCULOS HAN BAJADO SU NIVEL DE CONFIABILIDAD LO QUE HA AFECTADO LA DISPONIBILIDAD DE VEHÍCULOS EN LA OPERACIÓN
SIN EMBARGO, SE HA LOGRADO MANTENER EL INDICADOR POR ENCIMA DE EL MÍNIMO ESPERADO.</t>
  </si>
  <si>
    <t>Regularidad de la Operación del servicio</t>
  </si>
  <si>
    <t>LO REPORTADO CORRESPONDE A LO MEDIDO EN EL MES DE JUNIO Y ES EL PROMEDIO DEL KM PROGRAMADO/EJECUTADO.</t>
  </si>
  <si>
    <t>Movilización de pasajeros</t>
  </si>
  <si>
    <t>SE AJUSTA LA META DE MOVILIZACIÓN DE PASAJEROS DE ACUERDO LA PROYECCIÓN REALIZADA POR LA DIRECCIÓN DE OPERACIONES EN EL ESTUDIO DE TARIFA REALIZADO EN EL MES DE ABRIL DE 2022. EL AVANCE A 30 DE JUNIO DE 2022 DE 13.860.090 PASAJEROS MOVILIZADOS, RESPRESENTA EL 45% DE LA META.</t>
  </si>
  <si>
    <t>Sostenibilidad del SITM Transcaribe - Fondo de estabilización tarifaria (FET)</t>
  </si>
  <si>
    <t>Dirección Administrativa y Financiera</t>
  </si>
  <si>
    <t>Director Administrativa y Financiera</t>
  </si>
  <si>
    <t>1.2.1.0.00-001 ICLD</t>
  </si>
  <si>
    <t>FORTALECIMIENTO FORTALECIMIENTO OPERACIONAL DEL SISTEMA INTEGRADO DE TRANSPORTE MASIVO DE CARTAGENA DE INDIAS  TRANSCARIBE  CARTAGENA DE INDIAS</t>
  </si>
  <si>
    <t>2.3.2408.0600.2020130010075</t>
  </si>
  <si>
    <t>$12.109.639.200,00
90,95%</t>
  </si>
  <si>
    <t>LO REFERENCIADO EN EL REPORTE DE EJECUCIÓN CORRESPONDE AL PERIODO ABRIL 01 A JUNIO 30 DE 2022.</t>
  </si>
  <si>
    <t>Número de buses en Operación</t>
  </si>
  <si>
    <t>Entrada de 336 buses en Operación</t>
  </si>
  <si>
    <t>Entrada en Operación de 336  buses</t>
  </si>
  <si>
    <t>LOS BUSES A IMPLEMENTAR EN EL AÑO 2022 ESTARÁN ESTABILIZADOS Y ESTAS SON LAS CAUSAS:
• APORTE PENDIENTE DEL FUDO POR PARTE DEL DISTRITO PARA TRANSCARIBE EN SU ROL OPERADOR PARA LA DESINTEGRACIÓN ($20.000.000.000)
• FASE INTERMEDIA DE IMPLEMENTACIÓN: SE DEBEN SUPERAR LOS HITOS DEL 75% DE LA DEMANDA REFERENTE PARA PASAR A FASE III DE IMPLEMENTACIÓN. SIN EMBARGO, TAL COMO SE ESTIPULA EN LAS ACTIVIDADES PARA LA VINCULACIÓN DE FLOTA EN LOS CONTRATOS DE CONCESIÓN, EN ESTA NO ENTRAN A OPERAR VEHÍCULOS NUEVOS Y SE PUEDE MODIFICAR EL DISEÑO OPERACIONAL. 
• SE ESTÁ EN LA REVISIÓN DEL DISEÑO OPERACIONAL DE ACUERDO AL ESTUDIO DE CONSULTORÍA CONTRATADO EN 2019 Y RECIBIDO EN 2021. ANÁLISIS DE LOS ESCENARIOS PRESENTADOS COMO RESULTADO DEL ESTUDIO DE ACTUALIZACIÓN DEL DISEÑO OPERACIONAL DEL SISTEMA PARA LA IDENTIFICACIÓN DEL ESCENARIO MÁS FAVORABLE Y PROCEDER A SU IMPLEMENTACIÓN.
• APORTE No. 4 AL FONDO UNIFICADO DE DESINTEGRACIÓN Y OPERADORES – FUDO – DE LOS CONCESIONARIOS
• OPTIMIZACIÓN Y ESTABILIZACIÓN DE LOS SERVICIOS OFRECIDOS ACTUALMENTE POR TRANSCARIBE.</t>
  </si>
  <si>
    <t xml:space="preserve">Número de Paraderos para Rutas Pretroncales, Alimentadoras y Complementarias Construidos </t>
  </si>
  <si>
    <t>Construir 409 paraderos para rutas pretroncales, alimentadoras y complementarias</t>
  </si>
  <si>
    <t>Dirección de Planeación e Infraestructura</t>
  </si>
  <si>
    <t>Director Planeación e Infraestructura</t>
  </si>
  <si>
    <t>-</t>
  </si>
  <si>
    <t>ESTA META ESTA SUJETA AL CONVENIO ENTRE EL MIN-TRANSPORTE Y EL DISTRITO DE CARTAGENA EN LA APROBACION DEL USO DE LOS RECURSOS. TRANSCARIBE SE ENCUENTRA A LA ESPERA DE LA VIABILIDAD JURIDICA PARA LA CONSTRUCCION DE LOS PARADEROS YA QUE ESTOS SE ENCUENTRAN EN CONCESION CON EL DISTRITO. 
ACTUALMENTE ESTA META NO CUENTA CON RECURSOS PARA SU EJECUCIÓN YA QUE POR MEDIO DE DECRETO NACIONAL 0575 DE 2020 SE TOMARON LOS RECURSOS NACIÓN DESTINADOS A ESTA PARA EL SOSTENIMIENTO DE LA OPERACIÓN DURANTE LA PANDEMIA, POR TANTO ESTÁ DESFINANCIADA.</t>
  </si>
  <si>
    <t>Número de Buses del TPC Chatarrizados</t>
  </si>
  <si>
    <t>Chatarrizar 712 buses</t>
  </si>
  <si>
    <t>IMPLEMENTACIÓN DEL SISTEMA PARA RETIRO DE VEHÍCULOS DE TRANSPORTE PÚBLICO COLECTIVO (FONDO DE DESINTEGRACIÓN) EN EL DISTRITO CARTAGENA DE INDIAS</t>
  </si>
  <si>
    <t>Implementar el sistema para retiro de Vehículos de Transporte Público Colectivo (Fondo de Desintegración) en el Distrito Cartagena de Indias.</t>
  </si>
  <si>
    <t>Chatarrizar 741 buses</t>
  </si>
  <si>
    <t>DISTRITO Y/O OPERADORES DEL SITM</t>
  </si>
  <si>
    <t xml:space="preserve">
DURANTE EL PERIODO 01 DE ABRIL A 30 DE JUNIO DE 2022 NO SE REALIZARON CHATARRIZACIONES DEBIDO A LA FALTA DE APORTES POR PARTE DEL DISTRITO PARA TRANSCARIBE EN SU ROL DE OPERADOR.</t>
  </si>
  <si>
    <t>Estrategia de Gobierno en Línea implementada</t>
  </si>
  <si>
    <t>Secretaría General</t>
  </si>
  <si>
    <t>Profesional Especializado sistemas</t>
  </si>
  <si>
    <t>DURANTE EL PRIMER SEMESTRE DE LA VIGENCIA 2022 SE HAN REALIZADO TAREAS TÉCNICAS EN PRO DE MANTENER Y SOSTENER LA IMPLEMENTACIÓN DE LA ESTRATEGIA DE GOBIERNO DIGITAL, LA CUAL ALCANZO UN PORCENTAJE DE DEL 72%. EN ESTE MISMO SENTIDO, DESDE EL RESPONSABLE DE LA INGENIERÍA DE SISTEMAS DE INFORMACIÓN Y COMUNICACIÓN DE LA SECRETARIA GENERAL.  DURANTE ESTE PRIMER SEMESTRE DEL 2022 INCREMENTO EL AVANCE A 7%, JUSTIFICADO EN LO SIGUIENTE:
SERVICIO HACIA EL CIUDADANO DE PQRSD: ESTE SISTEMA ESTÁ EN FASE DE PRUEBA DIRECTAMENTE EN EL SERVIDOR WEB, CON ESTE NUEVA HERRAMIENTA DAREMOS AL CIUDADANO UNA OPCIÓN CON LA CUAL PUEDA DE MANERA EFECTIVA REGISTRAR ANTE LA ENTIDAD SUS PETICIONES, QUEJAS, RECLAMOS, SUGERENCIA Y DENUNCIAS – PQRSD, CON ESTE SISTEMA TENDRÁ FACILIDADES COMO SON EL: SERVICIO TOTALMENTE ONLINE, HORARIO 7X24, NOTIFICACIÓN AUTOMÁTICA DE REGISTRO DE LAS MISMAS AL CORREO (PQR@TRANSCARIBE.GOV.CO), INCLUYENDO LA POSIBILIDAD DE RECIBIR AUTO RESPUESTA Y EL RADICADO INTERNO QUE LA EMPRESA LE GENERO VÍA CORREO ELECTRÓNICO INSTITUCIONAL. TAMBIÉN PODRÁ VALIDAR Y HACER SEGUIMIENTO Y CONSULTA A SUS PETICIONES VISUALIZANDO SU PQR Y LA RESPUESTA GENERADA POR LA ENTIDAD.
SE MANTIENE LA IMPLEMENTACIÓN DE LA CENTRAL DE ANTIVIRUS, EL SERVICIO TELEFONÍA IP, EL ACCESO A LA RED INTERNA POR VPN, EL CORREO ELECTRÓNICO Y HERRAMIENTAS COLABORATIVAS, EL ACCESO A INTERNET POR WIFI, MANTENIMIENTO DE SERVICIO PÁGINA WEB INSTITUCIONAL. Y HEMOS DESDE EL MES DE MAYO SACADO LA RED-TRANSCA EN PATIO PORTAL Y CON LA CUAL LA ENTIDAD LE BRINDA AL USUARIO DEL SITM LA POSIBILIDAD DE TENER INTERNET GRATIS EN LAS PLATAFORMAS DEL SISTEMA. 
SE INICIÓ LA FASE DE REUNIONES PARA LA IMPLEMENTACIÓN DEL PORTAL DE CONTRATISTAS, EN CUAL LOS CONTRATISTAS PODRÁN REGISTRAS Y HACER SEGUIMIENTOS SUS INFORMES Y CUENTAS DE COBRO Y/O FACTURAS. SIN EMBARGOS, LAS DEMÁS ACTIVIDADES NO SE HAN LOGRADO INICIAR DEBIDO A QUE LA ENTIDAD EN LA ACTUALIDAD NO CUENTA CON LOS RECURSOS HUMANOS Y PRESUPUESTALES SUFICIENTES PARA AVANZAR EN LA CONSECUCIÓN Y ALCANCE DE LAS ESTRATEGIA.
ENLACE DE ENTRADA DE USUARIOS AL NUEVO SISTEMA WEB: HTTP://TRANSCARIBE.GOV.CO/SISTEMAPQR/DASHBOARD/INDEX.PHP
ENLACE QUE PARA QUE EL CIUDADANO REGISTRE SUS PQRSD: HTTP://TRANSCARIBE.GOV.CO/INDEX.PHP/REGISTRO-PQRSD/  
ENLACE PARA QUE EL CIUDADANO HAGA SEGUIMIENTOS, CONTROL Y CONSULTE SUS PQRSD:  HTTP://TRANSCARIBE.GOV.CO/INDEX.PHP/CONSULTA-PQRSD/</t>
  </si>
  <si>
    <t>Plan Anual de Adquisiciones formulado y en ejecución</t>
  </si>
  <si>
    <t>Profesional Especializado Presupuesto</t>
  </si>
  <si>
    <t>EL AVANCE CORRESPONDE A LA EJECUCIÓN PRESUPUESTAL DEL PLAN DE ADQUISICIONES EN EL PERIODO 01 DE ABRIL A 30 DE JUNIO DE 2022.</t>
  </si>
  <si>
    <t>Plan Institucional de Archivo de la entidad PINAR formulado y en ejecución</t>
  </si>
  <si>
    <t>Asesor externo Talento Humano</t>
  </si>
  <si>
    <t>EL AVANCE CORRESPONDE A LAS ACTIVIDADES CONSIGNADAS EN EL PLAN  EJECUTADAS.</t>
  </si>
  <si>
    <t>Plan Estratégico de Talento Humano formulado y en ejecución</t>
  </si>
  <si>
    <t>Plan Institucional de Capacitación formulado y en ejecución</t>
  </si>
  <si>
    <t>Plan de Incentivos Institucionales formulado y en ejecución</t>
  </si>
  <si>
    <t>Plan de Trabajo Anual en Seguridad y Salud en el Trabajo formulado y en ejecución</t>
  </si>
  <si>
    <t>Asesor externo Seguridad y Salud en el Trabajo</t>
  </si>
  <si>
    <t>EL AVANCE CORRESPONDE A LAS ACTIVIDADES CONSIGNADAS EN EL PLAN EJECUTADAS. EL 20% RESTANTE SE ENCUENTRA REPROGRAMADA .</t>
  </si>
  <si>
    <t>Plan Anual Anticorrupción formulado y en ejecución</t>
  </si>
  <si>
    <t>Asesor Externo Planeación Estratégica/ MIPG</t>
  </si>
  <si>
    <t>POR PARTE DE LA DIRECCIÓN DE PLANEACIÓN E INFRAESTRUCTURA SE REALIZÓ EL PRIMER MONITOREO CON CORTE A 30 DE ABRIL Y A SU VEZ LA OFICINA DE CONTROL INTERNO REALIZÓ EL SEGUIMIENTO CORRESPONDIENTE Y PUBLICÓ EN LA PAGINA WEB DE LA ENTIDAD LA MATRIZ DEL PRIMER SEGUIMIENTO:
http://transcaribe.gov.co/Centro%20de%20Documentacion/MEMORANDO%20INTERNO%20028-2022%20Informe%20Legal%20Primer%20seguimiento%20cuatrimestral%20PAAC%202022.pdf.
SE ADJUNTA EL PRIMER SEGUIMIENTO A LA MATRIZ DE RIESGOS. EL SEGUNDO MONITOREO Y SEGUIMIENTO SE REALIZARÁ CON CORTE A 31 DE AGOSTO, CONFORME A LOS TIEMPOS ESTABLECIDOS EN LA GUIA DE ADMINISTRACIÓN DE RIESGOS DE FUNCIÓN PUBLICA VERSIÓN 5.</t>
  </si>
  <si>
    <t>% AVANCE REPORTE ACTIVIDAD DE PROYECTO
EJECUTADO  A JUNIO 30 DE 2022</t>
  </si>
  <si>
    <t>NA</t>
  </si>
  <si>
    <t>AVANCE META PRODUCTO EN EL CUATRIENIO</t>
  </si>
  <si>
    <t>AVANCE META PRODUCTOJUNIO 2022</t>
  </si>
  <si>
    <t>AVANCE PLAN DE DESARROLLO TRANSCARIBE JUNIO 2022</t>
  </si>
  <si>
    <t>SEGUIMIENTO PLAN DE ACCIÓN 
TRANSCARIBE JUNIO 30
VIGENCIA 2022</t>
  </si>
  <si>
    <t>AVANCE PRESUPUESTAL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</si>
</sst>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quot;$&quot;* #,##0.00_-;\-&quot;$&quot;* #,##0.00_-;_-&quot;$&quot;* &quot;-&quot;??_-;_-@_-"/>
    <numFmt numFmtId="165" formatCode="_-&quot;$&quot;\ * #,##0_-;\-&quot;$&quot;\ * #,##0_-;_-&quot;$&quot;\ * &quot;-&quot;_-;_-@_-"/>
    <numFmt numFmtId="166" formatCode="0;[Red]0"/>
    <numFmt numFmtId="167" formatCode="_-&quot;$&quot;* #,##0.00_-;\-&quot;$&quot;* #,##0.00_-;_-&quot;$&quot;* &quot;-&quot;_-;_-@_-"/>
    <numFmt numFmtId="168" formatCode="&quot;$&quot;\ #,##0.00"/>
    <numFmt numFmtId="169" formatCode="_-* #,##0_-;\-* #,##0_-;_-* &quot;-&quot;??_-;_-@_-"/>
    <numFmt numFmtId="170" formatCode="0.00000%"/>
    <numFmt numFmtId="171" formatCode="0.0%"/>
  </numFmts>
  <fonts count="1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b/>
      <sz val="10"/>
      <color theme="1" tint="4.9989318521683403E-2"/>
      <name val="Arial"/>
      <family val="2"/>
    </font>
    <font>
      <b/>
      <sz val="9"/>
      <color indexed="81"/>
      <name val="Tahoma"/>
      <family val="2"/>
    </font>
    <font>
      <sz val="9"/>
      <color indexed="81"/>
      <name val="Tahoma"/>
      <family val="2"/>
    </font>
    <font>
      <b/>
      <sz val="11"/>
      <color theme="1"/>
      <name val="Calibri"/>
      <family val="2"/>
      <scheme val="minor"/>
    </font>
    <font>
      <b/>
      <sz val="11"/>
      <name val="Calibri"/>
      <family val="2"/>
      <scheme val="minor"/>
    </font>
    <font>
      <b/>
      <sz val="11"/>
      <color rgb="FFFF0000"/>
      <name val="Arial"/>
      <family val="2"/>
    </font>
    <font>
      <b/>
      <sz val="16"/>
      <color rgb="FFFF0000"/>
      <name val="Calibri"/>
      <family val="2"/>
      <scheme val="minor"/>
    </font>
    <font>
      <b/>
      <sz val="12"/>
      <color rgb="FFFF0000"/>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71">
    <xf numFmtId="0" fontId="0" fillId="0" borderId="0" xfId="0"/>
    <xf numFmtId="0" fontId="2" fillId="0" borderId="0" xfId="0" applyFont="1"/>
    <xf numFmtId="9"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1" fontId="0" fillId="0" borderId="1" xfId="2" applyNumberFormat="1" applyFont="1" applyBorder="1" applyAlignment="1">
      <alignment vertical="center" wrapText="1"/>
    </xf>
    <xf numFmtId="0" fontId="8" fillId="0" borderId="1" xfId="0" applyFont="1" applyBorder="1" applyAlignment="1">
      <alignment horizontal="center" vertical="center" wrapText="1"/>
    </xf>
    <xf numFmtId="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9" fontId="9" fillId="0" borderId="1" xfId="2" applyNumberFormat="1" applyFont="1" applyFill="1" applyBorder="1" applyAlignment="1">
      <alignment horizontal="center" vertical="center" wrapText="1"/>
    </xf>
    <xf numFmtId="1" fontId="0" fillId="0" borderId="1" xfId="0" applyNumberFormat="1" applyBorder="1" applyAlignment="1">
      <alignment horizontal="center" vertical="center" wrapText="1"/>
    </xf>
    <xf numFmtId="167" fontId="8" fillId="0" borderId="1" xfId="3" applyNumberFormat="1" applyFont="1" applyFill="1" applyBorder="1" applyAlignment="1">
      <alignment horizontal="center" vertical="center" wrapText="1"/>
    </xf>
    <xf numFmtId="0" fontId="8" fillId="0" borderId="1" xfId="0" applyFont="1" applyBorder="1" applyAlignment="1">
      <alignment horizontal="left" vertical="center" wrapText="1"/>
    </xf>
    <xf numFmtId="168" fontId="0" fillId="0" borderId="1" xfId="0" applyNumberFormat="1" applyBorder="1" applyAlignment="1">
      <alignment vertical="center" wrapText="1"/>
    </xf>
    <xf numFmtId="0" fontId="0" fillId="0" borderId="1" xfId="0" applyBorder="1"/>
    <xf numFmtId="0" fontId="0" fillId="0" borderId="0" xfId="0" applyAlignment="1">
      <alignment horizontal="center" vertical="center" wrapText="1"/>
    </xf>
    <xf numFmtId="1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2" fillId="0" borderId="0" xfId="0" applyFont="1" applyAlignment="1">
      <alignment horizontal="center" vertical="center" wrapText="1"/>
    </xf>
    <xf numFmtId="9" fontId="0" fillId="0" borderId="1" xfId="1" applyFont="1" applyBorder="1" applyAlignment="1">
      <alignment horizontal="center" vertical="center" wrapText="1"/>
    </xf>
    <xf numFmtId="0" fontId="8" fillId="0" borderId="1" xfId="0" applyFont="1" applyBorder="1" applyAlignment="1">
      <alignment horizontal="justify" vertical="center" wrapText="1"/>
    </xf>
    <xf numFmtId="170" fontId="0" fillId="0" borderId="0" xfId="1" applyNumberFormat="1" applyFont="1"/>
    <xf numFmtId="10" fontId="0" fillId="0" borderId="1" xfId="0" applyNumberFormat="1" applyBorder="1" applyAlignment="1">
      <alignment horizontal="center" vertical="center" wrapText="1"/>
    </xf>
    <xf numFmtId="169" fontId="0" fillId="0" borderId="1" xfId="4"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3" fontId="9" fillId="0" borderId="1"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3" fillId="0" borderId="2" xfId="0" applyFont="1" applyFill="1" applyBorder="1" applyAlignment="1">
      <alignment horizontal="center" vertical="center" wrapText="1"/>
    </xf>
    <xf numFmtId="9" fontId="0" fillId="0" borderId="1" xfId="0" applyNumberFormat="1" applyBorder="1" applyAlignment="1">
      <alignment horizontal="center" vertical="center"/>
    </xf>
    <xf numFmtId="9" fontId="0" fillId="0" borderId="1" xfId="1" applyFont="1" applyBorder="1" applyAlignment="1">
      <alignment horizontal="center" vertical="center"/>
    </xf>
    <xf numFmtId="0" fontId="10" fillId="0" borderId="1" xfId="0" applyFont="1" applyBorder="1" applyAlignment="1">
      <alignment wrapText="1"/>
    </xf>
    <xf numFmtId="9" fontId="0" fillId="0" borderId="0" xfId="0" applyNumberFormat="1" applyAlignment="1">
      <alignment horizontal="center" vertical="center"/>
    </xf>
    <xf numFmtId="0" fontId="8"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9"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9" fontId="0" fillId="0" borderId="1" xfId="1" applyFont="1" applyFill="1" applyBorder="1" applyAlignment="1">
      <alignment horizontal="center" vertical="center" wrapText="1"/>
    </xf>
    <xf numFmtId="9" fontId="0" fillId="0" borderId="0" xfId="1" applyFont="1" applyFill="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1" fontId="3"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2" fillId="0" borderId="0" xfId="0" applyFont="1" applyFill="1"/>
    <xf numFmtId="0" fontId="12" fillId="0" borderId="1" xfId="0" applyFont="1" applyFill="1" applyBorder="1" applyAlignment="1">
      <alignment horizontal="center" vertical="center" wrapText="1"/>
    </xf>
    <xf numFmtId="167" fontId="12" fillId="0" borderId="1" xfId="0" applyNumberFormat="1" applyFont="1" applyBorder="1" applyAlignment="1">
      <alignment vertical="center"/>
    </xf>
    <xf numFmtId="0" fontId="12" fillId="0" borderId="1" xfId="0" applyFont="1" applyBorder="1" applyAlignment="1">
      <alignment horizontal="center" vertical="center" wrapText="1"/>
    </xf>
    <xf numFmtId="0" fontId="12" fillId="0" borderId="1" xfId="0" applyFont="1" applyBorder="1"/>
    <xf numFmtId="164" fontId="12" fillId="0" borderId="1" xfId="0" applyNumberFormat="1" applyFont="1" applyBorder="1" applyAlignment="1">
      <alignment horizontal="center" vertical="center" wrapText="1"/>
    </xf>
    <xf numFmtId="171" fontId="11" fillId="0" borderId="1" xfId="0" applyNumberFormat="1" applyFont="1" applyBorder="1"/>
    <xf numFmtId="171" fontId="12" fillId="0" borderId="1" xfId="1" applyNumberFormat="1" applyFont="1" applyBorder="1" applyAlignment="1">
      <alignment horizontal="center" vertical="center" wrapText="1"/>
    </xf>
    <xf numFmtId="1" fontId="0" fillId="0"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4" xfId="0" applyFont="1" applyBorder="1" applyAlignment="1">
      <alignment horizontal="center" vertical="center" wrapText="1"/>
    </xf>
    <xf numFmtId="9" fontId="0" fillId="0" borderId="5" xfId="1" applyFont="1" applyBorder="1" applyAlignment="1">
      <alignment horizontal="center" vertical="center"/>
    </xf>
    <xf numFmtId="9" fontId="0" fillId="0" borderId="6" xfId="1" applyFont="1" applyBorder="1" applyAlignment="1">
      <alignment horizontal="center" vertical="center"/>
    </xf>
    <xf numFmtId="9" fontId="0" fillId="0" borderId="7" xfId="1" applyFont="1" applyBorder="1" applyAlignment="1">
      <alignment horizontal="center" vertical="center"/>
    </xf>
    <xf numFmtId="10" fontId="0" fillId="0" borderId="1" xfId="0" applyNumberFormat="1" applyBorder="1" applyAlignment="1">
      <alignment horizontal="center" vertical="center" wrapText="1"/>
    </xf>
  </cellXfs>
  <cellStyles count="5">
    <cellStyle name="Millares" xfId="4" builtinId="3"/>
    <cellStyle name="Millares [0]" xfId="2" builtinId="6"/>
    <cellStyle name="Moneda [0]" xfId="3" builtinId="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3"/>
  <sheetViews>
    <sheetView tabSelected="1" topLeftCell="AI1" zoomScale="60" zoomScaleNormal="60" workbookViewId="0">
      <pane ySplit="2" topLeftCell="A17" activePane="bottomLeft" state="frozen"/>
      <selection activeCell="U1" sqref="U1"/>
      <selection pane="bottomLeft" activeCell="AN20" sqref="AN20"/>
    </sheetView>
  </sheetViews>
  <sheetFormatPr baseColWidth="10" defaultColWidth="11.453125" defaultRowHeight="14.5" x14ac:dyDescent="0.35"/>
  <cols>
    <col min="1" max="1" width="11.453125" customWidth="1"/>
    <col min="2" max="2" width="13.81640625" customWidth="1"/>
    <col min="3" max="3" width="14.81640625" customWidth="1"/>
    <col min="5" max="5" width="14.7265625" customWidth="1"/>
    <col min="6" max="6" width="22" customWidth="1"/>
    <col min="7" max="7" width="21.453125" customWidth="1"/>
    <col min="8" max="8" width="24.81640625" style="15" customWidth="1"/>
    <col min="9" max="9" width="20" customWidth="1"/>
    <col min="10" max="10" width="21.54296875" customWidth="1"/>
    <col min="11" max="11" width="22.1796875" customWidth="1"/>
    <col min="12" max="12" width="22.7265625" customWidth="1"/>
    <col min="13" max="13" width="16.54296875" customWidth="1"/>
    <col min="14" max="14" width="24" style="25" customWidth="1"/>
    <col min="15" max="15" width="26.7265625" style="25" customWidth="1"/>
    <col min="16" max="16" width="23.1796875" style="25" customWidth="1"/>
    <col min="17" max="17" width="19.7265625" style="25" customWidth="1"/>
    <col min="18" max="18" width="22.1796875" customWidth="1"/>
    <col min="19" max="19" width="22.453125" customWidth="1"/>
    <col min="20" max="20" width="26.54296875" customWidth="1"/>
    <col min="21" max="21" width="28.81640625" customWidth="1"/>
    <col min="22" max="22" width="25.7265625" customWidth="1"/>
    <col min="23" max="23" width="26.1796875" style="15" customWidth="1"/>
    <col min="24" max="25" width="29" style="38" customWidth="1"/>
    <col min="26" max="26" width="18.1796875" style="15" customWidth="1"/>
    <col min="27" max="27" width="18.54296875" style="15" customWidth="1"/>
    <col min="28" max="28" width="19.26953125" customWidth="1"/>
    <col min="29" max="29" width="19.1796875" customWidth="1"/>
    <col min="30" max="30" width="22.26953125" style="15" customWidth="1"/>
    <col min="31" max="31" width="20.26953125" customWidth="1"/>
    <col min="32" max="32" width="23.81640625" customWidth="1"/>
    <col min="33" max="33" width="24.54296875" customWidth="1"/>
    <col min="34" max="34" width="34.26953125" customWidth="1"/>
    <col min="35" max="35" width="28.1796875" style="15" customWidth="1"/>
    <col min="36" max="36" width="43.26953125" customWidth="1"/>
    <col min="37" max="37" width="25.453125" style="15" customWidth="1"/>
    <col min="38" max="38" width="30.1796875" customWidth="1"/>
    <col min="39" max="39" width="33.81640625" style="15" customWidth="1"/>
    <col min="40" max="40" width="20.26953125" style="15" customWidth="1"/>
    <col min="41" max="41" width="20" style="15" customWidth="1"/>
    <col min="42" max="42" width="20.1796875" style="15" customWidth="1"/>
    <col min="43" max="43" width="69.7265625" style="15" customWidth="1"/>
  </cols>
  <sheetData>
    <row r="1" spans="1:44" s="1" customFormat="1" ht="54.65" customHeight="1" x14ac:dyDescent="0.25">
      <c r="E1" s="66" t="s">
        <v>122</v>
      </c>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I1" s="18"/>
      <c r="AK1" s="18"/>
      <c r="AM1" s="18"/>
      <c r="AN1" s="18"/>
      <c r="AO1" s="18"/>
      <c r="AP1" s="18"/>
      <c r="AQ1" s="18"/>
    </row>
    <row r="2" spans="1:44" s="50" customFormat="1" ht="105.75" customHeight="1" x14ac:dyDescent="0.25">
      <c r="A2" s="41" t="s">
        <v>0</v>
      </c>
      <c r="B2" s="41" t="s">
        <v>1</v>
      </c>
      <c r="C2" s="41" t="s">
        <v>2</v>
      </c>
      <c r="D2" s="41" t="s">
        <v>3</v>
      </c>
      <c r="E2" s="41" t="s">
        <v>4</v>
      </c>
      <c r="F2" s="41" t="s">
        <v>5</v>
      </c>
      <c r="G2" s="41" t="s">
        <v>6</v>
      </c>
      <c r="H2" s="41" t="s">
        <v>7</v>
      </c>
      <c r="I2" s="41" t="s">
        <v>8</v>
      </c>
      <c r="J2" s="41" t="s">
        <v>9</v>
      </c>
      <c r="K2" s="41" t="s">
        <v>10</v>
      </c>
      <c r="L2" s="41" t="s">
        <v>11</v>
      </c>
      <c r="M2" s="41" t="s">
        <v>12</v>
      </c>
      <c r="N2" s="29" t="s">
        <v>13</v>
      </c>
      <c r="O2" s="29" t="s">
        <v>14</v>
      </c>
      <c r="P2" s="29" t="s">
        <v>120</v>
      </c>
      <c r="Q2" s="29" t="s">
        <v>119</v>
      </c>
      <c r="R2" s="42" t="s">
        <v>15</v>
      </c>
      <c r="S2" s="43" t="s">
        <v>16</v>
      </c>
      <c r="T2" s="44" t="s">
        <v>17</v>
      </c>
      <c r="U2" s="45" t="s">
        <v>18</v>
      </c>
      <c r="V2" s="46" t="s">
        <v>19</v>
      </c>
      <c r="W2" s="29" t="s">
        <v>20</v>
      </c>
      <c r="X2" s="29" t="s">
        <v>21</v>
      </c>
      <c r="Y2" s="29" t="s">
        <v>117</v>
      </c>
      <c r="Z2" s="47" t="s">
        <v>22</v>
      </c>
      <c r="AA2" s="48" t="s">
        <v>23</v>
      </c>
      <c r="AB2" s="48" t="s">
        <v>24</v>
      </c>
      <c r="AC2" s="48" t="s">
        <v>25</v>
      </c>
      <c r="AD2" s="2" t="s">
        <v>26</v>
      </c>
      <c r="AE2" s="41" t="s">
        <v>27</v>
      </c>
      <c r="AF2" s="41" t="s">
        <v>28</v>
      </c>
      <c r="AG2" s="41" t="s">
        <v>29</v>
      </c>
      <c r="AH2" s="49" t="s">
        <v>30</v>
      </c>
      <c r="AI2" s="49" t="s">
        <v>31</v>
      </c>
      <c r="AJ2" s="41" t="s">
        <v>32</v>
      </c>
      <c r="AK2" s="41" t="s">
        <v>33</v>
      </c>
      <c r="AL2" s="49" t="s">
        <v>34</v>
      </c>
      <c r="AM2" s="41" t="s">
        <v>35</v>
      </c>
      <c r="AN2" s="41" t="s">
        <v>36</v>
      </c>
      <c r="AO2" s="41" t="s">
        <v>37</v>
      </c>
      <c r="AP2" s="41" t="s">
        <v>38</v>
      </c>
      <c r="AQ2" s="41" t="s">
        <v>39</v>
      </c>
    </row>
    <row r="3" spans="1:44" ht="72.5" x14ac:dyDescent="0.35">
      <c r="A3" s="59" t="s">
        <v>40</v>
      </c>
      <c r="B3" s="59" t="s">
        <v>41</v>
      </c>
      <c r="C3" s="59" t="s">
        <v>42</v>
      </c>
      <c r="D3" s="70">
        <v>0.54400000000000004</v>
      </c>
      <c r="E3" s="59" t="s">
        <v>43</v>
      </c>
      <c r="F3" s="59" t="s">
        <v>44</v>
      </c>
      <c r="G3" s="3" t="s">
        <v>45</v>
      </c>
      <c r="H3" s="3" t="s">
        <v>46</v>
      </c>
      <c r="I3" s="3">
        <v>0</v>
      </c>
      <c r="J3" s="3" t="s">
        <v>47</v>
      </c>
      <c r="K3" s="3">
        <v>2</v>
      </c>
      <c r="L3" s="3" t="s">
        <v>48</v>
      </c>
      <c r="M3" s="3">
        <v>0</v>
      </c>
      <c r="N3" s="3" t="s">
        <v>48</v>
      </c>
      <c r="O3" s="3" t="s">
        <v>48</v>
      </c>
      <c r="P3" s="28" t="s">
        <v>118</v>
      </c>
      <c r="Q3" s="17" t="s">
        <v>118</v>
      </c>
      <c r="R3" s="4"/>
      <c r="S3" s="5"/>
      <c r="T3" s="4"/>
      <c r="U3" s="6" t="s">
        <v>49</v>
      </c>
      <c r="V3" s="6" t="s">
        <v>50</v>
      </c>
      <c r="W3" s="6" t="s">
        <v>50</v>
      </c>
      <c r="X3" s="34" t="s">
        <v>50</v>
      </c>
      <c r="Y3" s="34" t="s">
        <v>118</v>
      </c>
      <c r="Z3" s="6" t="s">
        <v>50</v>
      </c>
      <c r="AA3" s="6" t="s">
        <v>50</v>
      </c>
      <c r="AB3" s="6" t="s">
        <v>50</v>
      </c>
      <c r="AC3" s="6" t="s">
        <v>50</v>
      </c>
      <c r="AD3" s="6" t="s">
        <v>50</v>
      </c>
      <c r="AE3" s="6" t="s">
        <v>51</v>
      </c>
      <c r="AF3" s="3" t="s">
        <v>52</v>
      </c>
      <c r="AG3" s="6" t="s">
        <v>53</v>
      </c>
      <c r="AH3" s="11">
        <v>0</v>
      </c>
      <c r="AI3" s="3" t="s">
        <v>54</v>
      </c>
      <c r="AJ3" s="6" t="s">
        <v>54</v>
      </c>
      <c r="AK3" s="3" t="s">
        <v>54</v>
      </c>
      <c r="AL3" s="6" t="s">
        <v>54</v>
      </c>
      <c r="AM3" s="3" t="s">
        <v>54</v>
      </c>
      <c r="AN3" s="3" t="s">
        <v>55</v>
      </c>
      <c r="AO3" s="3" t="s">
        <v>54</v>
      </c>
      <c r="AP3" s="3" t="s">
        <v>54</v>
      </c>
      <c r="AQ3" s="20" t="s">
        <v>56</v>
      </c>
    </row>
    <row r="4" spans="1:44" ht="43.5" x14ac:dyDescent="0.35">
      <c r="A4" s="59"/>
      <c r="B4" s="59"/>
      <c r="C4" s="59"/>
      <c r="D4" s="70"/>
      <c r="E4" s="59"/>
      <c r="F4" s="59"/>
      <c r="G4" s="59" t="s">
        <v>57</v>
      </c>
      <c r="H4" s="60" t="s">
        <v>46</v>
      </c>
      <c r="I4" s="59">
        <v>23</v>
      </c>
      <c r="J4" s="59" t="s">
        <v>58</v>
      </c>
      <c r="K4" s="59">
        <v>19</v>
      </c>
      <c r="L4" s="59">
        <v>2</v>
      </c>
      <c r="M4" s="59">
        <v>0</v>
      </c>
      <c r="N4" s="63">
        <v>0</v>
      </c>
      <c r="O4" s="63">
        <v>1</v>
      </c>
      <c r="P4" s="67">
        <f>+O4/L4</f>
        <v>0.5</v>
      </c>
      <c r="Q4" s="67">
        <f>+O4/K4</f>
        <v>5.2631578947368418E-2</v>
      </c>
      <c r="R4" s="59" t="s">
        <v>59</v>
      </c>
      <c r="S4" s="58">
        <v>2020130010075</v>
      </c>
      <c r="T4" s="59" t="s">
        <v>60</v>
      </c>
      <c r="U4" s="6" t="s">
        <v>61</v>
      </c>
      <c r="V4" s="6">
        <v>2</v>
      </c>
      <c r="W4" s="3">
        <v>0</v>
      </c>
      <c r="X4" s="35">
        <v>1</v>
      </c>
      <c r="Y4" s="39">
        <f>+X4/V4</f>
        <v>0.5</v>
      </c>
      <c r="Z4" s="16">
        <v>44562</v>
      </c>
      <c r="AA4" s="3">
        <v>365</v>
      </c>
      <c r="AB4" s="10">
        <v>452000</v>
      </c>
      <c r="AC4" s="10">
        <v>452000</v>
      </c>
      <c r="AD4" s="19">
        <v>0.2</v>
      </c>
      <c r="AE4" s="6" t="s">
        <v>62</v>
      </c>
      <c r="AF4" s="3" t="s">
        <v>63</v>
      </c>
      <c r="AG4" s="6" t="s">
        <v>54</v>
      </c>
      <c r="AH4" s="11" t="s">
        <v>54</v>
      </c>
      <c r="AI4" s="3" t="s">
        <v>54</v>
      </c>
      <c r="AJ4" s="6" t="s">
        <v>54</v>
      </c>
      <c r="AK4" s="3" t="s">
        <v>54</v>
      </c>
      <c r="AL4" s="6" t="s">
        <v>54</v>
      </c>
      <c r="AM4" s="3" t="s">
        <v>54</v>
      </c>
      <c r="AN4" s="3" t="s">
        <v>55</v>
      </c>
      <c r="AO4" s="3" t="s">
        <v>54</v>
      </c>
      <c r="AP4" s="3" t="s">
        <v>54</v>
      </c>
      <c r="AQ4" s="20" t="s">
        <v>64</v>
      </c>
    </row>
    <row r="5" spans="1:44" ht="72.5" x14ac:dyDescent="0.35">
      <c r="A5" s="59"/>
      <c r="B5" s="59"/>
      <c r="C5" s="59"/>
      <c r="D5" s="70"/>
      <c r="E5" s="59"/>
      <c r="F5" s="59"/>
      <c r="G5" s="59"/>
      <c r="H5" s="61"/>
      <c r="I5" s="59"/>
      <c r="J5" s="59"/>
      <c r="K5" s="59"/>
      <c r="L5" s="59"/>
      <c r="M5" s="59"/>
      <c r="N5" s="64"/>
      <c r="O5" s="64"/>
      <c r="P5" s="68"/>
      <c r="Q5" s="68"/>
      <c r="R5" s="59"/>
      <c r="S5" s="58"/>
      <c r="T5" s="59"/>
      <c r="U5" s="6" t="s">
        <v>65</v>
      </c>
      <c r="V5" s="7" t="s">
        <v>66</v>
      </c>
      <c r="W5" s="17">
        <v>1</v>
      </c>
      <c r="X5" s="36">
        <v>0.88</v>
      </c>
      <c r="Y5" s="36">
        <f>+X5</f>
        <v>0.88</v>
      </c>
      <c r="Z5" s="16">
        <v>44562</v>
      </c>
      <c r="AA5" s="3">
        <v>365</v>
      </c>
      <c r="AB5" s="10">
        <v>452000</v>
      </c>
      <c r="AC5" s="10">
        <v>452000</v>
      </c>
      <c r="AD5" s="19">
        <v>0.2</v>
      </c>
      <c r="AE5" s="6" t="s">
        <v>62</v>
      </c>
      <c r="AF5" s="3" t="s">
        <v>67</v>
      </c>
      <c r="AG5" s="6" t="s">
        <v>53</v>
      </c>
      <c r="AH5" s="11">
        <v>0</v>
      </c>
      <c r="AI5" s="3" t="s">
        <v>54</v>
      </c>
      <c r="AJ5" s="6" t="s">
        <v>54</v>
      </c>
      <c r="AK5" s="3" t="s">
        <v>54</v>
      </c>
      <c r="AL5" s="6" t="s">
        <v>54</v>
      </c>
      <c r="AM5" s="3" t="s">
        <v>54</v>
      </c>
      <c r="AN5" s="3" t="s">
        <v>55</v>
      </c>
      <c r="AO5" s="3" t="s">
        <v>54</v>
      </c>
      <c r="AP5" s="3" t="s">
        <v>54</v>
      </c>
      <c r="AQ5" s="20" t="s">
        <v>68</v>
      </c>
    </row>
    <row r="6" spans="1:44" ht="29" x14ac:dyDescent="0.35">
      <c r="A6" s="59"/>
      <c r="B6" s="59"/>
      <c r="C6" s="59"/>
      <c r="D6" s="70"/>
      <c r="E6" s="59"/>
      <c r="F6" s="59"/>
      <c r="G6" s="59"/>
      <c r="H6" s="61"/>
      <c r="I6" s="59"/>
      <c r="J6" s="59"/>
      <c r="K6" s="59"/>
      <c r="L6" s="59"/>
      <c r="M6" s="59"/>
      <c r="N6" s="64"/>
      <c r="O6" s="64"/>
      <c r="P6" s="68"/>
      <c r="Q6" s="68"/>
      <c r="R6" s="59"/>
      <c r="S6" s="58"/>
      <c r="T6" s="59"/>
      <c r="U6" s="6" t="s">
        <v>69</v>
      </c>
      <c r="V6" s="7" t="s">
        <v>66</v>
      </c>
      <c r="W6" s="22">
        <v>0.92259999999999998</v>
      </c>
      <c r="X6" s="37">
        <v>0.92800000000000005</v>
      </c>
      <c r="Y6" s="37">
        <f>+X6</f>
        <v>0.92800000000000005</v>
      </c>
      <c r="Z6" s="16">
        <v>44562</v>
      </c>
      <c r="AA6" s="3">
        <v>365</v>
      </c>
      <c r="AB6" s="10">
        <v>452000</v>
      </c>
      <c r="AC6" s="10">
        <v>452000</v>
      </c>
      <c r="AD6" s="19">
        <v>0.2</v>
      </c>
      <c r="AE6" s="6" t="s">
        <v>62</v>
      </c>
      <c r="AF6" s="3" t="s">
        <v>67</v>
      </c>
      <c r="AG6" s="6" t="s">
        <v>53</v>
      </c>
      <c r="AH6" s="11">
        <v>0</v>
      </c>
      <c r="AI6" s="3" t="s">
        <v>54</v>
      </c>
      <c r="AJ6" s="6" t="s">
        <v>54</v>
      </c>
      <c r="AK6" s="3" t="s">
        <v>54</v>
      </c>
      <c r="AL6" s="6" t="s">
        <v>54</v>
      </c>
      <c r="AM6" s="3" t="s">
        <v>54</v>
      </c>
      <c r="AN6" s="3" t="s">
        <v>55</v>
      </c>
      <c r="AO6" s="3" t="s">
        <v>54</v>
      </c>
      <c r="AP6" s="3" t="s">
        <v>54</v>
      </c>
      <c r="AQ6" s="20" t="s">
        <v>70</v>
      </c>
    </row>
    <row r="7" spans="1:44" ht="53.25" customHeight="1" x14ac:dyDescent="0.35">
      <c r="A7" s="59"/>
      <c r="B7" s="59"/>
      <c r="C7" s="59"/>
      <c r="D7" s="70"/>
      <c r="E7" s="59"/>
      <c r="F7" s="59"/>
      <c r="G7" s="59"/>
      <c r="H7" s="61"/>
      <c r="I7" s="59"/>
      <c r="J7" s="59"/>
      <c r="K7" s="59"/>
      <c r="L7" s="59"/>
      <c r="M7" s="59"/>
      <c r="N7" s="64"/>
      <c r="O7" s="64"/>
      <c r="P7" s="68"/>
      <c r="Q7" s="68"/>
      <c r="R7" s="59"/>
      <c r="S7" s="58"/>
      <c r="T7" s="59"/>
      <c r="U7" s="8" t="s">
        <v>71</v>
      </c>
      <c r="V7" s="26">
        <v>31144729</v>
      </c>
      <c r="W7" s="23">
        <v>7078542</v>
      </c>
      <c r="X7" s="23">
        <v>13860090</v>
      </c>
      <c r="Y7" s="39">
        <f>+(W7+X7)/V7</f>
        <v>0.67230098550544459</v>
      </c>
      <c r="Z7" s="16">
        <v>44562</v>
      </c>
      <c r="AA7" s="3">
        <v>365</v>
      </c>
      <c r="AB7" s="10">
        <v>452000</v>
      </c>
      <c r="AC7" s="10">
        <v>452000</v>
      </c>
      <c r="AD7" s="19">
        <v>0.2</v>
      </c>
      <c r="AE7" s="6" t="s">
        <v>62</v>
      </c>
      <c r="AF7" s="3" t="s">
        <v>67</v>
      </c>
      <c r="AG7" s="6" t="s">
        <v>53</v>
      </c>
      <c r="AH7" s="11">
        <v>0</v>
      </c>
      <c r="AI7" s="3" t="s">
        <v>54</v>
      </c>
      <c r="AJ7" s="6" t="s">
        <v>54</v>
      </c>
      <c r="AK7" s="3" t="s">
        <v>54</v>
      </c>
      <c r="AL7" s="6" t="s">
        <v>54</v>
      </c>
      <c r="AM7" s="3" t="s">
        <v>54</v>
      </c>
      <c r="AN7" s="3" t="s">
        <v>55</v>
      </c>
      <c r="AO7" s="3" t="s">
        <v>54</v>
      </c>
      <c r="AP7" s="3" t="s">
        <v>54</v>
      </c>
      <c r="AQ7" s="20" t="s">
        <v>72</v>
      </c>
      <c r="AR7" s="21"/>
    </row>
    <row r="8" spans="1:44" ht="82.5" hidden="1" customHeight="1" x14ac:dyDescent="0.35">
      <c r="A8" s="59"/>
      <c r="B8" s="59"/>
      <c r="C8" s="59"/>
      <c r="D8" s="70"/>
      <c r="E8" s="59"/>
      <c r="F8" s="59"/>
      <c r="G8" s="59"/>
      <c r="H8" s="62"/>
      <c r="I8" s="59"/>
      <c r="J8" s="59"/>
      <c r="K8" s="59"/>
      <c r="L8" s="59"/>
      <c r="M8" s="59"/>
      <c r="N8" s="65"/>
      <c r="O8" s="65"/>
      <c r="P8" s="69"/>
      <c r="Q8" s="69"/>
      <c r="R8" s="59"/>
      <c r="S8" s="58"/>
      <c r="T8" s="59"/>
      <c r="U8" s="6" t="s">
        <v>73</v>
      </c>
      <c r="V8" s="9">
        <v>1</v>
      </c>
      <c r="W8" s="17">
        <v>0.41</v>
      </c>
      <c r="X8" s="36">
        <v>0.27</v>
      </c>
      <c r="Y8" s="36">
        <f>SUM(W8:X8)</f>
        <v>0.67999999999999994</v>
      </c>
      <c r="Z8" s="16">
        <v>44562</v>
      </c>
      <c r="AA8" s="3">
        <v>365</v>
      </c>
      <c r="AB8" s="10">
        <v>452000</v>
      </c>
      <c r="AC8" s="10">
        <v>452000</v>
      </c>
      <c r="AD8" s="19">
        <v>0.2</v>
      </c>
      <c r="AE8" s="6" t="s">
        <v>74</v>
      </c>
      <c r="AF8" s="3" t="s">
        <v>75</v>
      </c>
      <c r="AG8" s="6" t="s">
        <v>53</v>
      </c>
      <c r="AH8" s="11">
        <v>13314321832</v>
      </c>
      <c r="AI8" s="3" t="s">
        <v>76</v>
      </c>
      <c r="AJ8" s="13" t="s">
        <v>77</v>
      </c>
      <c r="AK8" s="3" t="s">
        <v>55</v>
      </c>
      <c r="AL8" s="12" t="s">
        <v>78</v>
      </c>
      <c r="AM8" s="3" t="s">
        <v>79</v>
      </c>
      <c r="AN8" s="3" t="s">
        <v>55</v>
      </c>
      <c r="AO8" s="3" t="s">
        <v>54</v>
      </c>
      <c r="AP8" s="3" t="s">
        <v>54</v>
      </c>
      <c r="AQ8" s="20" t="s">
        <v>80</v>
      </c>
    </row>
    <row r="9" spans="1:44" ht="217.5" customHeight="1" x14ac:dyDescent="0.35">
      <c r="A9" s="59"/>
      <c r="B9" s="59"/>
      <c r="C9" s="59"/>
      <c r="D9" s="70"/>
      <c r="E9" s="59"/>
      <c r="F9" s="59"/>
      <c r="G9" s="3" t="s">
        <v>81</v>
      </c>
      <c r="H9" s="3" t="s">
        <v>46</v>
      </c>
      <c r="I9" s="3">
        <v>322</v>
      </c>
      <c r="J9" s="3" t="s">
        <v>82</v>
      </c>
      <c r="K9" s="3">
        <v>336</v>
      </c>
      <c r="L9" s="3" t="s">
        <v>48</v>
      </c>
      <c r="M9" s="3">
        <v>0</v>
      </c>
      <c r="N9" s="3" t="s">
        <v>48</v>
      </c>
      <c r="O9" s="3" t="s">
        <v>48</v>
      </c>
      <c r="P9" s="28" t="s">
        <v>118</v>
      </c>
      <c r="Q9" s="17" t="s">
        <v>118</v>
      </c>
      <c r="R9" s="4"/>
      <c r="S9" s="5"/>
      <c r="T9" s="4"/>
      <c r="U9" s="6" t="s">
        <v>83</v>
      </c>
      <c r="V9" s="6" t="s">
        <v>50</v>
      </c>
      <c r="W9" s="6" t="s">
        <v>50</v>
      </c>
      <c r="X9" s="34" t="s">
        <v>50</v>
      </c>
      <c r="Y9" s="34" t="s">
        <v>118</v>
      </c>
      <c r="Z9" s="6" t="s">
        <v>50</v>
      </c>
      <c r="AA9" s="6" t="s">
        <v>50</v>
      </c>
      <c r="AB9" s="6" t="s">
        <v>50</v>
      </c>
      <c r="AC9" s="6" t="s">
        <v>50</v>
      </c>
      <c r="AD9" s="6" t="s">
        <v>50</v>
      </c>
      <c r="AE9" s="6" t="s">
        <v>62</v>
      </c>
      <c r="AF9" s="3" t="s">
        <v>63</v>
      </c>
      <c r="AG9" s="6" t="s">
        <v>53</v>
      </c>
      <c r="AH9" s="11" t="s">
        <v>54</v>
      </c>
      <c r="AI9" s="3" t="s">
        <v>54</v>
      </c>
      <c r="AJ9" s="6" t="s">
        <v>54</v>
      </c>
      <c r="AK9" s="3" t="s">
        <v>54</v>
      </c>
      <c r="AL9" s="6" t="s">
        <v>54</v>
      </c>
      <c r="AM9" s="3" t="s">
        <v>54</v>
      </c>
      <c r="AN9" s="3" t="s">
        <v>55</v>
      </c>
      <c r="AO9" s="3" t="s">
        <v>54</v>
      </c>
      <c r="AP9" s="3" t="s">
        <v>54</v>
      </c>
      <c r="AQ9" s="20" t="s">
        <v>84</v>
      </c>
    </row>
    <row r="10" spans="1:44" ht="197.25" customHeight="1" x14ac:dyDescent="0.35">
      <c r="A10" s="59"/>
      <c r="B10" s="59"/>
      <c r="C10" s="59"/>
      <c r="D10" s="70"/>
      <c r="E10" s="59"/>
      <c r="F10" s="59"/>
      <c r="G10" s="3" t="s">
        <v>85</v>
      </c>
      <c r="H10" s="3" t="s">
        <v>46</v>
      </c>
      <c r="I10" s="3">
        <v>0</v>
      </c>
      <c r="J10" s="3" t="s">
        <v>86</v>
      </c>
      <c r="K10" s="3">
        <v>409</v>
      </c>
      <c r="L10" s="3" t="s">
        <v>48</v>
      </c>
      <c r="M10" s="3">
        <v>0</v>
      </c>
      <c r="N10" s="3" t="s">
        <v>48</v>
      </c>
      <c r="O10" s="3" t="s">
        <v>48</v>
      </c>
      <c r="P10" s="28" t="s">
        <v>118</v>
      </c>
      <c r="Q10" s="17" t="s">
        <v>118</v>
      </c>
      <c r="R10" s="4"/>
      <c r="S10" s="5"/>
      <c r="T10" s="4"/>
      <c r="U10" s="6" t="s">
        <v>86</v>
      </c>
      <c r="V10" s="6" t="s">
        <v>50</v>
      </c>
      <c r="W10" s="6" t="s">
        <v>50</v>
      </c>
      <c r="X10" s="34" t="s">
        <v>50</v>
      </c>
      <c r="Y10" s="34" t="s">
        <v>118</v>
      </c>
      <c r="Z10" s="6" t="s">
        <v>50</v>
      </c>
      <c r="AA10" s="6" t="s">
        <v>50</v>
      </c>
      <c r="AB10" s="6" t="s">
        <v>50</v>
      </c>
      <c r="AC10" s="6" t="s">
        <v>50</v>
      </c>
      <c r="AD10" s="6" t="s">
        <v>50</v>
      </c>
      <c r="AE10" s="6" t="s">
        <v>87</v>
      </c>
      <c r="AF10" s="3" t="s">
        <v>88</v>
      </c>
      <c r="AG10" s="6" t="s">
        <v>53</v>
      </c>
      <c r="AH10" s="11">
        <v>0</v>
      </c>
      <c r="AI10" s="3" t="s">
        <v>89</v>
      </c>
      <c r="AJ10" s="6" t="s">
        <v>54</v>
      </c>
      <c r="AK10" s="3" t="s">
        <v>54</v>
      </c>
      <c r="AL10" s="6" t="s">
        <v>54</v>
      </c>
      <c r="AM10" s="3" t="s">
        <v>54</v>
      </c>
      <c r="AN10" s="3" t="s">
        <v>55</v>
      </c>
      <c r="AO10" s="3" t="s">
        <v>54</v>
      </c>
      <c r="AP10" s="3" t="s">
        <v>54</v>
      </c>
      <c r="AQ10" s="20" t="s">
        <v>90</v>
      </c>
    </row>
    <row r="11" spans="1:44" ht="116" x14ac:dyDescent="0.35">
      <c r="A11" s="59"/>
      <c r="B11" s="59"/>
      <c r="C11" s="59"/>
      <c r="D11" s="70"/>
      <c r="E11" s="59"/>
      <c r="F11" s="59"/>
      <c r="G11" s="3" t="s">
        <v>91</v>
      </c>
      <c r="H11" s="3" t="s">
        <v>46</v>
      </c>
      <c r="I11" s="3">
        <v>850</v>
      </c>
      <c r="J11" s="3" t="s">
        <v>92</v>
      </c>
      <c r="K11" s="3">
        <v>712</v>
      </c>
      <c r="L11" s="3">
        <v>2</v>
      </c>
      <c r="M11" s="3">
        <v>96</v>
      </c>
      <c r="N11" s="24">
        <v>0</v>
      </c>
      <c r="O11" s="24">
        <v>0</v>
      </c>
      <c r="P11" s="30">
        <v>0</v>
      </c>
      <c r="Q11" s="31">
        <f>96/712</f>
        <v>0.1348314606741573</v>
      </c>
      <c r="R11" s="3" t="s">
        <v>93</v>
      </c>
      <c r="S11" s="27">
        <v>2021130010243</v>
      </c>
      <c r="T11" s="3" t="s">
        <v>94</v>
      </c>
      <c r="U11" s="6" t="s">
        <v>95</v>
      </c>
      <c r="V11" s="6">
        <v>2</v>
      </c>
      <c r="W11" s="3">
        <v>0</v>
      </c>
      <c r="X11" s="35">
        <v>0</v>
      </c>
      <c r="Y11" s="36">
        <v>0</v>
      </c>
      <c r="Z11" s="16">
        <v>44562</v>
      </c>
      <c r="AA11" s="3">
        <v>365</v>
      </c>
      <c r="AB11" s="10">
        <v>115000</v>
      </c>
      <c r="AC11" s="10">
        <v>115000</v>
      </c>
      <c r="AD11" s="17">
        <v>1</v>
      </c>
      <c r="AE11" s="6" t="s">
        <v>62</v>
      </c>
      <c r="AF11" s="3" t="s">
        <v>67</v>
      </c>
      <c r="AG11" s="6" t="s">
        <v>96</v>
      </c>
      <c r="AH11" s="11">
        <v>0</v>
      </c>
      <c r="AI11" s="3" t="s">
        <v>54</v>
      </c>
      <c r="AJ11" s="6" t="s">
        <v>54</v>
      </c>
      <c r="AK11" s="3" t="s">
        <v>54</v>
      </c>
      <c r="AL11" s="6" t="s">
        <v>54</v>
      </c>
      <c r="AM11" s="3" t="s">
        <v>54</v>
      </c>
      <c r="AN11" s="3" t="s">
        <v>55</v>
      </c>
      <c r="AO11" s="3" t="s">
        <v>54</v>
      </c>
      <c r="AP11" s="3" t="s">
        <v>54</v>
      </c>
      <c r="AQ11" s="20" t="s">
        <v>97</v>
      </c>
    </row>
    <row r="12" spans="1:44" ht="409.5" x14ac:dyDescent="0.35">
      <c r="A12" s="14"/>
      <c r="B12" s="14"/>
      <c r="C12" s="14"/>
      <c r="D12" s="14"/>
      <c r="E12" s="14"/>
      <c r="F12" s="14"/>
      <c r="G12" s="14"/>
      <c r="H12" s="3"/>
      <c r="I12" s="14"/>
      <c r="J12" s="14"/>
      <c r="K12" s="14"/>
      <c r="L12" s="14"/>
      <c r="M12" s="14"/>
      <c r="N12" s="24"/>
      <c r="O12" s="24"/>
      <c r="P12" s="24"/>
      <c r="Q12" s="24"/>
      <c r="R12" s="14"/>
      <c r="S12" s="14"/>
      <c r="T12" s="14"/>
      <c r="U12" s="6" t="s">
        <v>98</v>
      </c>
      <c r="V12" s="6">
        <v>1</v>
      </c>
      <c r="W12" s="17">
        <v>0.05</v>
      </c>
      <c r="X12" s="36">
        <v>0.02</v>
      </c>
      <c r="Y12" s="36">
        <f>SUM(W12:X12)</f>
        <v>7.0000000000000007E-2</v>
      </c>
      <c r="Z12" s="16">
        <v>44562</v>
      </c>
      <c r="AA12" s="3">
        <v>365</v>
      </c>
      <c r="AB12" s="3" t="s">
        <v>54</v>
      </c>
      <c r="AC12" s="3" t="s">
        <v>54</v>
      </c>
      <c r="AD12" s="3" t="s">
        <v>54</v>
      </c>
      <c r="AE12" s="6" t="s">
        <v>99</v>
      </c>
      <c r="AF12" s="3" t="s">
        <v>100</v>
      </c>
      <c r="AG12" s="6" t="s">
        <v>53</v>
      </c>
      <c r="AH12" s="11">
        <v>0</v>
      </c>
      <c r="AI12" s="3" t="s">
        <v>54</v>
      </c>
      <c r="AJ12" s="6" t="s">
        <v>54</v>
      </c>
      <c r="AK12" s="3" t="s">
        <v>54</v>
      </c>
      <c r="AL12" s="6" t="s">
        <v>54</v>
      </c>
      <c r="AM12" s="3" t="s">
        <v>54</v>
      </c>
      <c r="AN12" s="3" t="s">
        <v>55</v>
      </c>
      <c r="AO12" s="3" t="s">
        <v>54</v>
      </c>
      <c r="AP12" s="3" t="s">
        <v>54</v>
      </c>
      <c r="AQ12" s="20" t="s">
        <v>101</v>
      </c>
    </row>
    <row r="13" spans="1:44" ht="43.5" x14ac:dyDescent="0.35">
      <c r="A13" s="14"/>
      <c r="B13" s="14"/>
      <c r="C13" s="14"/>
      <c r="D13" s="14"/>
      <c r="E13" s="14"/>
      <c r="F13" s="14"/>
      <c r="G13" s="14"/>
      <c r="H13" s="3"/>
      <c r="I13" s="14"/>
      <c r="J13" s="14"/>
      <c r="K13" s="14"/>
      <c r="L13" s="14"/>
      <c r="M13" s="14"/>
      <c r="N13" s="24"/>
      <c r="O13" s="24"/>
      <c r="P13" s="24"/>
      <c r="Q13" s="24"/>
      <c r="R13" s="14"/>
      <c r="S13" s="14"/>
      <c r="T13" s="14"/>
      <c r="U13" s="6" t="s">
        <v>102</v>
      </c>
      <c r="V13" s="6">
        <v>1</v>
      </c>
      <c r="W13" s="22">
        <v>0.42509999999999998</v>
      </c>
      <c r="X13" s="37">
        <v>0.1208</v>
      </c>
      <c r="Y13" s="37">
        <f>SUM(W13:X13)</f>
        <v>0.54589999999999994</v>
      </c>
      <c r="Z13" s="16">
        <v>44562</v>
      </c>
      <c r="AA13" s="3">
        <v>365</v>
      </c>
      <c r="AB13" s="3" t="s">
        <v>54</v>
      </c>
      <c r="AC13" s="3" t="s">
        <v>54</v>
      </c>
      <c r="AD13" s="3" t="s">
        <v>54</v>
      </c>
      <c r="AE13" s="6" t="s">
        <v>74</v>
      </c>
      <c r="AF13" s="3" t="s">
        <v>103</v>
      </c>
      <c r="AG13" s="6" t="s">
        <v>54</v>
      </c>
      <c r="AH13" s="6" t="s">
        <v>54</v>
      </c>
      <c r="AI13" s="3" t="s">
        <v>54</v>
      </c>
      <c r="AJ13" s="6" t="s">
        <v>54</v>
      </c>
      <c r="AK13" s="3" t="s">
        <v>54</v>
      </c>
      <c r="AL13" s="6" t="s">
        <v>54</v>
      </c>
      <c r="AM13" s="3" t="s">
        <v>54</v>
      </c>
      <c r="AN13" s="3" t="s">
        <v>55</v>
      </c>
      <c r="AO13" s="3" t="s">
        <v>54</v>
      </c>
      <c r="AP13" s="3" t="s">
        <v>54</v>
      </c>
      <c r="AQ13" s="20" t="s">
        <v>104</v>
      </c>
    </row>
    <row r="14" spans="1:44" ht="43.5" x14ac:dyDescent="0.35">
      <c r="A14" s="14"/>
      <c r="B14" s="14"/>
      <c r="C14" s="14"/>
      <c r="D14" s="14"/>
      <c r="E14" s="14"/>
      <c r="F14" s="14"/>
      <c r="G14" s="14"/>
      <c r="H14" s="3"/>
      <c r="I14" s="14"/>
      <c r="J14" s="14"/>
      <c r="K14" s="14"/>
      <c r="L14" s="14"/>
      <c r="M14" s="14"/>
      <c r="N14" s="24"/>
      <c r="O14" s="24"/>
      <c r="P14" s="24"/>
      <c r="Q14" s="24"/>
      <c r="R14" s="14"/>
      <c r="S14" s="14"/>
      <c r="T14" s="14"/>
      <c r="U14" s="6" t="s">
        <v>105</v>
      </c>
      <c r="V14" s="6">
        <v>1</v>
      </c>
      <c r="W14" s="17">
        <v>0.3</v>
      </c>
      <c r="X14" s="36">
        <v>0.47</v>
      </c>
      <c r="Y14" s="37">
        <f t="shared" ref="Y14:Y19" si="0">SUM(W14:X14)</f>
        <v>0.77</v>
      </c>
      <c r="Z14" s="16">
        <v>44562</v>
      </c>
      <c r="AA14" s="3">
        <v>365</v>
      </c>
      <c r="AB14" s="3" t="s">
        <v>54</v>
      </c>
      <c r="AC14" s="3" t="s">
        <v>54</v>
      </c>
      <c r="AD14" s="3" t="s">
        <v>54</v>
      </c>
      <c r="AE14" s="6" t="s">
        <v>74</v>
      </c>
      <c r="AF14" s="3" t="s">
        <v>106</v>
      </c>
      <c r="AG14" s="6" t="s">
        <v>54</v>
      </c>
      <c r="AH14" s="6" t="s">
        <v>54</v>
      </c>
      <c r="AI14" s="3" t="s">
        <v>54</v>
      </c>
      <c r="AJ14" s="6" t="s">
        <v>54</v>
      </c>
      <c r="AK14" s="3" t="s">
        <v>54</v>
      </c>
      <c r="AL14" s="6" t="s">
        <v>54</v>
      </c>
      <c r="AM14" s="3" t="s">
        <v>54</v>
      </c>
      <c r="AN14" s="3" t="s">
        <v>55</v>
      </c>
      <c r="AO14" s="3" t="s">
        <v>54</v>
      </c>
      <c r="AP14" s="3" t="s">
        <v>54</v>
      </c>
      <c r="AQ14" s="20" t="s">
        <v>107</v>
      </c>
    </row>
    <row r="15" spans="1:44" ht="58" customHeight="1" x14ac:dyDescent="0.35">
      <c r="A15" s="14"/>
      <c r="B15" s="14"/>
      <c r="C15" s="14"/>
      <c r="D15" s="14"/>
      <c r="E15" s="14"/>
      <c r="F15" s="14"/>
      <c r="G15" s="14"/>
      <c r="H15" s="3"/>
      <c r="I15" s="14"/>
      <c r="J15" s="14"/>
      <c r="K15" s="14"/>
      <c r="L15" s="14"/>
      <c r="M15" s="14"/>
      <c r="N15" s="24"/>
      <c r="O15" s="24"/>
      <c r="P15" s="24"/>
      <c r="Q15" s="24"/>
      <c r="R15" s="14"/>
      <c r="S15" s="14"/>
      <c r="T15" s="14"/>
      <c r="U15" s="6" t="s">
        <v>108</v>
      </c>
      <c r="V15" s="6">
        <v>1</v>
      </c>
      <c r="W15" s="17">
        <v>0.3</v>
      </c>
      <c r="X15" s="36">
        <v>0.38</v>
      </c>
      <c r="Y15" s="37">
        <f t="shared" si="0"/>
        <v>0.67999999999999994</v>
      </c>
      <c r="Z15" s="16">
        <v>44562</v>
      </c>
      <c r="AA15" s="3">
        <v>365</v>
      </c>
      <c r="AB15" s="3" t="s">
        <v>54</v>
      </c>
      <c r="AC15" s="3" t="s">
        <v>54</v>
      </c>
      <c r="AD15" s="3" t="s">
        <v>54</v>
      </c>
      <c r="AE15" s="6" t="s">
        <v>74</v>
      </c>
      <c r="AF15" s="3" t="s">
        <v>106</v>
      </c>
      <c r="AG15" s="6" t="s">
        <v>54</v>
      </c>
      <c r="AH15" s="6" t="s">
        <v>54</v>
      </c>
      <c r="AI15" s="3" t="s">
        <v>54</v>
      </c>
      <c r="AJ15" s="6" t="s">
        <v>54</v>
      </c>
      <c r="AK15" s="3" t="s">
        <v>54</v>
      </c>
      <c r="AL15" s="6" t="s">
        <v>54</v>
      </c>
      <c r="AM15" s="3" t="s">
        <v>54</v>
      </c>
      <c r="AN15" s="3" t="s">
        <v>55</v>
      </c>
      <c r="AO15" s="3" t="s">
        <v>54</v>
      </c>
      <c r="AP15" s="3" t="s">
        <v>54</v>
      </c>
      <c r="AQ15" s="20" t="s">
        <v>107</v>
      </c>
    </row>
    <row r="16" spans="1:44" ht="43.5" x14ac:dyDescent="0.35">
      <c r="A16" s="14"/>
      <c r="B16" s="14"/>
      <c r="C16" s="14"/>
      <c r="D16" s="14"/>
      <c r="E16" s="14"/>
      <c r="F16" s="14"/>
      <c r="G16" s="14"/>
      <c r="H16" s="3"/>
      <c r="I16" s="14"/>
      <c r="J16" s="14"/>
      <c r="K16" s="14"/>
      <c r="L16" s="14"/>
      <c r="M16" s="14"/>
      <c r="N16" s="24"/>
      <c r="O16" s="24"/>
      <c r="P16" s="24"/>
      <c r="Q16" s="24"/>
      <c r="R16" s="14"/>
      <c r="S16" s="14"/>
      <c r="T16" s="14"/>
      <c r="U16" s="6" t="s">
        <v>109</v>
      </c>
      <c r="V16" s="6">
        <v>1</v>
      </c>
      <c r="W16" s="17">
        <v>0.25</v>
      </c>
      <c r="X16" s="36">
        <v>0.16</v>
      </c>
      <c r="Y16" s="37">
        <f t="shared" si="0"/>
        <v>0.41000000000000003</v>
      </c>
      <c r="Z16" s="16">
        <v>44562</v>
      </c>
      <c r="AA16" s="3">
        <v>365</v>
      </c>
      <c r="AB16" s="3" t="s">
        <v>54</v>
      </c>
      <c r="AC16" s="3" t="s">
        <v>54</v>
      </c>
      <c r="AD16" s="3" t="s">
        <v>54</v>
      </c>
      <c r="AE16" s="6" t="s">
        <v>74</v>
      </c>
      <c r="AF16" s="3" t="s">
        <v>106</v>
      </c>
      <c r="AG16" s="6" t="s">
        <v>54</v>
      </c>
      <c r="AH16" s="6" t="s">
        <v>54</v>
      </c>
      <c r="AI16" s="3" t="s">
        <v>54</v>
      </c>
      <c r="AJ16" s="6" t="s">
        <v>54</v>
      </c>
      <c r="AK16" s="3" t="s">
        <v>54</v>
      </c>
      <c r="AL16" s="6" t="s">
        <v>54</v>
      </c>
      <c r="AM16" s="3" t="s">
        <v>54</v>
      </c>
      <c r="AN16" s="3" t="s">
        <v>55</v>
      </c>
      <c r="AO16" s="3" t="s">
        <v>54</v>
      </c>
      <c r="AP16" s="3" t="s">
        <v>54</v>
      </c>
      <c r="AQ16" s="20" t="s">
        <v>107</v>
      </c>
    </row>
    <row r="17" spans="1:43" ht="43.5" x14ac:dyDescent="0.35">
      <c r="A17" s="14"/>
      <c r="B17" s="14"/>
      <c r="C17" s="14"/>
      <c r="D17" s="14"/>
      <c r="E17" s="14"/>
      <c r="F17" s="14"/>
      <c r="G17" s="14"/>
      <c r="H17" s="3"/>
      <c r="I17" s="14"/>
      <c r="J17" s="14"/>
      <c r="K17" s="14"/>
      <c r="L17" s="14"/>
      <c r="M17" s="14"/>
      <c r="N17" s="24"/>
      <c r="O17" s="24"/>
      <c r="P17" s="24"/>
      <c r="Q17" s="24"/>
      <c r="R17" s="14"/>
      <c r="S17" s="14"/>
      <c r="T17" s="14"/>
      <c r="U17" s="6" t="s">
        <v>110</v>
      </c>
      <c r="V17" s="6">
        <v>1</v>
      </c>
      <c r="W17" s="17">
        <v>0.3</v>
      </c>
      <c r="X17" s="36">
        <v>0.53</v>
      </c>
      <c r="Y17" s="37">
        <f t="shared" si="0"/>
        <v>0.83000000000000007</v>
      </c>
      <c r="Z17" s="16">
        <v>44562</v>
      </c>
      <c r="AA17" s="3">
        <v>365</v>
      </c>
      <c r="AB17" s="3" t="s">
        <v>54</v>
      </c>
      <c r="AC17" s="3" t="s">
        <v>54</v>
      </c>
      <c r="AD17" s="3" t="s">
        <v>54</v>
      </c>
      <c r="AE17" s="6" t="s">
        <v>74</v>
      </c>
      <c r="AF17" s="3" t="s">
        <v>106</v>
      </c>
      <c r="AG17" s="6" t="s">
        <v>54</v>
      </c>
      <c r="AH17" s="6" t="s">
        <v>54</v>
      </c>
      <c r="AI17" s="3" t="s">
        <v>54</v>
      </c>
      <c r="AJ17" s="6" t="s">
        <v>54</v>
      </c>
      <c r="AK17" s="3" t="s">
        <v>54</v>
      </c>
      <c r="AL17" s="6" t="s">
        <v>54</v>
      </c>
      <c r="AM17" s="3" t="s">
        <v>54</v>
      </c>
      <c r="AN17" s="3" t="s">
        <v>55</v>
      </c>
      <c r="AO17" s="3" t="s">
        <v>54</v>
      </c>
      <c r="AP17" s="3" t="s">
        <v>54</v>
      </c>
      <c r="AQ17" s="20" t="s">
        <v>107</v>
      </c>
    </row>
    <row r="18" spans="1:43" ht="43.5" x14ac:dyDescent="0.35">
      <c r="A18" s="14"/>
      <c r="B18" s="14"/>
      <c r="C18" s="14"/>
      <c r="D18" s="14"/>
      <c r="E18" s="14"/>
      <c r="F18" s="14"/>
      <c r="G18" s="14"/>
      <c r="H18" s="3"/>
      <c r="I18" s="14"/>
      <c r="J18" s="14"/>
      <c r="K18" s="14"/>
      <c r="L18" s="14"/>
      <c r="M18" s="14"/>
      <c r="N18" s="24"/>
      <c r="O18" s="24"/>
      <c r="P18" s="24"/>
      <c r="Q18" s="24"/>
      <c r="R18" s="14"/>
      <c r="S18" s="14"/>
      <c r="T18" s="14"/>
      <c r="U18" s="6" t="s">
        <v>111</v>
      </c>
      <c r="V18" s="6">
        <v>1</v>
      </c>
      <c r="W18" s="17">
        <v>0.51</v>
      </c>
      <c r="X18" s="36">
        <v>0.28999999999999998</v>
      </c>
      <c r="Y18" s="37">
        <f t="shared" si="0"/>
        <v>0.8</v>
      </c>
      <c r="Z18" s="16">
        <v>44562</v>
      </c>
      <c r="AA18" s="3">
        <v>365</v>
      </c>
      <c r="AB18" s="3" t="s">
        <v>54</v>
      </c>
      <c r="AC18" s="3" t="s">
        <v>54</v>
      </c>
      <c r="AD18" s="3" t="s">
        <v>54</v>
      </c>
      <c r="AE18" s="6" t="s">
        <v>74</v>
      </c>
      <c r="AF18" s="3" t="s">
        <v>112</v>
      </c>
      <c r="AG18" s="6" t="s">
        <v>54</v>
      </c>
      <c r="AH18" s="6" t="s">
        <v>54</v>
      </c>
      <c r="AI18" s="3" t="s">
        <v>54</v>
      </c>
      <c r="AJ18" s="6" t="s">
        <v>54</v>
      </c>
      <c r="AK18" s="3" t="s">
        <v>54</v>
      </c>
      <c r="AL18" s="6" t="s">
        <v>54</v>
      </c>
      <c r="AM18" s="3" t="s">
        <v>54</v>
      </c>
      <c r="AN18" s="3" t="s">
        <v>55</v>
      </c>
      <c r="AO18" s="3" t="s">
        <v>54</v>
      </c>
      <c r="AP18" s="3" t="s">
        <v>54</v>
      </c>
      <c r="AQ18" s="20" t="s">
        <v>113</v>
      </c>
    </row>
    <row r="19" spans="1:43" ht="174" x14ac:dyDescent="0.35">
      <c r="A19" s="14"/>
      <c r="B19" s="14"/>
      <c r="C19" s="14"/>
      <c r="D19" s="14"/>
      <c r="E19" s="14"/>
      <c r="F19" s="14"/>
      <c r="G19" s="14"/>
      <c r="H19" s="3"/>
      <c r="I19" s="14"/>
      <c r="J19" s="14"/>
      <c r="K19" s="14"/>
      <c r="L19" s="14"/>
      <c r="M19" s="14"/>
      <c r="N19" s="24"/>
      <c r="O19" s="24"/>
      <c r="P19" s="24"/>
      <c r="Q19" s="24"/>
      <c r="R19" s="14"/>
      <c r="S19" s="14"/>
      <c r="T19" s="14"/>
      <c r="U19" s="6" t="s">
        <v>114</v>
      </c>
      <c r="V19" s="6">
        <v>1</v>
      </c>
      <c r="W19" s="17">
        <v>0.4</v>
      </c>
      <c r="X19" s="36">
        <v>0.2</v>
      </c>
      <c r="Y19" s="37">
        <f t="shared" si="0"/>
        <v>0.60000000000000009</v>
      </c>
      <c r="Z19" s="16">
        <v>44562</v>
      </c>
      <c r="AA19" s="3">
        <v>365</v>
      </c>
      <c r="AB19" s="3" t="s">
        <v>54</v>
      </c>
      <c r="AC19" s="3" t="s">
        <v>54</v>
      </c>
      <c r="AD19" s="3" t="s">
        <v>54</v>
      </c>
      <c r="AE19" s="6" t="s">
        <v>87</v>
      </c>
      <c r="AF19" s="3" t="s">
        <v>115</v>
      </c>
      <c r="AG19" s="6" t="s">
        <v>54</v>
      </c>
      <c r="AH19" s="6" t="s">
        <v>54</v>
      </c>
      <c r="AI19" s="3" t="s">
        <v>54</v>
      </c>
      <c r="AJ19" s="6" t="s">
        <v>54</v>
      </c>
      <c r="AK19" s="3" t="s">
        <v>54</v>
      </c>
      <c r="AL19" s="6" t="s">
        <v>54</v>
      </c>
      <c r="AM19" s="3" t="s">
        <v>54</v>
      </c>
      <c r="AN19" s="3" t="s">
        <v>55</v>
      </c>
      <c r="AO19" s="3" t="s">
        <v>54</v>
      </c>
      <c r="AP19" s="3" t="s">
        <v>54</v>
      </c>
      <c r="AQ19" s="20" t="s">
        <v>116</v>
      </c>
    </row>
    <row r="20" spans="1:43" ht="58" x14ac:dyDescent="0.5">
      <c r="O20" s="32" t="s">
        <v>121</v>
      </c>
      <c r="P20" s="56">
        <f>AVERAGE(P4,P11)</f>
        <v>0.25</v>
      </c>
      <c r="Q20" s="56">
        <f>AVERAGE(Q4,Q11)</f>
        <v>9.3731519810762859E-2</v>
      </c>
      <c r="Y20" s="40">
        <f>AVERAGE(Y4:Y19)</f>
        <v>0.5975857846789604</v>
      </c>
      <c r="AG20" s="51" t="s">
        <v>123</v>
      </c>
      <c r="AH20" s="52">
        <v>13314321832</v>
      </c>
      <c r="AI20" s="53"/>
      <c r="AJ20" s="54"/>
      <c r="AK20" s="53"/>
      <c r="AL20" s="54"/>
      <c r="AM20" s="55">
        <v>12109639200</v>
      </c>
      <c r="AN20" s="57">
        <f>+AM20/AH20</f>
        <v>0.90951979025288143</v>
      </c>
    </row>
    <row r="23" spans="1:43" x14ac:dyDescent="0.35">
      <c r="P23" s="33"/>
    </row>
  </sheetData>
  <mergeCells count="21">
    <mergeCell ref="A3:A11"/>
    <mergeCell ref="B3:B11"/>
    <mergeCell ref="C3:C11"/>
    <mergeCell ref="D3:D11"/>
    <mergeCell ref="E3:E11"/>
    <mergeCell ref="S4:S8"/>
    <mergeCell ref="T4:T8"/>
    <mergeCell ref="H4:H8"/>
    <mergeCell ref="N4:N8"/>
    <mergeCell ref="E1:AF1"/>
    <mergeCell ref="F3:F11"/>
    <mergeCell ref="G4:G8"/>
    <mergeCell ref="I4:I8"/>
    <mergeCell ref="J4:J8"/>
    <mergeCell ref="K4:K8"/>
    <mergeCell ref="L4:L8"/>
    <mergeCell ref="M4:M8"/>
    <mergeCell ref="R4:R8"/>
    <mergeCell ref="O4:O8"/>
    <mergeCell ref="P4:P8"/>
    <mergeCell ref="Q4:Q8"/>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Marlene Andrade</dc:creator>
  <cp:keywords/>
  <dc:description/>
  <cp:lastModifiedBy>LUZ  MARINA SEVERICHE MONROY</cp:lastModifiedBy>
  <cp:revision/>
  <dcterms:created xsi:type="dcterms:W3CDTF">2022-03-28T18:41:11Z</dcterms:created>
  <dcterms:modified xsi:type="dcterms:W3CDTF">2022-07-15T19:18:55Z</dcterms:modified>
  <cp:category/>
  <cp:contentStatus/>
</cp:coreProperties>
</file>