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C:\Users\luzma\OneDrive\Escritorio\SEGUIMIENTOS PLANES DE ACCION A JUNIO 30 DE 2022\"/>
    </mc:Choice>
  </mc:AlternateContent>
  <xr:revisionPtr revIDLastSave="0" documentId="8_{E0F59A46-3E79-4E75-9C31-3CF8E42F2B83}" xr6:coauthVersionLast="47" xr6:coauthVersionMax="47" xr10:uidLastSave="{00000000-0000-0000-0000-000000000000}"/>
  <bookViews>
    <workbookView xWindow="-110" yWindow="-110" windowWidth="19420" windowHeight="10420" tabRatio="641" xr2:uid="{00000000-000D-0000-FFFF-FFFF00000000}"/>
  </bookViews>
  <sheets>
    <sheet name="Base General" sheetId="1" r:id="rId1"/>
  </sheets>
  <definedNames>
    <definedName name="_xlnm._FilterDatabase" localSheetId="0" hidden="1">'Base General'!$A$3:$AM$102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4" i="1" l="1"/>
  <c r="R4" i="1" s="1"/>
  <c r="Q4" i="1"/>
  <c r="P71" i="1" l="1"/>
  <c r="R71" i="1" s="1"/>
  <c r="P24" i="1"/>
  <c r="Z51" i="1" l="1"/>
  <c r="Z49" i="1"/>
  <c r="Z48" i="1"/>
  <c r="Z47" i="1"/>
  <c r="Z39" i="1"/>
  <c r="Z32" i="1"/>
  <c r="P41" i="1" l="1"/>
  <c r="P32" i="1"/>
  <c r="P67" i="1"/>
  <c r="P50" i="1"/>
  <c r="P49" i="1"/>
  <c r="P47" i="1"/>
  <c r="P16" i="1"/>
  <c r="Z11" i="1"/>
  <c r="Z10" i="1"/>
  <c r="P18" i="1"/>
  <c r="P11" i="1"/>
  <c r="R11" i="1" s="1"/>
  <c r="Z7" i="1"/>
  <c r="Z6" i="1"/>
  <c r="P10" i="1"/>
  <c r="P96" i="1" l="1"/>
  <c r="Q96" i="1" s="1"/>
  <c r="P95" i="1"/>
  <c r="Q95" i="1" s="1"/>
  <c r="Q101" i="1" s="1"/>
  <c r="P89" i="1"/>
  <c r="Q89" i="1" s="1"/>
  <c r="P83" i="1"/>
  <c r="P81" i="1"/>
  <c r="P80" i="1"/>
  <c r="Q80" i="1" s="1"/>
  <c r="P79" i="1"/>
  <c r="Q79" i="1" s="1"/>
  <c r="P74" i="1"/>
  <c r="Q74" i="1" s="1"/>
  <c r="Q94" i="1" s="1"/>
  <c r="Q102" i="1" s="1"/>
  <c r="Q70" i="1"/>
  <c r="N68" i="1"/>
  <c r="P68" i="1" s="1"/>
  <c r="R67" i="1"/>
  <c r="Q67" i="1"/>
  <c r="Q64" i="1"/>
  <c r="Q63" i="1"/>
  <c r="P64" i="1"/>
  <c r="P63" i="1"/>
  <c r="R59" i="1"/>
  <c r="Q59" i="1"/>
  <c r="P59" i="1"/>
  <c r="P57" i="1"/>
  <c r="Q57" i="1" s="1"/>
  <c r="Q52" i="1"/>
  <c r="P52" i="1"/>
  <c r="R52" i="1" s="1"/>
  <c r="Q50" i="1"/>
  <c r="Q49" i="1"/>
  <c r="Q47" i="1"/>
  <c r="R41" i="1"/>
  <c r="R45" i="1" s="1"/>
  <c r="Q41" i="1"/>
  <c r="Q45" i="1" s="1"/>
  <c r="Q32" i="1"/>
  <c r="Q40" i="1" s="1"/>
  <c r="Q24" i="1"/>
  <c r="R18" i="1"/>
  <c r="Q18" i="1"/>
  <c r="Q16" i="1"/>
  <c r="R68" i="1" l="1"/>
  <c r="R70" i="1" s="1"/>
  <c r="Z19" i="1"/>
  <c r="AA19" i="1" s="1"/>
  <c r="Z17" i="1"/>
  <c r="Z18" i="1"/>
  <c r="Z16" i="1"/>
  <c r="Z98" i="1"/>
  <c r="AA98" i="1" s="1"/>
  <c r="Z99" i="1"/>
  <c r="AA99" i="1" s="1"/>
  <c r="Z100" i="1"/>
  <c r="AA100" i="1" s="1"/>
  <c r="Z96" i="1"/>
  <c r="AA96" i="1" s="1"/>
  <c r="Z97" i="1"/>
  <c r="AA97" i="1" s="1"/>
  <c r="Z95" i="1"/>
  <c r="AA95" i="1" s="1"/>
  <c r="AA26" i="1"/>
  <c r="AA27" i="1"/>
  <c r="AA24" i="1"/>
  <c r="Z25" i="1"/>
  <c r="AA25" i="1" s="1"/>
  <c r="Z26" i="1"/>
  <c r="Z27" i="1"/>
  <c r="Z28" i="1"/>
  <c r="AA28" i="1" s="1"/>
  <c r="Z29" i="1"/>
  <c r="AA29" i="1" s="1"/>
  <c r="Z24" i="1"/>
  <c r="AA13" i="1"/>
  <c r="AA11" i="1"/>
  <c r="AA12" i="1"/>
  <c r="AA10" i="1"/>
  <c r="Z12" i="1"/>
  <c r="AA6" i="1"/>
  <c r="AA7" i="1"/>
  <c r="AA4" i="1"/>
  <c r="AA8" i="1" s="1"/>
  <c r="Z5" i="1"/>
  <c r="AA5" i="1" s="1"/>
  <c r="Z4" i="1"/>
  <c r="AA39" i="1"/>
  <c r="AA32" i="1"/>
  <c r="Z33" i="1"/>
  <c r="AA33" i="1" s="1"/>
  <c r="Z34" i="1"/>
  <c r="AA34" i="1" s="1"/>
  <c r="Z35" i="1"/>
  <c r="AA35" i="1" s="1"/>
  <c r="Z36" i="1"/>
  <c r="AA36" i="1" s="1"/>
  <c r="Z37" i="1"/>
  <c r="AA37" i="1" s="1"/>
  <c r="Z38" i="1"/>
  <c r="AA38" i="1" s="1"/>
  <c r="AA79" i="1"/>
  <c r="AA80" i="1"/>
  <c r="Z75" i="1"/>
  <c r="AA75" i="1" s="1"/>
  <c r="Z76" i="1"/>
  <c r="AA76" i="1" s="1"/>
  <c r="Z77" i="1"/>
  <c r="AA77" i="1" s="1"/>
  <c r="Z78" i="1"/>
  <c r="AA78" i="1" s="1"/>
  <c r="Z79" i="1"/>
  <c r="Z80" i="1"/>
  <c r="Z81" i="1"/>
  <c r="AA81" i="1" s="1"/>
  <c r="Z74" i="1"/>
  <c r="AA74" i="1" s="1"/>
  <c r="AA82" i="1" s="1"/>
  <c r="AA51" i="1"/>
  <c r="AA52" i="1"/>
  <c r="AA47" i="1"/>
  <c r="Z52" i="1"/>
  <c r="Z50" i="1"/>
  <c r="AA50" i="1" s="1"/>
  <c r="AA56" i="1"/>
  <c r="AA55" i="1"/>
  <c r="Z56" i="1"/>
  <c r="Z55" i="1"/>
  <c r="Z54" i="1"/>
  <c r="AA54" i="1" s="1"/>
  <c r="Z68" i="1"/>
  <c r="AA68" i="1" s="1"/>
  <c r="AA67" i="1"/>
  <c r="AA70" i="1" s="1"/>
  <c r="Z67" i="1"/>
  <c r="AA60" i="1"/>
  <c r="AA61" i="1"/>
  <c r="AA59" i="1"/>
  <c r="Z60" i="1"/>
  <c r="Z61" i="1"/>
  <c r="Z59" i="1"/>
  <c r="Z93" i="1"/>
  <c r="AA93" i="1" s="1"/>
  <c r="Z92" i="1"/>
  <c r="AA92" i="1"/>
  <c r="Z91" i="1"/>
  <c r="AA91" i="1" s="1"/>
  <c r="Z90" i="1"/>
  <c r="AA90" i="1" s="1"/>
  <c r="Z89" i="1"/>
  <c r="AA89" i="1" s="1"/>
  <c r="Z85" i="1"/>
  <c r="AA85" i="1" s="1"/>
  <c r="Z86" i="1"/>
  <c r="AA86" i="1"/>
  <c r="Z87" i="1"/>
  <c r="AA87" i="1" s="1"/>
  <c r="Z88" i="1"/>
  <c r="AA88" i="1" s="1"/>
  <c r="Z84" i="1"/>
  <c r="AA84" i="1" s="1"/>
  <c r="AA83" i="1"/>
  <c r="Z83" i="1"/>
  <c r="Z64" i="1"/>
  <c r="AA64" i="1" s="1"/>
  <c r="AA63" i="1"/>
  <c r="Z63" i="1"/>
  <c r="AN95" i="1"/>
  <c r="AN93" i="1"/>
  <c r="AN88" i="1"/>
  <c r="AN83" i="1"/>
  <c r="AN78" i="1"/>
  <c r="AN74" i="1"/>
  <c r="AN71" i="1"/>
  <c r="AN67" i="1"/>
  <c r="AN63" i="1"/>
  <c r="AN61" i="1"/>
  <c r="AN60" i="1"/>
  <c r="AN59" i="1"/>
  <c r="AN46" i="1"/>
  <c r="AN41" i="1"/>
  <c r="AN36" i="1"/>
  <c r="AN32" i="1"/>
  <c r="AN24" i="1"/>
  <c r="AN16" i="1"/>
  <c r="AN10" i="1"/>
  <c r="AN4" i="1"/>
  <c r="AA30" i="1" l="1"/>
  <c r="AA94" i="1"/>
  <c r="AA101" i="1"/>
  <c r="AA65" i="1"/>
  <c r="AA40" i="1"/>
  <c r="AA14" i="1"/>
  <c r="AN99" i="1"/>
  <c r="AN96" i="1"/>
  <c r="R96" i="1"/>
  <c r="R89" i="1"/>
  <c r="R80" i="1"/>
  <c r="R79" i="1"/>
  <c r="R77" i="1"/>
  <c r="R72" i="1"/>
  <c r="R73" i="1" s="1"/>
  <c r="R63" i="1"/>
  <c r="AA62" i="1"/>
  <c r="AN54" i="1"/>
  <c r="AA58" i="1"/>
  <c r="R54" i="1"/>
  <c r="AA53" i="1"/>
  <c r="AN34" i="1"/>
  <c r="AA16" i="1"/>
  <c r="R10" i="1"/>
  <c r="Q8" i="1"/>
  <c r="Q9" i="1" l="1"/>
  <c r="AA17" i="1"/>
  <c r="AA22" i="1" s="1"/>
  <c r="AA106" i="1" s="1"/>
  <c r="R74" i="1"/>
  <c r="R94" i="1" s="1"/>
  <c r="Q65" i="1"/>
  <c r="R8" i="1"/>
  <c r="R32" i="1"/>
  <c r="R40" i="1" s="1"/>
  <c r="R95" i="1"/>
  <c r="R101" i="1" s="1"/>
  <c r="R24" i="1"/>
  <c r="Q62" i="1"/>
  <c r="R65" i="1"/>
  <c r="Q72" i="1"/>
  <c r="Q73" i="1" s="1"/>
  <c r="Q30" i="1"/>
  <c r="Q46" i="1" s="1"/>
  <c r="R16" i="1"/>
  <c r="R57" i="1"/>
  <c r="R102" i="1" l="1"/>
  <c r="R9" i="1"/>
  <c r="Q106" i="1"/>
  <c r="Q66" i="1"/>
  <c r="R62" i="1"/>
  <c r="R66" i="1" s="1"/>
  <c r="R30" i="1"/>
  <c r="R46" i="1" s="1"/>
  <c r="R10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J4" authorId="0" shapeId="0" xr:uid="{00000000-0006-0000-0000-000001000000}">
      <text>
        <r>
          <rPr>
            <b/>
            <sz val="9"/>
            <color indexed="81"/>
            <rFont val="Tahoma"/>
            <family val="2"/>
          </rPr>
          <t>Usuario:</t>
        </r>
        <r>
          <rPr>
            <sz val="9"/>
            <color indexed="81"/>
            <rFont val="Tahoma"/>
            <family val="2"/>
          </rPr>
          <t xml:space="preserve">
CUANTOS ESTUDIOS SON Y QUIEN VA A SER EL RESPONSABLE</t>
        </r>
      </text>
    </comment>
  </commentList>
</comments>
</file>

<file path=xl/sharedStrings.xml><?xml version="1.0" encoding="utf-8"?>
<sst xmlns="http://schemas.openxmlformats.org/spreadsheetml/2006/main" count="553" uniqueCount="361">
  <si>
    <t>PILAR</t>
  </si>
  <si>
    <t>LINEA ESTRATEGICA</t>
  </si>
  <si>
    <t>Indicador de Bienestar</t>
  </si>
  <si>
    <t>Línea Base 2019</t>
  </si>
  <si>
    <t xml:space="preserve">PROGRAMA </t>
  </si>
  <si>
    <t>Indicador de Producto</t>
  </si>
  <si>
    <t>Descripción de la Meta Producto 2020-2023</t>
  </si>
  <si>
    <t>Valor Absoluto de la Meta Producto 2020-2023</t>
  </si>
  <si>
    <t xml:space="preserve">PROYECTOS </t>
  </si>
  <si>
    <t>RESILIENTE</t>
  </si>
  <si>
    <t>DESARROLLO URBANO</t>
  </si>
  <si>
    <t>Porcentaje de estudios y diseños de la ingenería de detalle de los canales de la ciudad</t>
  </si>
  <si>
    <t>39% Fuente Valorización Distrital</t>
  </si>
  <si>
    <t>Aumentar en un 9%  hasta alcanzar el 48% de estudios y diseños de la ingenería de detalle de los canales de la ciudad</t>
  </si>
  <si>
    <t>CAÑOS LAGOS, LAGUNAS Y CIENAGAS DE CARTAGENA</t>
  </si>
  <si>
    <t>LÍNEA ESTRATÉGICA INSTRUMENTOS DE ORDENAMIENTO TERRITORIAL.</t>
  </si>
  <si>
    <t>Plan de Ordenamiento Territorial  formulado</t>
  </si>
  <si>
    <t>Formular al 100% el Plan de Ordenamiento Territorial</t>
  </si>
  <si>
    <t>Plan de Ordenamiento Territorial  revisado, ajustado, actualizado concertado y presentado.</t>
  </si>
  <si>
    <t>Estudios y documentos elaborados
Fuente Secretaria de Planecion</t>
  </si>
  <si>
    <t xml:space="preserve">Revisar, ajustar, actualizar  concertar y presentar para aprobación ante el Consejo Distrital un Plan de Ordenamiento Territorial POT </t>
  </si>
  <si>
    <t>Documento PEMP</t>
  </si>
  <si>
    <t>Revisar y ajustar el  100% del documento PEMP</t>
  </si>
  <si>
    <t>Plan parcial de renovación urbana Macroproyecto Parque Distrital Ciénaga de la Virgen revisado  y adoptado</t>
  </si>
  <si>
    <t>Estudio de las zonas de Riesgos de parte de la Loma del Peye
Fuente Secretaria de Planecion</t>
  </si>
  <si>
    <t>Desarrollar 3 estrategias para  la realización  de 3 planes parciales de renovación urbana del Macroproyecto Parque Distrital Ciénaga de la Virgen</t>
  </si>
  <si>
    <t>Plan de Protección costera que incluye reglamentación de playas, marinas y ley de costas implementada elaborado</t>
  </si>
  <si>
    <t xml:space="preserve">0
Fuente Secretaria de Planeaciòn </t>
  </si>
  <si>
    <t>Elaborar nueva reglamentación de playas  adaptada a estrategia post - covid.</t>
  </si>
  <si>
    <t>Documento PEMP del Centro Historico</t>
  </si>
  <si>
    <t xml:space="preserve">8
Fuente Secretaria de Planeaciòn </t>
  </si>
  <si>
    <t>Realizar 25 sesiones de participación ciudadana en el marco de la construcción colectiva del documento PEMP del centro historico.</t>
  </si>
  <si>
    <t xml:space="preserve">1
Fuente Secretaria de Planeaciòn </t>
  </si>
  <si>
    <t>Revisar y ajustar 1 documento PEMP del Centro Historico.
(Decreto 2358 del 26 de diciembre de 2019)</t>
  </si>
  <si>
    <t>Observatorio creado</t>
  </si>
  <si>
    <t>ND</t>
  </si>
  <si>
    <t>Crear 1 observatorio de datos abiertos de las dinámicas urbanas y sociales de la ciudad</t>
  </si>
  <si>
    <t>Programa Administrando Juntos El Control Urbano</t>
  </si>
  <si>
    <t>Plan de Normalización Urbanística ejecutado</t>
  </si>
  <si>
    <t>Ejecutar al  100%  las estrategias del Plan de Normalización Urbanística</t>
  </si>
  <si>
    <t>INCLUYENTE</t>
  </si>
  <si>
    <t>Optimización de los Instrumentos de Planeación Social del Territorio</t>
  </si>
  <si>
    <t>Optimizar al 100% los Instrumentos de Planeación Social del territorio</t>
  </si>
  <si>
    <t xml:space="preserve">Programa: Instrumentos de planificación social del territorio </t>
  </si>
  <si>
    <t xml:space="preserve">Abrir 2 puntos en la zona corregimental de la ciudad de Cartagena de Indias  (Pasacaballos, Bayunca) </t>
  </si>
  <si>
    <t>Nomenclatura Urbana actualizada</t>
  </si>
  <si>
    <t>Nueva Estratificación para el Distrito de Cartagena y sus corregimientos</t>
  </si>
  <si>
    <t>50% del proceso de elaboración.</t>
  </si>
  <si>
    <t>Finalizar las fases restantes de la elaboración de la Nueva Estratificación con apoyo del CPE y adoptarla.</t>
  </si>
  <si>
    <t>Programa: Catastro Multipropósito</t>
  </si>
  <si>
    <t>Área geográfica del territorio con catastro actualizado</t>
  </si>
  <si>
    <t>100% Área geográfica del territorio con catastro actualizado</t>
  </si>
  <si>
    <t>Definir un modelo de gobernanza institucional efectiva y eficiente para la implementación del catastro multipropósito, que incentive el fortalecimiento de capacidades en las entidades ejecutoras de la política</t>
  </si>
  <si>
    <t>No. Áreas de integración constituidas</t>
  </si>
  <si>
    <t>0
Fuente: Secretaría de Planeación Distrital</t>
  </si>
  <si>
    <t xml:space="preserve">Constitución y consolidación del área metropolitana como instancia de integración regional </t>
  </si>
  <si>
    <t>Programa Integración y proyectos entre ciudades</t>
  </si>
  <si>
    <t xml:space="preserve">No. De proyectos diseñados en conjunto con municipios cercanos y/o ciudades de la región </t>
  </si>
  <si>
    <t xml:space="preserve">Diseñar 2 proyectos en conjunto con municipios cercanos y/o ciudades de la región </t>
  </si>
  <si>
    <t>No de proyectos medio ambiental para la competitividad impulsado</t>
  </si>
  <si>
    <t xml:space="preserve">Impulsar 1 proyecto medio ambiental para la competitividad </t>
  </si>
  <si>
    <t>Programa: Normas de promoción del desarrollo urbano y económico</t>
  </si>
  <si>
    <t xml:space="preserve">% de suelo habilitado para desarrollo económico y urbano </t>
  </si>
  <si>
    <t>Habilitar el 35% del suelo para desarrollo económico y urbano</t>
  </si>
  <si>
    <t>TRANSPARENTE</t>
  </si>
  <si>
    <t xml:space="preserve">Porcentaje Sistema Distrital de planeación modernizado </t>
  </si>
  <si>
    <t>Modernización del 100% del Sistema Distrital de Planeación</t>
  </si>
  <si>
    <t xml:space="preserve">Programa: Modernización del Sistema Distrital de Planeación y Descentralización  </t>
  </si>
  <si>
    <t>Numero de planes estratégicos de gestión para el desarrollo Formulados</t>
  </si>
  <si>
    <t>5
Fuente: Secretaría de Planeación Distrital-2019</t>
  </si>
  <si>
    <t>Formular 5 nuevos Planes Estratégicos de Gestión para el Desarrollo comunitarios</t>
  </si>
  <si>
    <t>Procesos de Seguimientos físicos y financieros  a instrumentos de planificación realizados</t>
  </si>
  <si>
    <t xml:space="preserve">Planes de Desarrollo: 2 anual
Planes Indicativos: 1 anual
Planes de Acción: 4 anual
Políticas Publicas: 8 anual
Planes de Desarrollo Local: 6 anuales
Fuente: Secretaría de Planeación Distrital-2019 </t>
  </si>
  <si>
    <t xml:space="preserve">Realizar 21 procesos de seguimiento físico y financiero anual a  las metas del plan de desarrollo, planes indicativos y de Acción,   y  planes de Desarrollo Locales </t>
  </si>
  <si>
    <t>Planes de Desarrollo Locales, de Gestión y Políticas públicas formulados</t>
  </si>
  <si>
    <t>Formulados:</t>
  </si>
  <si>
    <t>Planes de Desarrollo Distrital(8),</t>
  </si>
  <si>
    <t xml:space="preserve"> 3 Planes de Desarrollo Locales,</t>
  </si>
  <si>
    <t>Planes de Desarrollo Locales(12),</t>
  </si>
  <si>
    <t>(7) Políticas Publicas,</t>
  </si>
  <si>
    <t>Políticas Publicas Formuladas(10),</t>
  </si>
  <si>
    <t>(5) Planes de Gestión para el Desarrollo Comunitario</t>
  </si>
  <si>
    <t>Índice de calificación del sistema General de regalías mejorado</t>
  </si>
  <si>
    <t>Estado Critico
Fuente: DNP-2019</t>
  </si>
  <si>
    <t>Mejorar la calificación del Índice del sistema General de Regalías (Sobresaliente)</t>
  </si>
  <si>
    <t>Bancos de programas y proyectos en las localidades asesorados</t>
  </si>
  <si>
    <t>3 Bancos de Programas y Proyectos creados
Fuente: Secretaria de Planeación Distrital</t>
  </si>
  <si>
    <t>Asesorar los 3  Bancos de Programas y Proyectos en las Localidades para formular proyectos con metodología MGA WEB</t>
  </si>
  <si>
    <t xml:space="preserve">Numero de Consejos Locales de Planeación, Consejo Territorial de Planeación, Consejo Consultivo de Ordenamiento Territorial dotados de capacidades y logística </t>
  </si>
  <si>
    <t xml:space="preserve">  Consejos Locales de Planeación (3), Consejo Territorial de Planeación (1), Consejo Consultivo de Ordenamiento Territorial (1).
Fuente: Secretaría de Planeación Distrital - 2019</t>
  </si>
  <si>
    <t>Dotar de capacidades y logística los  Consejos Locales de Planeación, Consejo Territorial de Planeación, Consejo Consultivo de Ordenamiento Territorial para formular proyectos con metodología de formulación MGA WEB</t>
  </si>
  <si>
    <t xml:space="preserve">Programa: Políticas Públicas intersectoriales y con visión Integral de enfoques basados en derechos humanos </t>
  </si>
  <si>
    <t xml:space="preserve">No. de Políticas Públicas formuladas bajo la metodología CONPES </t>
  </si>
  <si>
    <t xml:space="preserve">5 políticas públicas formuladas bajo la metodología CONPES </t>
  </si>
  <si>
    <t xml:space="preserve">No. de Planes de Acción formulados bajo la metodología CONPES  </t>
  </si>
  <si>
    <t>5 planes de acción de las políticas públicas formuladas bajo la metodología CONPES</t>
  </si>
  <si>
    <t>Código de proyecto BPIM</t>
  </si>
  <si>
    <t>Objetivo del proyecto</t>
  </si>
  <si>
    <t>ACTIVIDADES DE PROYECTO</t>
  </si>
  <si>
    <t>Valor Absoluto de la Actividad del  Proyecto 2020-2023</t>
  </si>
  <si>
    <t xml:space="preserve">DEPENDENCIA RESPONSABLE </t>
  </si>
  <si>
    <t>Fuente de Financiación</t>
  </si>
  <si>
    <t>Apropiación Definitiva
(en pesos)</t>
  </si>
  <si>
    <t>Rubro Presupuestal</t>
  </si>
  <si>
    <t>Código Presupuestal</t>
  </si>
  <si>
    <t>D</t>
  </si>
  <si>
    <t>Documento PEMP del Centro Histórico</t>
  </si>
  <si>
    <t>Programa Integral de Canales, caños, lagos, lagunas y ciénagas de Cartagena Formulado</t>
  </si>
  <si>
    <t>Estudios y diseños de detalle para los Eje 1 y Eje 2 del programa</t>
  </si>
  <si>
    <t>PLAN DE ORDENAMIENTO TERRITORIAL Y ESPECIAL DE MANEJO DE PATRIMONIO</t>
  </si>
  <si>
    <t>Actualizar la clasificación socioeconómica de los inmuebles residenciales que deben recibir servicios públicos en el Distrito de Cartagena</t>
  </si>
  <si>
    <t>Apoyar técnicamente al CPE</t>
  </si>
  <si>
    <t>Fortalecer los procesos del Banco de Proyectos Central y de los 3 Bancos de Proyectos Locales del Distrito de Cartagena de Indias-.</t>
  </si>
  <si>
    <r>
      <t>Formular:</t>
    </r>
    <r>
      <rPr>
        <sz val="12"/>
        <rFont val="Calibri"/>
        <family val="2"/>
        <scheme val="minor"/>
      </rPr>
      <t xml:space="preserve"> (1) </t>
    </r>
    <r>
      <rPr>
        <sz val="11"/>
        <rFont val="Arial"/>
        <family val="2"/>
      </rPr>
      <t>Plan de Desarrollo Distrital</t>
    </r>
  </si>
  <si>
    <t>RICARDO DAZA</t>
  </si>
  <si>
    <t>Desarrollo urbano</t>
  </si>
  <si>
    <t>diciembre</t>
  </si>
  <si>
    <t>Actualizar y adoptar los instrumentos de Planificación del territorio de Superior jerarquía, el Plan Especial de Manejo y Protección del Centro Histórico PEMP y el Plan de Ordenamiento Territorial</t>
  </si>
  <si>
    <t>Desarrollo Urbano</t>
  </si>
  <si>
    <t>DeSARROLLO URBANO</t>
  </si>
  <si>
    <t>Responder las peticiones quejas y reclamos presentados por los usuarios del sisben, al igual que las tutelas y derechos de petición en lo que respecta a inconformidad de puntajes, encuestas , inclusiones , modificaciones y retiros de fichas</t>
  </si>
  <si>
    <t>ICLD</t>
  </si>
  <si>
    <t>INVERSION PUBLICA</t>
  </si>
  <si>
    <t>Coordinación de Estratificacion</t>
  </si>
  <si>
    <t>DICIEMBRE</t>
  </si>
  <si>
    <t>SISTEMA DE  INFORMACION GEOGRAFICA</t>
  </si>
  <si>
    <t>NP</t>
  </si>
  <si>
    <t>PARTICIPACION Y DESCENTRALIZACION</t>
  </si>
  <si>
    <t xml:space="preserve">PLANEACIÓN E INTEGRACIÓN CONTINGENTE DEL TERRITORIO.  
</t>
  </si>
  <si>
    <t xml:space="preserve">PLANEACIÓN SOCIAL DEL TERRITORIO. </t>
  </si>
  <si>
    <t>CONTROL URBANO</t>
  </si>
  <si>
    <t>Sistema de Identificación de Potenciales Beneficiarios de Programas Sociales - SISBEN IV - Censo</t>
  </si>
  <si>
    <t>Finalizar Censo de la Metodología IV Sisben al  100%</t>
  </si>
  <si>
    <t>Sistema de Identificación de Potenciales Beneficiarios de Programas Sociales - SISBEN IV - Metodología</t>
  </si>
  <si>
    <t>Implementar Metodología General de Articulación  IV Sisben 100%</t>
  </si>
  <si>
    <r>
      <t>Sistema de Identificación de Potenciales Beneficiarios de Programas Sociales - SISBEN IV Fase de Demanda</t>
    </r>
    <r>
      <rPr>
        <sz val="10"/>
        <rFont val="Arial"/>
        <family val="2"/>
      </rPr>
      <t xml:space="preserve"> - </t>
    </r>
    <r>
      <rPr>
        <sz val="12"/>
        <rFont val="Arial"/>
        <family val="2"/>
      </rPr>
      <t>Conectividad</t>
    </r>
  </si>
  <si>
    <t>Habilitar una red independiente para la dependencia SISBEN (Internet), para el correcto funcionamiento y conectividad  del SISBENAPP, en los diferentes  puntos de atención al usuario SISBEN.</t>
  </si>
  <si>
    <t>Sistema de Identificación de Potenciales Beneficiarios de Programas Sociales - SISBEN IV Fase de Demanda – Atención al Usuario</t>
  </si>
  <si>
    <t>Mapa Interactivo de Asuntos del Suelo MIDAS Actualizado</t>
  </si>
  <si>
    <t>Mantener actualizado el Mapa Interactivo de Asuntos del Suelo MIDAS</t>
  </si>
  <si>
    <t>Mantener la Nomenclatura Urbana Estructurada y Actualizada</t>
  </si>
  <si>
    <t>Crear un Observatorio para producir y divulgar conocimiento basado en el análisis de información de las dinámicas urbanas, socio
económicas y culturales de la ciudad de Cartagena para aportar a la toma de decisiones.</t>
  </si>
  <si>
    <t>Conformación base de datos</t>
  </si>
  <si>
    <t>ENERO</t>
  </si>
  <si>
    <t>REPORTE EJECUCION PRESUPUESTAL</t>
  </si>
  <si>
    <t>SISBEN</t>
  </si>
  <si>
    <t>Plan de Desarrollo</t>
  </si>
  <si>
    <t xml:space="preserve"> Banco de Proyectos</t>
  </si>
  <si>
    <t>AVANCE META PRODUCTO EN EL CUATRIENENIO</t>
  </si>
  <si>
    <t>La Nueva Estratificación de Cartagena se desarrolla a través del contrato SPD-002-2018, el cual se encuentra suspendido desde el 26-12-2019, No se ha logrado dar respuesta al 100% de los requerimeintos de los usuarios por no disponer aún del vehículo que permite al personal de estratificación hacer las visitas de inspección en primera y segunda instancia,</t>
  </si>
  <si>
    <t>Se han realizado resuniones  y capacitaciones con las tres localidades</t>
  </si>
  <si>
    <t>EL 20 DE ENERO SE REALIZÓ 1 MEDICION Y CARGUE DE LA INFORMACION</t>
  </si>
  <si>
    <t>En ñla actualidad tenemos 294 proyectos viabilizados</t>
  </si>
  <si>
    <t>proceso de contratacion de operador para acompañamiento y asistencia tecnica (convenio convoc)</t>
  </si>
  <si>
    <t>% DE Ejecucion</t>
  </si>
  <si>
    <t>1.-En la actividad Punto unificado, dado que no hay atención presencial, fue creado el micrositio, el cual a partir del 1 de julio está siendo atendido. 2.- Al código de Construcción se le terminó en el mes de julio el estudio de viabilidad, será presentado para su reformulación.</t>
  </si>
  <si>
    <t>La Informacion Catastral proveniente del IGAC, ya se encuentra en un 95%, Estructurada y Organizada dentro del SIG, y está disponible en nuestro Sistema</t>
  </si>
  <si>
    <t>Los datos de encuestas  hacen referencias a las realizadas durante fase de barrido 2020 y fase de demanda y mejoramiento de cobertura 2021</t>
  </si>
  <si>
    <t>En lo relacionado con la actividad de mantener al dia el archivo se han realizado organizacion y foliado los documentos en cajas generales en espera de las herramientas necesarias para cumplir con las normas archivisticas establecidas ,  en lo relacionado con la instalacion y funcionamiento del SISBENAPP ya contamos con la red independiente y  nos encontramos a la espera de los equipos tecnologicos faltantes para cumplir en gran parte con esta actividad propuesta.</t>
  </si>
  <si>
    <t>Observacion</t>
  </si>
  <si>
    <t>LINK</t>
  </si>
  <si>
    <t>https://drive.google.com/drive/u/1/folders/1XskF5U1L0RcED8Ni58aZnDlBLXeIXtqi</t>
  </si>
  <si>
    <t>https://drive.google.com/drive/folders/1-QxwaosHEdnVTLuepIg8KAcSyfig9oOm?usp=sharing</t>
  </si>
  <si>
    <t>https://drive.google.com/drive/folders/1F-QshUhzvtatbKmJguK5E6XW3Ip_rHVi?usp=sharing</t>
  </si>
  <si>
    <t>Unidad de medida</t>
  </si>
  <si>
    <t>Meta Bienestar 2020-2023</t>
  </si>
  <si>
    <t>REPORTE ACTIVIDADES PROYECTO A 30 DE MARZO 2021</t>
  </si>
  <si>
    <t>AVANCE DEL PROYECTO</t>
  </si>
  <si>
    <t>ACTIVIDADES ACUMULADAS</t>
  </si>
  <si>
    <t>BENEFICIARIO PROGRAMADOS</t>
  </si>
  <si>
    <t>BENEFICIARIOS CUBIERTOS</t>
  </si>
  <si>
    <t>AVANCE PROGRAMA CAÑOS LAGOS, LAGUNAS Y CIENAGAS DE CARTAGENA</t>
  </si>
  <si>
    <t>AVANCE LINEA ESTRATEGICA DESARROLLO URBANO</t>
  </si>
  <si>
    <t>AVANCE PROGRAMA PLAN DE ORDENAMIENTO TERRITORIAL Y ESPECIAL DE MANEJO DE PATRIMONIO</t>
  </si>
  <si>
    <t>AVANCE PROGRAMA Ordenación territorial y  Recuperación social, ambiental y Urbana de la Ciénaga de la Virgen.</t>
  </si>
  <si>
    <t>AVANCE PROGRAMA Administrando Juntos El Control Urbano</t>
  </si>
  <si>
    <t>AVANCE LINEA ESTRATEGICA INSTRUMENTOS DE ORDENAMIENTO TERRITORIAL.</t>
  </si>
  <si>
    <t>AVANCE PROGRAMA Instrumentos de planificación social del territorio .</t>
  </si>
  <si>
    <t>AVANCE PROGRAMA  Catastro Multipropósito</t>
  </si>
  <si>
    <t>AVANCE LINEA ESTRATEGICA PLANEACIÓN SOCIAL DEL TERRITORIO.</t>
  </si>
  <si>
    <t>AVANCE PROGRAMA   Integración y proyectos entre ciudades</t>
  </si>
  <si>
    <t>AVANCE PROGRAMA   Normas de promoción del desarrollo urbano y económico</t>
  </si>
  <si>
    <t xml:space="preserve">AVANCE LINEA ESTRATEGICA PLANEACIÓN E INTEGRACIÓN CONTINGENTE DEL TERRITORIO.  </t>
  </si>
  <si>
    <t xml:space="preserve">AVANCE PROGRAMA   Modernización del Sistema Distrital de Planeación y Descentralización  </t>
  </si>
  <si>
    <t xml:space="preserve">AVANCE PROGRAMA   Políticas Públicas intersectoriales y con visión Integral de enfoques basados en derechos humanos </t>
  </si>
  <si>
    <t xml:space="preserve">AVANCE LINEA ESTRATEGICA PARTICIPACION Y DESCENTRALIZACION.  </t>
  </si>
  <si>
    <t>PROMEDIO DE PROGRAMA POR PROYECTOS</t>
  </si>
  <si>
    <t>AVANCE PROGRAMAS SEGUN PROYECTOS</t>
  </si>
  <si>
    <t>AVANCE PLAN DE DESARROLLO DEPENDENCIA CORTE NOVIEMBRE 2021</t>
  </si>
  <si>
    <t>OBSERVACIONES
RELACION DE EVIDENCIAS
A DIC 2021</t>
  </si>
  <si>
    <t>https://alcart.sharepoint.com/:f:/s/Metropilizacin/EqQjEjNTlmtKs4KSXHHTiiYB2NFF8XBZ68YUH_bsvGkKGg</t>
  </si>
  <si>
    <t xml:space="preserve">PROGRAMACIÓN META A 2022
</t>
  </si>
  <si>
    <t>META PRODCUTO ACUMULADA 2020 - 2021</t>
  </si>
  <si>
    <t>REPORTE META PRODUCTO A 31 DE MARZO 2022</t>
  </si>
  <si>
    <t>ASISTENCIA DEL NUEVO PROYECTO DE CAÑOS, LAGOS, LAGUNAS Y CIENAGAS DEL DISTRITO DE CARTAGENA</t>
  </si>
  <si>
    <t>Estructurar los estudios, diseños y acciones para el ordenamiento territorial y fortalecimiento de la gestión del riesgo y del recurso hídrico en el marco del Proyecto Integral de Caños, Lagos y Lagunas del Distrito de Cartagena de Indias</t>
  </si>
  <si>
    <t>Contratación de estudios de pre inversión para apoyar el proceso de estructuración técnica, jurídica y financiera del proyecto</t>
  </si>
  <si>
    <t>Contratación de interventoría a los estudios de pre inversión para apoyar el proceso de estructuración técnica, jurídica y financiera del proyecto.</t>
  </si>
  <si>
    <t>Realizar la asistencia técnica de apoyo para el desarrollo del proyecto de elaboración de estudios y diseños de caños, lagos y lagunas</t>
  </si>
  <si>
    <t>Realizar la asistencia jurídico administrativa de apoyo para el desarrollo del proyecto de elaboración de estudios y diseños del proyecto de caños, lagos y lagunas</t>
  </si>
  <si>
    <t>Construcción de los instrumentos de planificación (PEMP y POT) de la ciudad de  Cartagena de Indias</t>
  </si>
  <si>
    <t>Diseñar e implementar las metodologias para el desarrollo de los procesos participativos en el marco de la construccion de los elementos hy realizar mesas de participacion ciudadanas</t>
  </si>
  <si>
    <t>Realizar construccion documental del proceso de diagnostico POT</t>
  </si>
  <si>
    <t>Realizar construccion documental del proceso de diagnostico PEMP</t>
  </si>
  <si>
    <t>Actualizar la informacion disponible para la adopcion de instrumentos</t>
  </si>
  <si>
    <t>Fortalecimiento a la reglamentación urbanística del ordenamiento territorial y estrategias de planeación para planes parciales en el distrito de  Cartagena de Indias</t>
  </si>
  <si>
    <t>Fortalecer la reglamentación urbanística en los procesos de gestión e implementación de los instrumentos de planificación del Distrito de Cartagena.</t>
  </si>
  <si>
    <t>Conformar un equipo interdisciplinario para la gestión de tres planes Parciales</t>
  </si>
  <si>
    <t>Fortalecer la planificación intermedia y las actuaciones urbanísticas</t>
  </si>
  <si>
    <t>Acompañar técnica y jurídicamente el proceso de legalización de barrios</t>
  </si>
  <si>
    <t>Elaborar nueva reglamentación de playas adaptada a estrategia post-covid para gestionar el Ordenamiento Costero e Insular del Distrito</t>
  </si>
  <si>
    <t>Implementación Observatorio de dinámicas urbanas y sociales de Cartagena de Indias TG+  Cartagena de Indias</t>
  </si>
  <si>
    <t>Recopilación, recopilación, sistematización, valoración, análisis y divulgación de información</t>
  </si>
  <si>
    <t>Desarrollo de investigaciones propias y acompañamiento técnico a otros PROYECTOS</t>
  </si>
  <si>
    <t>Gestión de investigación conjunta de convenios</t>
  </si>
  <si>
    <t xml:space="preserve">Implementación y seguimiento de canales de divulgación </t>
  </si>
  <si>
    <t>Actividades de divulgación</t>
  </si>
  <si>
    <t>NORMALIZACIÓN URBANISTICA DE CARTAGENA DE INDIAS</t>
  </si>
  <si>
    <t>FORTALECER EL EJERCICIO DE CONTROL URBANO EN EL DISTRITO DE CARTAGENA</t>
  </si>
  <si>
    <t>Cuerpo Elite</t>
  </si>
  <si>
    <t>Control publicidad visual exterior</t>
  </si>
  <si>
    <t>Vigilancia y contro Registro de enajenacion</t>
  </si>
  <si>
    <t>Convenio Capacitacion normas urbanisticas</t>
  </si>
  <si>
    <t>Verificar y revisar actuaciones urbanisticas</t>
  </si>
  <si>
    <t>Punto de Atencion al ciudadano</t>
  </si>
  <si>
    <t>Seguimiento a procesos sancionatorios</t>
  </si>
  <si>
    <t>Defensores urbanos barriales</t>
  </si>
  <si>
    <t>Contratación de estudios de pre inversión para apoyar el proceso de estructuración técnica, jurídica y financiera del proyecto de vía perimetral.</t>
  </si>
  <si>
    <t>Realizar la asistencia técnica a la coordinación y gerencia interinstitucional para el desarrollo del proyecto de elaboración de estudios y diseños ajustados de la Vía Perimetral en el marco del programa ordenación territorial y recuperación social, ambiental</t>
  </si>
  <si>
    <t>Realizar la asistencia jurídico administrativa a la coordinación interinstitucional para el desarrollo del proyecto de elaboración de estudios y diseños ajustados de la Vía Perimetral en el marco del programa ordenación territorial y recuperación social, ambiental.</t>
  </si>
  <si>
    <t>Implementación DE LA METODOLOGIA IV DEL SISBEN EN   Cartagena de Indias</t>
  </si>
  <si>
    <t>Identificar y generar información socioeconómica confiable y actualizada de potenciales beneficiarios de programas sociales del estado.</t>
  </si>
  <si>
    <t>Dotacion completa puntos de atencion</t>
  </si>
  <si>
    <t>puntos de atencion</t>
  </si>
  <si>
    <t>Fase demanda metodologia sisben</t>
  </si>
  <si>
    <t>Actualizacion y mantenimiento de archivo</t>
  </si>
  <si>
    <t>Difusión procesos SISBEN</t>
  </si>
  <si>
    <t>Actualización  Y OPTIMIZACIÓN DEL SISTEMA DE INFORMACIÓN GEOGRÁFICA SOCIAL Y TOMA DE DECISIONES DEL TERRITORIO EN EL DISTRITO CARTAGENA DE INDIAS  Cartagena de Indias</t>
  </si>
  <si>
    <t>Actualizar y optimizar el Sistema de Información Geográfica para la Planeación Social y toma de decisiones del Territorio</t>
  </si>
  <si>
    <t>Recopilación, procesamiento y análisis de información</t>
  </si>
  <si>
    <t>Generación de reportes, estadísticas, mapas, bases de datos e información geográfica</t>
  </si>
  <si>
    <t>Administración, mantenimiento y soporte técnico a los equipos, redes y datos del Sistema de Información.</t>
  </si>
  <si>
    <t>Fortalecimiento del proceso de Estratificación Socioeconómica en el Distrito de  Cartagena de Indias</t>
  </si>
  <si>
    <t>Actualizar la estratificación de los predios urbanos conforme a la
metodología vigente</t>
  </si>
  <si>
    <t>Asistencia Técnica y desarrollo de acciones para la implementación del Catastro Multipropósito en el Distrito de Cartagena de Indias - TG+  Cartagena de Indias</t>
  </si>
  <si>
    <t>1 documento de lineamientos técnicos</t>
  </si>
  <si>
    <t>1 modelo de gobernanza para la implementación del catastro multipropósito</t>
  </si>
  <si>
    <t>ACTUALIZAR EL ÁREA METROPOLITANA DE CARTAGENA DE INDIAS BUSCANDO FORTALECER LA CONSOLIDACIÓN DEL ÁREA DE INTEGRACIÓN COMO UN ESQUEMA ASOCIATIVO, QUE FAVOREZCA EL SURGIMIENTO DE PROYECTOS TERRITORIALES</t>
  </si>
  <si>
    <t>Actualización del Área de Integración Metropolitana de Cartagena de Indias buscando fortalecer la consolidación del área de integración como un esquema asociativo, que favorezca el surgimiento de proyectos territoriales, que propicien la competitividad regional y la construcción de visiones compartidas del territorio</t>
  </si>
  <si>
    <t>Diseño de proyectos enfocados en la integracion y competitividad entre ciudads</t>
  </si>
  <si>
    <t>Implementacion de 1 proyecto de carácter medioambiental para la integracion entre ciudades</t>
  </si>
  <si>
    <t>Implementación REGLAMENTACIÓN URBANÍSTICA PARA LA HABILITACIÓN DE SUELO PARA DESARROLLO ECONÓMICO Y URBANO EN EL DISTRITO TG+ Cartagena de Indias</t>
  </si>
  <si>
    <t>Habilitar el 35% del suelo para desarrollo económico y urbano
producida y consolidada para aportar a la toma de decisiones.</t>
  </si>
  <si>
    <t>Identificación de suelos con potencial y habilitación a través de norma e instrumentos -TG+</t>
  </si>
  <si>
    <t>Modernización del Sistema Distrital de Planeación en  Cartagena de Indias</t>
  </si>
  <si>
    <t>Actualizar el Sistema Distrital de Planeación y descentralización</t>
  </si>
  <si>
    <t>Constitución de un sistema de Seguimiento, evaluación e implementación del Plan de Desarrollo Distrital.</t>
  </si>
  <si>
    <t>Elaborar informe de evaluación y seguimiento a políticas públicas:
Formular los diferentes planes de acción e indicativos por dependencias y entidades descentralizadas de los años 2022 A 2023 respectivamente, así como los planes de desarrollo de las localidades y las políticas públicas.</t>
  </si>
  <si>
    <t>Elaboración de informes de evaluación: Se elaborarán informes de evaluación semestral para el plan de desarrollo distrital, los planes de desarrollo locales y las políticas públicas. De igual forma se construirán informes de evaluación de los planes de acción cada 3 meses. Esta evaluación establecerá los impactos de los logros obtenidos en cada instrumento de planeación antes mencionados</t>
  </si>
  <si>
    <t>Realizar seguimiento y evaluación trimestral al Plan de desarrollo</t>
  </si>
  <si>
    <t>Acompañamiento técnico en la formulación, Seguimiento y evaluación planes de acción e Indicativos por sectores yo dependencias según parámetros DNP y la ley 15294.</t>
  </si>
  <si>
    <t>Acompañamiento técnico en la formulación, Seguimiento y evaluación de Planes de Desarrollo Locales. (Meta de Gestión).</t>
  </si>
  <si>
    <t>Se mantendrán actualizados los sistemas de información y comunicación del desempeño institucional y del avance en sus instrumentos de planificación</t>
  </si>
  <si>
    <t>Apoyo y acompañamiento a la formulación de las políticas públicas Distritales</t>
  </si>
  <si>
    <t>Asistencia TECNICA PARA MEJORAMIENTO DEL BANCO DE PROGRAMAS Y PROYECTOS CENTRAL Y DE LOS BANCOS DE PROGRAMAS Y PROYECTOS LOCALES DEL DISTRITO DE CARTAGENA DE INDIAS  TG +  Cartagena de Indias</t>
  </si>
  <si>
    <t xml:space="preserve">4. Seguimiento fisico y financiero de los proyectos que hacen parte del plan de inversiones del distrito y del sistema general de regalias </t>
  </si>
  <si>
    <t xml:space="preserve">8. Implementacion del nuevo sistema general de regalias. </t>
  </si>
  <si>
    <t xml:space="preserve">2. Capacitar a los funcionarios de cada dependencia en formulacion de proyectos dependiendo del ector de inversion que manejen </t>
  </si>
  <si>
    <t xml:space="preserve">3. Asesoramiento, verificacion de requisitos y seguimiento en la formulacion para presentacion de proyectos de inversion recepcionados para inscripcion en el banco de programas y proyectos. </t>
  </si>
  <si>
    <t xml:space="preserve">1. Recepcion de los proyectos que ingresen al banco y pretendan ser inscritos </t>
  </si>
  <si>
    <t xml:space="preserve">5. Actualizacion y reorganizacion del archivo fisico y magnetico de los proyectos radicados en el banco de proyectos y proyectos. </t>
  </si>
  <si>
    <t xml:space="preserve">6. Actualizacion del manual de procesos y procedimientos del banco de programas y proyectos del inversion publica del distrito de cartagena de indias en el marco del proceso de modernizacion administrativa </t>
  </si>
  <si>
    <t xml:space="preserve">7. Implementacion del sistema de seguimiento a proyectos de inversion SPI </t>
  </si>
  <si>
    <t>9. Gestionar el análisis y verificación de requisitos de los proyectos bajo la modalidad de alianza público privada en el marco de las competencias Secretaría de Planeación</t>
  </si>
  <si>
    <t>10. Realizar los trámites presupuetales en SUIFP y verificar su correspondencia con el presupuesto vigente</t>
  </si>
  <si>
    <t>11. Verificar las solicitudes de disponibilidad presupuestal, y su correspondencia con los procesos de actualización de proyectos</t>
  </si>
  <si>
    <t>Asistencia técnica al diseño de Políticas Públicas intersectoriales y con visión integral de enfoques basados en Derechos Humanos en el Distrito de  Cartagena de Indias</t>
  </si>
  <si>
    <t>Desarrollar herramientas técnicas y metodológicas para los procesos de diseño, formulación, implementación, monitoreo y evaluación de políticas públicas Distritales</t>
  </si>
  <si>
    <t>Planificar y desarrollar mesas de asistencia técnica para la consolidación de los productos relacionados a las etapas del Ciclo de Políticas Públicas del Distrito de Cartagena de Indias.</t>
  </si>
  <si>
    <t>Emitir conceptos técnicos a los productos relacionados a cada una de las etapas del Ciclo de Políticas Públicas del Distrito de Cartagena de Indias.</t>
  </si>
  <si>
    <t>Proyección de la Guía de Política Pública correspondiente a la etapa de Agenda Pública
Etapa: Inversión</t>
  </si>
  <si>
    <t>Proyección de la Guía de Política Pública correspondiente a la etapa de Formulación</t>
  </si>
  <si>
    <t>Proyección de la Guía de Política Pública correspondiente a la etapa de Implementación y Monitoreo</t>
  </si>
  <si>
    <t>Proyección de la Guía de Política Pública correspondiente a la etapa de Evaluación</t>
  </si>
  <si>
    <t>FECHA DE INICIO</t>
  </si>
  <si>
    <t>TIEMPO DE EJECUCION</t>
  </si>
  <si>
    <t>Nombre del Responable</t>
  </si>
  <si>
    <t>SANDRA BACCA</t>
  </si>
  <si>
    <t>CAMILO BLANCO</t>
  </si>
  <si>
    <t>CAMILO TORRES</t>
  </si>
  <si>
    <t>RAUL VERGARA</t>
  </si>
  <si>
    <t>CARMEN CHARRY</t>
  </si>
  <si>
    <t>JUAN PABLO PEÑA</t>
  </si>
  <si>
    <t>1.2.1.0.00-001 - ICLD</t>
  </si>
  <si>
    <t>1.2.4.3.03-070 - SGP LIBRE INVERSION</t>
  </si>
  <si>
    <t>Inversion</t>
  </si>
  <si>
    <t>1.2.3.2.02-006 - OTRAS CONTRIBUCIONES - ESTRATIFICACION</t>
  </si>
  <si>
    <t>1.3.2.1.02-173 - RF CONTRIBUCION ESTRATIFICACION</t>
  </si>
  <si>
    <t>ASISTENCIA NUEVO PROYECTO DE CAÑOS LAGOS LAGUNAS Y CIÉNAGAS DEL DISTRITO DE  CARTAGENA DE INDIAS</t>
  </si>
  <si>
    <t>2.3.3205.0900.2021130010194</t>
  </si>
  <si>
    <t>CONSTRUCCIÓN DE LOS INSTRUMENTOS DE PLANIFICACIÓN (PEMP Y POT) DE LA CIUDAD DE  CARTAGENA DE INDIAS</t>
  </si>
  <si>
    <t>2.3.4002.1400.2021130010261</t>
  </si>
  <si>
    <t>FORTALECIMIENTO A LA REGLAMENTACIÓN URBANÍSTICA DEL ORDENAMIENTO TERRITORIAL Y ESTRATEGIAS DE PLANEACIÓN PARA PLANES PARCIALES EN EL DISTRITO DE  CARTAGENA DE INDIAS</t>
  </si>
  <si>
    <t>2.3.4002.1400.2021130010262</t>
  </si>
  <si>
    <t>IMPLEMENTACIÓN OBSERVATORIO DE DINÁMICAS URBANAS Y SOCIALES DE CARTAGENA DE INDIAS TG+  CARTAGENA DE INDIAS</t>
  </si>
  <si>
    <t>2.3.0401.1003.2020130010300</t>
  </si>
  <si>
    <t>NORMALIZACIÓN URBANÍSTICA DE CARTAGENA DE INDIAS</t>
  </si>
  <si>
    <t>2.3.4002.1400.2021130010271</t>
  </si>
  <si>
    <t>ASISTENCIA TÉCNICA AL PROYECTO DE ELABORACIÓN DE ESTUDIOS Y DISEÑOS AJUSTADOS DE LA VÍA PERIMETRAL EN EL MARCO DEL PROGRAMA ORDENACIÓN TERRITORIAL RECUPERACIÓN SOCIAL AMBIENTAL URBANA DE LA CIÉNAGA DE LA VIRGEN DISTRITO DE CARTAGENA DE INDIAS</t>
  </si>
  <si>
    <t>2.3.2410.0600.2021130010181</t>
  </si>
  <si>
    <t>IMPLEMENTACIÓN DE LA METODOLOGIA IV DEL SISBEN EN   CARTAGENA DE INDIAS</t>
  </si>
  <si>
    <t>2.3.4599.1000.2021130010256</t>
  </si>
  <si>
    <t>CTUALIZACIÓN Y OPTIMIZACIÓN DEL SISTEMAS DE INFORMACIÓN GEOGRÁFICA PARA LA PLANEACIÓN SOCIAL Y TOMA DE DECISIONES DEL TERRITORIO EN  CARTAGENA DE INDIAS</t>
  </si>
  <si>
    <t>2.3.0401.1003.2021130010244</t>
  </si>
  <si>
    <t>ASISTENCIA TÉCNICA Y DESARROLLO DE ACCIONES PARA LA IMPLEMENTACIÓN DEL CATASTRO MULTIPROPÓSITO EN EL DISTRITO DE CARTAGENA DE INDIAS - TG+  CARTAGENA DE INDIAS</t>
  </si>
  <si>
    <t>2.3.0406.1003.2021130010003</t>
  </si>
  <si>
    <t>IMPLEMENTACIÓN REGLAMENTACIÓN URBANÍSTICA PARA LA HABILITACIÓN DE SUELO PARA DESARROLLO ECONÓMICO Y URBANO EN EL DISTRITO TG+  CARTAGENA DE INDIAS</t>
  </si>
  <si>
    <t>2.3.4002.1400.2020130010320</t>
  </si>
  <si>
    <t>MODERNIZACIÓN DEL SISTEMA DISTRITAL DE PLANEACIÓN EN  CARTAGENA DE INDIAS</t>
  </si>
  <si>
    <t>2.3.4599.1000.2021130010257</t>
  </si>
  <si>
    <t>SISTENCIA TECNICA PARA MEJORAMIENTO DEL BANCO DE PROGRAMAS Y PROYECTOS CENTRAL Y DE LOS BANCOS DE PROGRAMAS Y PROYECTOS LOCALES DEL DISTRITO DE CARTAGENA DE INDIAS  TG +  CARTAGENA DE INDIAS</t>
  </si>
  <si>
    <t>2.3.4599.1000.2021130010001</t>
  </si>
  <si>
    <t>FORTALECIMIENTO DEL CONSEJO TERRITORIAL DE PLANEACIÓN DEL DISTRITO DE CARTAGANEA DE INDIAS - TG+   CARTAGENA DE INDIAS</t>
  </si>
  <si>
    <t>2.3.4502.1000.2020130010332</t>
  </si>
  <si>
    <t>ASISTENCIA TÉCNICA AL DISEÑO DE POLÍTICAS PÚBLICAS INTERSECTORIALES Y CON VISIÓN INTEGRAL DE ENFOQUES BASADOS EN DERECHOS HUMANOS EN EL DISTRITO DE  CARTAGENA DE INDIAS</t>
  </si>
  <si>
    <t>2.3.4599.1000.2021130010177</t>
  </si>
  <si>
    <t>Tramitar y responder oportunamente las solicitudes de los usuarios en cuanto a certificación y revisión de estrato</t>
  </si>
  <si>
    <t>FEBRERO</t>
  </si>
  <si>
    <t>MARZO</t>
  </si>
  <si>
    <t>ABRIL</t>
  </si>
  <si>
    <t>Fuente Presupuestal</t>
  </si>
  <si>
    <t>FORTALECIMIENTO DEL PROCESO DE ESTRATIFICACIÓN SOCIOECONÓMICA EN EL DISTRITO DE  CARTAGENA DE INDIAS</t>
  </si>
  <si>
    <t>2.3.0401.1003.2021130010179</t>
  </si>
  <si>
    <t>BERTHA PEREZ</t>
  </si>
  <si>
    <t>LAURA JIMENEZ</t>
  </si>
  <si>
    <t>CTUALIZACIÓN DEL ÁREA METROPOLITANA DE CARTAGENA DE INDIAS BUSCANDO FORTALECER LA CONSOLIDACIÓN DEL ÁREA DE INTEGRACIÓN COMO UN ESQUEMA ASOCIATIVO QUE FAVOREZCA EL SURGIMIENTO DE PROYECTOS TERRITORIALES  CARTAGENA DE INDIAS</t>
  </si>
  <si>
    <t>MARIA BERNARADA PEREZ</t>
  </si>
  <si>
    <t>SGP</t>
  </si>
  <si>
    <t>OTRAS FUENTES</t>
  </si>
  <si>
    <t>CONTRBUCION ESTRATIFICACION</t>
  </si>
  <si>
    <t>sgp</t>
  </si>
  <si>
    <t>icls</t>
  </si>
  <si>
    <t>GUSTAVO IMITOLA</t>
  </si>
  <si>
    <t>Programa Ordenación territorial y  Recuperación social, ambiental y Urbana de la Ciénaga de la Virgen.</t>
  </si>
  <si>
    <t>Estudios y diseños ajustados para la construcciòn del tramo este de la via perimetral con calles de servicio y acceso</t>
  </si>
  <si>
    <t>3.4 kilómetros construidos
Fuente Secretaria de Infraestructura 2019</t>
  </si>
  <si>
    <t>Estudios y diseños ajustados para la construcciòn 14.2 km del tramo este de la via perimetral con calles de servicio y acceso</t>
  </si>
  <si>
    <t>Asistencia técnica para estructurar los estudios y diseños ajustados de la vía perimetral y las acciones para el ordenamiento territorial social ambiental y urbano de la Ciénaga de la virgen en el Distrito de  Cartagena de Indias</t>
  </si>
  <si>
    <t>Estructurar los estudios, diseños ajustados de la vía perimetral y las acciones para el ordenamiento territorial, social, ambiental y urbano de la Ciénaga de la virgen en el Distrito de Cartagena</t>
  </si>
  <si>
    <t>META PRODCUTO ACUMULADA 2022</t>
  </si>
  <si>
    <t>AVANCE META PRODUCTO 2022</t>
  </si>
  <si>
    <t>REPORTE META PRODUCTO A 30 DE JUNIO 2022</t>
  </si>
  <si>
    <t>REPORTE ACTIVIDADES PROYECTO A 30 DE JUNIO 2021</t>
  </si>
  <si>
    <t>El contrato SPD-002-2018, cuyo objeto es en parte la ejecución de la Nueva Metodología de Estratificación en el Distrito de Cartagena, sigue suspendido a espera de concepto jurídico que permita tomar las decisiones pertinentes,</t>
  </si>
  <si>
    <t>38 registros</t>
  </si>
  <si>
    <t>17 registros</t>
  </si>
  <si>
    <t>N/A</t>
  </si>
  <si>
    <t xml:space="preserve">Se inició proceso de contratación en SECOP II - fecha estimada de adjudicación: 11 de julio de 2022.  </t>
  </si>
  <si>
    <t xml:space="preserve">Se estructuró proceso de contratación de interventoria. Se espera inciar proceso de contratación en la segunda semana de julio. </t>
  </si>
  <si>
    <t xml:space="preserve">Contratación del equipo que realiza el acompañamiento tecnico y asistencial. Cómo resultado, se estableció perfilamiento de proyecto de borde en el eje 2 del programa integral de caños, lagos y lagunas del Distrito. </t>
  </si>
  <si>
    <t xml:space="preserve">Contratación del equipo juridico que realiza el acompañamiento, se realizó capacitación sobre constrcciones ilegales en zonas de baja mar y ronda hidirca.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</si>
</sst>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quot;$&quot;\ * #,##0_-;\-&quot;$&quot;\ * #,##0_-;_-&quot;$&quot;\ * &quot;-&quot;_-;_-@_-"/>
    <numFmt numFmtId="165" formatCode="_-&quot;$&quot;\ * #,##0.00_-;\-&quot;$&quot;\ * #,##0.00_-;_-&quot;$&quot;\ * &quot;-&quot;??_-;_-@_-"/>
    <numFmt numFmtId="166" formatCode="_-[$$-240A]\ * #,##0.0_-;\-[$$-240A]\ * #,##0.0_-;_-[$$-240A]\ * &quot;-&quot;??_-;_-@_-"/>
    <numFmt numFmtId="167" formatCode="[$$-240A]\ #,##0"/>
    <numFmt numFmtId="168" formatCode="[$$-340A]#,##0"/>
    <numFmt numFmtId="169" formatCode="0.0%"/>
    <numFmt numFmtId="170" formatCode="0;[Red]0"/>
    <numFmt numFmtId="171" formatCode="[$$-300A]#,##0"/>
    <numFmt numFmtId="172" formatCode="[$$-240A]\ #,##0.00"/>
    <numFmt numFmtId="173" formatCode="0.0"/>
  </numFmts>
  <fonts count="37" x14ac:knownFonts="1">
    <font>
      <sz val="11"/>
      <color theme="1"/>
      <name val="Calibri"/>
      <family val="2"/>
      <scheme val="minor"/>
    </font>
    <font>
      <sz val="11"/>
      <color theme="1"/>
      <name val="Calibri"/>
      <family val="2"/>
      <scheme val="minor"/>
    </font>
    <font>
      <sz val="12"/>
      <name val="Arial"/>
      <family val="2"/>
    </font>
    <font>
      <b/>
      <sz val="9"/>
      <color indexed="81"/>
      <name val="Tahoma"/>
      <family val="2"/>
    </font>
    <font>
      <sz val="9"/>
      <color indexed="81"/>
      <name val="Tahoma"/>
      <family val="2"/>
    </font>
    <font>
      <b/>
      <sz val="11"/>
      <name val="Calibri"/>
      <family val="2"/>
      <scheme val="minor"/>
    </font>
    <font>
      <sz val="11"/>
      <name val="Calibri"/>
      <family val="2"/>
      <scheme val="minor"/>
    </font>
    <font>
      <sz val="11"/>
      <name val="Arial"/>
      <family val="2"/>
    </font>
    <font>
      <sz val="10"/>
      <name val="Arial"/>
      <family val="2"/>
    </font>
    <font>
      <sz val="9"/>
      <name val="Arial"/>
      <family val="2"/>
    </font>
    <font>
      <sz val="12"/>
      <name val="Calibri"/>
      <family val="2"/>
      <scheme val="minor"/>
    </font>
    <font>
      <sz val="8"/>
      <name val="Calibri"/>
      <family val="2"/>
      <scheme val="minor"/>
    </font>
    <font>
      <sz val="12"/>
      <color rgb="FF000000"/>
      <name val="Calibri"/>
      <family val="2"/>
      <scheme val="minor"/>
    </font>
    <font>
      <b/>
      <sz val="10"/>
      <name val="Calibri"/>
      <family val="2"/>
      <scheme val="minor"/>
    </font>
    <font>
      <sz val="10"/>
      <name val="Calibri"/>
      <family val="2"/>
      <scheme val="minor"/>
    </font>
    <font>
      <strike/>
      <sz val="11"/>
      <name val="Calibri"/>
      <family val="2"/>
      <scheme val="minor"/>
    </font>
    <font>
      <b/>
      <sz val="24"/>
      <name val="Calibri"/>
      <family val="2"/>
      <scheme val="minor"/>
    </font>
    <font>
      <b/>
      <sz val="26"/>
      <name val="Calibri"/>
      <family val="2"/>
      <scheme val="minor"/>
    </font>
    <font>
      <u/>
      <sz val="11"/>
      <color theme="10"/>
      <name val="Calibri"/>
      <family val="2"/>
      <scheme val="minor"/>
    </font>
    <font>
      <b/>
      <sz val="26"/>
      <color rgb="FFFF0000"/>
      <name val="Calibri"/>
      <family val="2"/>
      <scheme val="minor"/>
    </font>
    <font>
      <sz val="26"/>
      <color theme="1"/>
      <name val="Calibri"/>
      <family val="2"/>
      <scheme val="minor"/>
    </font>
    <font>
      <b/>
      <sz val="18"/>
      <name val="Calibri"/>
      <family val="2"/>
      <scheme val="minor"/>
    </font>
    <font>
      <sz val="14"/>
      <name val="Calibri"/>
      <family val="2"/>
      <scheme val="minor"/>
    </font>
    <font>
      <b/>
      <sz val="11"/>
      <color theme="1"/>
      <name val="Arial"/>
      <family val="2"/>
    </font>
    <font>
      <sz val="12"/>
      <color theme="1" tint="4.9989318521683403E-2"/>
      <name val="Calibri"/>
      <family val="2"/>
      <scheme val="minor"/>
    </font>
    <font>
      <sz val="11"/>
      <color theme="1"/>
      <name val="Arial"/>
      <family val="2"/>
    </font>
    <font>
      <sz val="11"/>
      <color theme="1" tint="4.9989318521683403E-2"/>
      <name val="Arial"/>
      <family val="2"/>
    </font>
    <font>
      <b/>
      <sz val="22"/>
      <color theme="1" tint="4.9989318521683403E-2"/>
      <name val="Calibri"/>
      <family val="2"/>
      <scheme val="minor"/>
    </font>
    <font>
      <sz val="14"/>
      <color theme="1"/>
      <name val="Calibri"/>
      <family val="2"/>
      <scheme val="minor"/>
    </font>
    <font>
      <sz val="16"/>
      <color theme="1"/>
      <name val="Calibri"/>
      <family val="2"/>
      <scheme val="minor"/>
    </font>
    <font>
      <sz val="16"/>
      <name val="Calibri"/>
      <family val="2"/>
      <scheme val="minor"/>
    </font>
    <font>
      <b/>
      <sz val="22"/>
      <name val="Calibri"/>
      <family val="2"/>
      <scheme val="minor"/>
    </font>
    <font>
      <b/>
      <sz val="20"/>
      <name val="Arial"/>
      <family val="2"/>
    </font>
    <font>
      <b/>
      <sz val="22"/>
      <name val="Arial"/>
      <family val="2"/>
    </font>
    <font>
      <b/>
      <sz val="16"/>
      <name val="Calibri"/>
      <family val="2"/>
      <scheme val="minor"/>
    </font>
    <font>
      <b/>
      <sz val="16"/>
      <name val="Arial"/>
      <family val="2"/>
    </font>
    <font>
      <sz val="11"/>
      <color theme="1"/>
      <name val="Calibri"/>
      <family val="2"/>
    </font>
  </fonts>
  <fills count="4">
    <fill>
      <patternFill patternType="none"/>
    </fill>
    <fill>
      <patternFill patternType="gray125"/>
    </fill>
    <fill>
      <patternFill patternType="solid">
        <fgColor rgb="FF00B050"/>
        <bgColor indexed="64"/>
      </patternFill>
    </fill>
    <fill>
      <patternFill patternType="solid">
        <fgColor rgb="FFFF00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8" fillId="0" borderId="0" applyNumberFormat="0" applyFill="0" applyBorder="0" applyAlignment="0" applyProtection="0"/>
  </cellStyleXfs>
  <cellXfs count="281">
    <xf numFmtId="0" fontId="0" fillId="0" borderId="0" xfId="0"/>
    <xf numFmtId="0" fontId="5" fillId="0" borderId="1" xfId="0" applyFont="1" applyFill="1" applyBorder="1" applyAlignment="1">
      <alignment horizontal="center" vertical="center" wrapText="1"/>
    </xf>
    <xf numFmtId="0" fontId="6" fillId="0" borderId="0" xfId="0" applyFont="1" applyFill="1"/>
    <xf numFmtId="0" fontId="6" fillId="0" borderId="1" xfId="0" applyFont="1" applyFill="1" applyBorder="1"/>
    <xf numFmtId="0" fontId="6" fillId="0" borderId="1" xfId="0" applyFont="1" applyFill="1" applyBorder="1" applyAlignment="1"/>
    <xf numFmtId="0" fontId="6" fillId="0" borderId="1" xfId="0" applyFont="1" applyFill="1" applyBorder="1" applyAlignment="1">
      <alignment vertical="center" wrapText="1"/>
    </xf>
    <xf numFmtId="0" fontId="13" fillId="0" borderId="0" xfId="0" applyFont="1" applyFill="1"/>
    <xf numFmtId="166" fontId="6" fillId="0" borderId="1" xfId="1" applyNumberFormat="1" applyFont="1" applyFill="1" applyBorder="1" applyAlignment="1">
      <alignment vertical="center" wrapText="1"/>
    </xf>
    <xf numFmtId="166" fontId="6" fillId="0" borderId="1" xfId="1" applyNumberFormat="1" applyFont="1" applyFill="1" applyBorder="1" applyAlignment="1">
      <alignment vertical="center"/>
    </xf>
    <xf numFmtId="0" fontId="6" fillId="0" borderId="1" xfId="0" applyFont="1" applyFill="1" applyBorder="1" applyAlignment="1">
      <alignment vertical="center"/>
    </xf>
    <xf numFmtId="9" fontId="6" fillId="0" borderId="0" xfId="2" applyFont="1" applyFill="1"/>
    <xf numFmtId="167" fontId="7" fillId="0" borderId="1" xfId="0" applyNumberFormat="1" applyFont="1" applyFill="1" applyBorder="1" applyAlignment="1">
      <alignment horizontal="center" vertical="center" wrapText="1"/>
    </xf>
    <xf numFmtId="0" fontId="5" fillId="0" borderId="1" xfId="0" applyFont="1" applyFill="1" applyBorder="1" applyAlignment="1">
      <alignment wrapText="1"/>
    </xf>
    <xf numFmtId="9" fontId="5" fillId="0" borderId="0" xfId="2" applyFont="1" applyFill="1" applyBorder="1" applyAlignment="1">
      <alignment wrapText="1"/>
    </xf>
    <xf numFmtId="0" fontId="2" fillId="0" borderId="1" xfId="0" applyFont="1" applyFill="1" applyBorder="1" applyAlignment="1">
      <alignment horizontal="center" vertical="center" wrapText="1"/>
    </xf>
    <xf numFmtId="0" fontId="6" fillId="0" borderId="0" xfId="0" applyFont="1" applyFill="1" applyAlignment="1">
      <alignment horizontal="center" vertical="center"/>
    </xf>
    <xf numFmtId="9" fontId="5" fillId="0" borderId="1" xfId="2" applyFont="1" applyFill="1" applyBorder="1" applyAlignment="1">
      <alignment horizontal="center" vertical="center" wrapText="1"/>
    </xf>
    <xf numFmtId="9" fontId="5" fillId="0" borderId="0" xfId="2" applyFont="1" applyFill="1" applyBorder="1" applyAlignment="1">
      <alignment horizontal="center" wrapText="1"/>
    </xf>
    <xf numFmtId="0" fontId="20" fillId="0" borderId="0" xfId="0" applyFont="1" applyAlignment="1">
      <alignment horizontal="center"/>
    </xf>
    <xf numFmtId="10" fontId="19" fillId="0" borderId="0" xfId="0" applyNumberFormat="1" applyFont="1" applyAlignment="1">
      <alignment horizontal="center" vertical="center"/>
    </xf>
    <xf numFmtId="0" fontId="6" fillId="0" borderId="0" xfId="0" applyFont="1" applyFill="1" applyAlignment="1">
      <alignment horizontal="center"/>
    </xf>
    <xf numFmtId="9" fontId="16" fillId="0" borderId="0" xfId="0" applyNumberFormat="1" applyFont="1" applyFill="1"/>
    <xf numFmtId="0" fontId="2" fillId="0" borderId="1" xfId="3" applyNumberFormat="1" applyFont="1" applyFill="1" applyBorder="1" applyAlignment="1">
      <alignment horizontal="center" vertical="center" wrapText="1"/>
    </xf>
    <xf numFmtId="0" fontId="7" fillId="0" borderId="1" xfId="0" applyFont="1" applyFill="1" applyBorder="1" applyAlignment="1">
      <alignment vertical="center" wrapText="1"/>
    </xf>
    <xf numFmtId="9" fontId="6" fillId="0" borderId="1" xfId="2" applyFont="1" applyFill="1" applyBorder="1" applyAlignment="1">
      <alignment vertical="center" wrapText="1"/>
    </xf>
    <xf numFmtId="9" fontId="15" fillId="0" borderId="1" xfId="2"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169" fontId="17" fillId="0" borderId="0" xfId="2" applyNumberFormat="1" applyFont="1" applyFill="1"/>
    <xf numFmtId="0" fontId="19" fillId="0" borderId="7" xfId="0" applyFont="1" applyBorder="1" applyAlignment="1">
      <alignment horizontal="center" vertical="center" wrapText="1"/>
    </xf>
    <xf numFmtId="9" fontId="2" fillId="0" borderId="1" xfId="2" applyFont="1" applyFill="1" applyBorder="1" applyAlignment="1">
      <alignment horizontal="center" vertical="center" wrapText="1"/>
    </xf>
    <xf numFmtId="14" fontId="6" fillId="0" borderId="1" xfId="1" applyNumberFormat="1" applyFont="1" applyFill="1" applyBorder="1" applyAlignment="1">
      <alignment horizontal="center" vertical="center"/>
    </xf>
    <xf numFmtId="168" fontId="6" fillId="0" borderId="1" xfId="0" applyNumberFormat="1" applyFont="1" applyFill="1" applyBorder="1" applyAlignment="1">
      <alignment horizontal="center" vertical="center"/>
    </xf>
    <xf numFmtId="0" fontId="6" fillId="0" borderId="1" xfId="0" applyFont="1" applyFill="1" applyBorder="1" applyAlignment="1">
      <alignment horizontal="center"/>
    </xf>
    <xf numFmtId="0" fontId="2"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9" fontId="19" fillId="0" borderId="0" xfId="0" applyNumberFormat="1" applyFont="1" applyBorder="1" applyAlignment="1">
      <alignment horizontal="center" vertical="center"/>
    </xf>
    <xf numFmtId="0" fontId="7" fillId="0" borderId="1" xfId="0" applyFont="1" applyBorder="1" applyAlignment="1">
      <alignment horizontal="left" vertical="center" wrapText="1"/>
    </xf>
    <xf numFmtId="0" fontId="0" fillId="0" borderId="1" xfId="0" applyBorder="1" applyAlignment="1">
      <alignment horizontal="left" vertical="center" wrapText="1"/>
    </xf>
    <xf numFmtId="0" fontId="7" fillId="0" borderId="1" xfId="0" applyFont="1" applyBorder="1" applyAlignment="1">
      <alignment horizontal="center" vertical="center" wrapText="1"/>
    </xf>
    <xf numFmtId="0" fontId="0" fillId="0" borderId="1" xfId="0" applyBorder="1" applyAlignment="1">
      <alignment wrapText="1"/>
    </xf>
    <xf numFmtId="9" fontId="0" fillId="0" borderId="1" xfId="0" applyNumberFormat="1" applyBorder="1"/>
    <xf numFmtId="0" fontId="23" fillId="0" borderId="1" xfId="0" applyFont="1" applyBorder="1" applyAlignment="1">
      <alignment horizontal="center" vertical="center" wrapText="1"/>
    </xf>
    <xf numFmtId="0" fontId="0" fillId="0" borderId="1" xfId="0" applyBorder="1" applyAlignment="1">
      <alignment vertical="center" wrapText="1"/>
    </xf>
    <xf numFmtId="0" fontId="0" fillId="0" borderId="1" xfId="0" applyFill="1" applyBorder="1" applyAlignment="1">
      <alignment horizontal="center" vertical="center"/>
    </xf>
    <xf numFmtId="0" fontId="0" fillId="0" borderId="1" xfId="0" applyBorder="1"/>
    <xf numFmtId="0" fontId="25" fillId="0" borderId="1" xfId="0" applyFont="1" applyBorder="1" applyAlignment="1">
      <alignment horizontal="center" vertical="center"/>
    </xf>
    <xf numFmtId="0" fontId="24" fillId="0" borderId="1" xfId="0" applyFont="1" applyBorder="1" applyAlignment="1">
      <alignment vertical="center" wrapText="1"/>
    </xf>
    <xf numFmtId="9" fontId="6" fillId="0" borderId="1" xfId="0" applyNumberFormat="1" applyFont="1" applyFill="1" applyBorder="1" applyAlignment="1">
      <alignment vertical="center" wrapText="1"/>
    </xf>
    <xf numFmtId="0" fontId="16" fillId="0" borderId="1" xfId="0" applyFont="1" applyFill="1" applyBorder="1" applyAlignment="1">
      <alignment vertical="center" wrapText="1"/>
    </xf>
    <xf numFmtId="0" fontId="6" fillId="0" borderId="1" xfId="0" applyFont="1" applyBorder="1" applyAlignment="1">
      <alignment wrapText="1"/>
    </xf>
    <xf numFmtId="9" fontId="6" fillId="0" borderId="1" xfId="0" applyNumberFormat="1" applyFont="1" applyBorder="1" applyAlignment="1">
      <alignment vertical="center"/>
    </xf>
    <xf numFmtId="0" fontId="0" fillId="0" borderId="1" xfId="0" applyBorder="1" applyAlignment="1">
      <alignment horizontal="center" vertical="center" wrapText="1"/>
    </xf>
    <xf numFmtId="166" fontId="6" fillId="0" borderId="1" xfId="1" applyNumberFormat="1" applyFont="1" applyFill="1" applyBorder="1" applyAlignment="1">
      <alignment horizontal="center" vertical="center"/>
    </xf>
    <xf numFmtId="0" fontId="0" fillId="0" borderId="1" xfId="0" applyBorder="1" applyAlignment="1">
      <alignment horizontal="center" vertical="center"/>
    </xf>
    <xf numFmtId="0" fontId="24" fillId="0" borderId="1" xfId="0" applyFont="1" applyBorder="1" applyAlignment="1">
      <alignment horizontal="center" vertical="center" wrapText="1"/>
    </xf>
    <xf numFmtId="170" fontId="25" fillId="0" borderId="1" xfId="0" applyNumberFormat="1" applyFont="1" applyBorder="1" applyAlignment="1">
      <alignment horizontal="center" vertical="center" wrapText="1"/>
    </xf>
    <xf numFmtId="0" fontId="0" fillId="0" borderId="1" xfId="0" applyBorder="1" applyAlignment="1">
      <alignment horizont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wrapText="1"/>
    </xf>
    <xf numFmtId="9" fontId="6" fillId="0" borderId="1" xfId="0" applyNumberFormat="1" applyFont="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9" fontId="6" fillId="0" borderId="1" xfId="2" applyFont="1" applyFill="1" applyBorder="1" applyAlignment="1">
      <alignment horizontal="center" vertical="center" wrapText="1"/>
    </xf>
    <xf numFmtId="0" fontId="7" fillId="0" borderId="1" xfId="0" applyFont="1" applyFill="1" applyBorder="1" applyAlignment="1">
      <alignment horizontal="center" vertical="center" wrapText="1"/>
    </xf>
    <xf numFmtId="167" fontId="6"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9" fontId="7" fillId="0" borderId="1" xfId="2" applyFont="1" applyFill="1" applyBorder="1" applyAlignment="1">
      <alignment horizontal="center" vertical="center" wrapText="1"/>
    </xf>
    <xf numFmtId="0" fontId="2" fillId="0" borderId="1" xfId="0" applyFont="1" applyFill="1" applyBorder="1" applyAlignment="1">
      <alignment vertical="center" wrapText="1"/>
    </xf>
    <xf numFmtId="9" fontId="6" fillId="0" borderId="1" xfId="0" applyNumberFormat="1" applyFont="1" applyFill="1" applyBorder="1" applyAlignment="1">
      <alignment horizontal="center" vertical="center"/>
    </xf>
    <xf numFmtId="9" fontId="6" fillId="0" borderId="1" xfId="2" applyFont="1" applyFill="1" applyBorder="1" applyAlignment="1">
      <alignment horizontal="center" vertical="center"/>
    </xf>
    <xf numFmtId="0" fontId="16" fillId="0" borderId="1" xfId="0" applyFont="1" applyFill="1" applyBorder="1" applyAlignment="1">
      <alignment horizontal="center" vertical="center" wrapText="1"/>
    </xf>
    <xf numFmtId="9" fontId="21" fillId="0" borderId="1" xfId="2" applyFont="1" applyFill="1" applyBorder="1" applyAlignment="1">
      <alignment horizontal="center" vertical="center"/>
    </xf>
    <xf numFmtId="166" fontId="6" fillId="0" borderId="1" xfId="1" applyNumberFormat="1" applyFont="1" applyFill="1" applyBorder="1" applyAlignment="1">
      <alignment horizontal="center" vertical="center" wrapText="1"/>
    </xf>
    <xf numFmtId="0" fontId="0" fillId="0" borderId="1" xfId="0" applyFill="1" applyBorder="1" applyAlignment="1">
      <alignment vertical="center" wrapText="1"/>
    </xf>
    <xf numFmtId="0" fontId="0" fillId="0" borderId="1" xfId="0" applyBorder="1" applyAlignment="1">
      <alignment vertical="center"/>
    </xf>
    <xf numFmtId="0" fontId="0" fillId="0" borderId="1" xfId="0" applyFill="1" applyBorder="1" applyAlignment="1">
      <alignment horizontal="center" vertical="center" wrapText="1"/>
    </xf>
    <xf numFmtId="165" fontId="0" fillId="0" borderId="1" xfId="1" applyFont="1" applyFill="1" applyBorder="1" applyAlignment="1">
      <alignment vertical="center"/>
    </xf>
    <xf numFmtId="14" fontId="6" fillId="0" borderId="1" xfId="1" applyNumberFormat="1" applyFont="1" applyFill="1" applyBorder="1" applyAlignment="1">
      <alignment vertical="center"/>
    </xf>
    <xf numFmtId="172" fontId="0" fillId="0" borderId="1" xfId="1" applyNumberFormat="1" applyFont="1" applyFill="1" applyBorder="1" applyAlignment="1">
      <alignment vertical="center"/>
    </xf>
    <xf numFmtId="9" fontId="7" fillId="0" borderId="1" xfId="2"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167" fontId="6" fillId="0" borderId="1" xfId="0" applyNumberFormat="1" applyFont="1" applyFill="1" applyBorder="1" applyAlignment="1">
      <alignment vertical="center" wrapText="1"/>
    </xf>
    <xf numFmtId="165" fontId="0" fillId="0" borderId="1" xfId="1" applyFont="1" applyFill="1" applyBorder="1"/>
    <xf numFmtId="0" fontId="0" fillId="0" borderId="1" xfId="0" applyFill="1" applyBorder="1" applyAlignment="1">
      <alignment wrapText="1"/>
    </xf>
    <xf numFmtId="3" fontId="6" fillId="0" borderId="1" xfId="1" applyNumberFormat="1" applyFont="1" applyFill="1" applyBorder="1" applyAlignment="1">
      <alignment vertical="center"/>
    </xf>
    <xf numFmtId="3" fontId="6" fillId="0" borderId="1" xfId="1" applyNumberFormat="1" applyFont="1" applyFill="1" applyBorder="1" applyAlignment="1">
      <alignment horizontal="center" vertical="center"/>
    </xf>
    <xf numFmtId="9" fontId="6" fillId="0" borderId="1" xfId="2" applyFont="1" applyFill="1" applyBorder="1" applyAlignment="1">
      <alignment vertical="center"/>
    </xf>
    <xf numFmtId="170" fontId="25" fillId="0" borderId="1" xfId="0" applyNumberFormat="1" applyFont="1" applyBorder="1" applyAlignment="1">
      <alignment vertical="center" wrapText="1"/>
    </xf>
    <xf numFmtId="170" fontId="25" fillId="0" borderId="1" xfId="0" applyNumberFormat="1" applyFont="1" applyFill="1" applyBorder="1" applyAlignment="1">
      <alignment vertical="center" wrapText="1"/>
    </xf>
    <xf numFmtId="0" fontId="0" fillId="0" borderId="1" xfId="0" applyFill="1" applyBorder="1" applyAlignment="1">
      <alignment vertical="center"/>
    </xf>
    <xf numFmtId="166" fontId="14" fillId="0" borderId="1" xfId="1" applyNumberFormat="1" applyFont="1" applyFill="1" applyBorder="1" applyAlignment="1">
      <alignment vertical="center" wrapText="1"/>
    </xf>
    <xf numFmtId="167" fontId="0" fillId="0" borderId="1" xfId="1" applyNumberFormat="1" applyFont="1" applyFill="1" applyBorder="1" applyAlignment="1">
      <alignment vertical="center"/>
    </xf>
    <xf numFmtId="9" fontId="14" fillId="0" borderId="1" xfId="2" applyFont="1" applyFill="1" applyBorder="1" applyAlignment="1">
      <alignment horizontal="center" vertical="center" wrapText="1"/>
    </xf>
    <xf numFmtId="166" fontId="14" fillId="0" borderId="1" xfId="1" applyNumberFormat="1" applyFont="1" applyFill="1" applyBorder="1" applyAlignment="1">
      <alignment horizontal="center" vertical="center" wrapText="1"/>
    </xf>
    <xf numFmtId="0" fontId="14" fillId="0" borderId="1" xfId="1" applyNumberFormat="1" applyFont="1" applyFill="1" applyBorder="1" applyAlignment="1">
      <alignment horizontal="center" vertical="center" wrapText="1"/>
    </xf>
    <xf numFmtId="0" fontId="6" fillId="0" borderId="1" xfId="1" applyNumberFormat="1" applyFont="1" applyFill="1" applyBorder="1" applyAlignment="1">
      <alignment horizontal="center" vertical="center" wrapText="1"/>
    </xf>
    <xf numFmtId="9" fontId="16" fillId="0" borderId="1" xfId="2" applyFont="1" applyFill="1" applyBorder="1" applyAlignment="1">
      <alignment horizontal="center" vertical="center"/>
    </xf>
    <xf numFmtId="0" fontId="6" fillId="0" borderId="1" xfId="0" applyFont="1" applyFill="1" applyBorder="1" applyAlignment="1">
      <alignment horizontal="center" wrapText="1"/>
    </xf>
    <xf numFmtId="9" fontId="16" fillId="0" borderId="1" xfId="0" applyNumberFormat="1" applyFont="1" applyFill="1" applyBorder="1" applyAlignment="1">
      <alignment vertical="center" wrapText="1"/>
    </xf>
    <xf numFmtId="3" fontId="16" fillId="0" borderId="1" xfId="0" applyNumberFormat="1" applyFont="1" applyFill="1" applyBorder="1" applyAlignment="1">
      <alignment vertical="center" wrapText="1"/>
    </xf>
    <xf numFmtId="0" fontId="6" fillId="0" borderId="1" xfId="0" applyFont="1" applyFill="1" applyBorder="1" applyAlignment="1">
      <alignment wrapText="1"/>
    </xf>
    <xf numFmtId="167" fontId="7" fillId="0" borderId="1" xfId="0" applyNumberFormat="1" applyFont="1" applyFill="1" applyBorder="1" applyAlignment="1">
      <alignment vertical="center" wrapText="1"/>
    </xf>
    <xf numFmtId="9" fontId="7" fillId="0" borderId="1" xfId="2" applyFont="1" applyFill="1" applyBorder="1" applyAlignment="1">
      <alignment vertical="center" wrapText="1"/>
    </xf>
    <xf numFmtId="167" fontId="12" fillId="0" borderId="1" xfId="0" applyNumberFormat="1" applyFont="1" applyFill="1" applyBorder="1" applyAlignment="1">
      <alignment vertical="center" wrapText="1"/>
    </xf>
    <xf numFmtId="9" fontId="12" fillId="0" borderId="1" xfId="2" applyFont="1" applyFill="1" applyBorder="1" applyAlignment="1">
      <alignment vertical="center" wrapText="1"/>
    </xf>
    <xf numFmtId="9" fontId="6" fillId="0" borderId="1" xfId="0" applyNumberFormat="1" applyFont="1" applyBorder="1" applyAlignment="1">
      <alignment horizontal="center" vertical="center" wrapText="1"/>
    </xf>
    <xf numFmtId="2" fontId="6" fillId="0" borderId="1" xfId="0" applyNumberFormat="1" applyFont="1" applyFill="1" applyBorder="1" applyAlignment="1">
      <alignment horizontal="center" vertical="center"/>
    </xf>
    <xf numFmtId="9" fontId="6" fillId="0" borderId="1" xfId="0" applyNumberFormat="1" applyFont="1" applyFill="1" applyBorder="1" applyAlignment="1">
      <alignment vertical="center"/>
    </xf>
    <xf numFmtId="9" fontId="30" fillId="0" borderId="1" xfId="2" applyFont="1" applyFill="1" applyBorder="1" applyAlignment="1">
      <alignment vertical="center" wrapText="1"/>
    </xf>
    <xf numFmtId="9" fontId="10" fillId="0" borderId="1" xfId="0" applyNumberFormat="1" applyFont="1" applyFill="1" applyBorder="1" applyAlignment="1">
      <alignment horizontal="center" vertical="center" wrapText="1"/>
    </xf>
    <xf numFmtId="1" fontId="6" fillId="0" borderId="1" xfId="2" applyNumberFormat="1" applyFont="1" applyFill="1" applyBorder="1" applyAlignment="1">
      <alignment horizontal="center" vertical="center"/>
    </xf>
    <xf numFmtId="1" fontId="7" fillId="0" borderId="1" xfId="0" applyNumberFormat="1" applyFont="1" applyFill="1" applyBorder="1" applyAlignment="1">
      <alignment horizontal="center" vertical="center" wrapText="1"/>
    </xf>
    <xf numFmtId="9" fontId="2" fillId="0" borderId="1" xfId="3" applyNumberFormat="1" applyFont="1" applyFill="1" applyBorder="1" applyAlignment="1">
      <alignment horizontal="center" vertical="center" wrapText="1"/>
    </xf>
    <xf numFmtId="9" fontId="33" fillId="0" borderId="1" xfId="2" applyFont="1" applyFill="1" applyBorder="1" applyAlignment="1">
      <alignment horizontal="center" vertical="center" wrapText="1"/>
    </xf>
    <xf numFmtId="2" fontId="6" fillId="0" borderId="1" xfId="0" applyNumberFormat="1" applyFont="1" applyFill="1" applyBorder="1" applyAlignment="1">
      <alignment vertical="center" wrapText="1"/>
    </xf>
    <xf numFmtId="0" fontId="6" fillId="0" borderId="1" xfId="0" applyFont="1" applyFill="1" applyBorder="1" applyAlignment="1">
      <alignment horizontal="center" vertical="center"/>
    </xf>
    <xf numFmtId="10" fontId="34" fillId="0" borderId="1" xfId="0" applyNumberFormat="1" applyFont="1" applyFill="1" applyBorder="1" applyAlignment="1">
      <alignment horizontal="center" vertical="center" wrapText="1"/>
    </xf>
    <xf numFmtId="9" fontId="34" fillId="0" borderId="1" xfId="2" applyFont="1" applyFill="1" applyBorder="1" applyAlignment="1">
      <alignment horizontal="center" vertical="center" wrapText="1"/>
    </xf>
    <xf numFmtId="9" fontId="34" fillId="0" borderId="1" xfId="0" applyNumberFormat="1" applyFont="1" applyFill="1" applyBorder="1" applyAlignment="1">
      <alignment horizontal="center" vertical="center" wrapText="1"/>
    </xf>
    <xf numFmtId="9" fontId="35" fillId="0" borderId="1" xfId="0" applyNumberFormat="1" applyFont="1" applyFill="1" applyBorder="1" applyAlignment="1">
      <alignment horizontal="center" vertical="center" wrapText="1"/>
    </xf>
    <xf numFmtId="9" fontId="34" fillId="0" borderId="1" xfId="0" applyNumberFormat="1" applyFont="1" applyFill="1" applyBorder="1" applyAlignment="1">
      <alignment horizontal="center" vertical="center"/>
    </xf>
    <xf numFmtId="9" fontId="34" fillId="0" borderId="1" xfId="0" applyNumberFormat="1" applyFont="1" applyFill="1" applyBorder="1"/>
    <xf numFmtId="9" fontId="6" fillId="0" borderId="1" xfId="2" applyFont="1" applyFill="1" applyBorder="1" applyAlignment="1">
      <alignment horizontal="center" vertical="center"/>
    </xf>
    <xf numFmtId="0" fontId="7"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10" fontId="6" fillId="0" borderId="1" xfId="0" applyNumberFormat="1"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9" fontId="6" fillId="0" borderId="2"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10" fontId="17" fillId="0" borderId="1" xfId="0" applyNumberFormat="1" applyFont="1" applyBorder="1" applyAlignment="1">
      <alignment horizontal="center" vertical="center" wrapText="1"/>
    </xf>
    <xf numFmtId="10" fontId="17" fillId="0" borderId="0" xfId="0" applyNumberFormat="1" applyFont="1" applyAlignment="1">
      <alignment horizontal="center" vertical="center"/>
    </xf>
    <xf numFmtId="169" fontId="17" fillId="0" borderId="1" xfId="0" applyNumberFormat="1" applyFont="1" applyBorder="1" applyAlignment="1">
      <alignment horizontal="center" vertical="center"/>
    </xf>
    <xf numFmtId="9" fontId="17" fillId="0" borderId="0" xfId="0" applyNumberFormat="1" applyFont="1" applyBorder="1" applyAlignment="1">
      <alignment horizontal="center" vertical="center"/>
    </xf>
    <xf numFmtId="9" fontId="7" fillId="0" borderId="1" xfId="2"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9" fontId="6" fillId="0" borderId="1" xfId="2"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wrapText="1"/>
    </xf>
    <xf numFmtId="0" fontId="5" fillId="2" borderId="1" xfId="0" applyFont="1" applyFill="1" applyBorder="1" applyAlignment="1">
      <alignment horizontal="center" vertical="center" wrapText="1"/>
    </xf>
    <xf numFmtId="9" fontId="6" fillId="3"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36" fillId="0" borderId="8" xfId="0" applyFont="1" applyFill="1" applyBorder="1" applyAlignment="1">
      <alignment horizontal="center" vertical="center" wrapText="1"/>
    </xf>
    <xf numFmtId="170" fontId="25" fillId="0" borderId="8" xfId="0" applyNumberFormat="1" applyFont="1" applyFill="1" applyBorder="1" applyAlignment="1">
      <alignment horizontal="center" vertical="center" wrapText="1"/>
    </xf>
    <xf numFmtId="173" fontId="25" fillId="0" borderId="8" xfId="0" applyNumberFormat="1" applyFont="1" applyFill="1" applyBorder="1" applyAlignment="1">
      <alignment horizontal="center" vertical="center" wrapText="1"/>
    </xf>
    <xf numFmtId="173" fontId="36" fillId="0" borderId="8" xfId="0" applyNumberFormat="1"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9" fontId="6" fillId="0" borderId="2" xfId="2" applyFont="1" applyFill="1" applyBorder="1" applyAlignment="1">
      <alignment horizontal="center" vertical="center" wrapText="1"/>
    </xf>
    <xf numFmtId="9" fontId="6" fillId="0" borderId="5" xfId="2"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5" xfId="0" applyFont="1" applyFill="1" applyBorder="1" applyAlignment="1">
      <alignment horizontal="center" vertical="center" wrapText="1"/>
    </xf>
    <xf numFmtId="9" fontId="6" fillId="0" borderId="2" xfId="0" applyNumberFormat="1" applyFont="1" applyFill="1" applyBorder="1" applyAlignment="1">
      <alignment horizontal="center" vertical="center" wrapText="1"/>
    </xf>
    <xf numFmtId="9" fontId="6" fillId="0" borderId="5" xfId="0" applyNumberFormat="1" applyFont="1" applyFill="1" applyBorder="1" applyAlignment="1">
      <alignment horizontal="center" vertical="center" wrapText="1"/>
    </xf>
    <xf numFmtId="10" fontId="6" fillId="0" borderId="2" xfId="0" applyNumberFormat="1" applyFont="1" applyFill="1" applyBorder="1" applyAlignment="1">
      <alignment horizontal="center" vertical="center" wrapText="1"/>
    </xf>
    <xf numFmtId="10" fontId="6" fillId="0" borderId="5"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0" fillId="0" borderId="1" xfId="0" applyBorder="1" applyAlignment="1">
      <alignment horizontal="center" vertical="center" wrapText="1"/>
    </xf>
    <xf numFmtId="166" fontId="6" fillId="0" borderId="1" xfId="1" applyNumberFormat="1" applyFont="1" applyFill="1" applyBorder="1" applyAlignment="1">
      <alignment horizontal="center" vertical="center"/>
    </xf>
    <xf numFmtId="0" fontId="0" fillId="0" borderId="1" xfId="0" applyBorder="1" applyAlignment="1">
      <alignment horizontal="center" vertical="center"/>
    </xf>
    <xf numFmtId="165" fontId="0" fillId="0" borderId="1" xfId="1" applyFont="1" applyFill="1" applyBorder="1" applyAlignment="1">
      <alignment horizontal="center" vertical="center"/>
    </xf>
    <xf numFmtId="0" fontId="0" fillId="0" borderId="1" xfId="0" applyFill="1" applyBorder="1" applyAlignment="1">
      <alignment horizontal="center" vertical="center" wrapText="1"/>
    </xf>
    <xf numFmtId="167" fontId="0" fillId="0" borderId="1" xfId="1" applyNumberFormat="1" applyFont="1" applyFill="1" applyBorder="1" applyAlignment="1">
      <alignment horizontal="center" vertical="center"/>
    </xf>
    <xf numFmtId="171" fontId="0" fillId="0" borderId="1" xfId="1" applyNumberFormat="1" applyFont="1" applyFill="1" applyBorder="1" applyAlignment="1">
      <alignment horizontal="center" vertical="center"/>
    </xf>
    <xf numFmtId="0" fontId="7" fillId="0" borderId="1" xfId="0" applyFont="1" applyFill="1" applyBorder="1" applyAlignment="1">
      <alignment horizontal="center" vertical="center" wrapText="1"/>
    </xf>
    <xf numFmtId="9" fontId="21" fillId="0" borderId="1" xfId="2" applyFont="1" applyFill="1" applyBorder="1" applyAlignment="1">
      <alignment horizontal="center" vertical="center" wrapText="1"/>
    </xf>
    <xf numFmtId="9" fontId="7" fillId="0" borderId="1" xfId="2" applyFont="1" applyFill="1" applyBorder="1" applyAlignment="1">
      <alignment horizontal="center" vertical="center" wrapText="1"/>
    </xf>
    <xf numFmtId="9" fontId="6" fillId="0" borderId="1" xfId="2" applyFont="1" applyFill="1" applyBorder="1" applyAlignment="1">
      <alignment horizontal="center" vertical="center" wrapText="1"/>
    </xf>
    <xf numFmtId="0" fontId="24" fillId="0" borderId="1"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7"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18" fillId="0" borderId="1" xfId="4" applyFill="1" applyBorder="1" applyAlignment="1">
      <alignment horizontal="center" vertical="center"/>
    </xf>
    <xf numFmtId="0" fontId="18" fillId="0" borderId="1" xfId="4" applyFill="1" applyBorder="1" applyAlignment="1">
      <alignment horizontal="center" vertical="center" wrapText="1"/>
    </xf>
    <xf numFmtId="9" fontId="6" fillId="0" borderId="1" xfId="2" applyFont="1" applyFill="1" applyBorder="1" applyAlignment="1">
      <alignment horizontal="center" vertical="center"/>
    </xf>
    <xf numFmtId="0" fontId="6" fillId="0" borderId="1" xfId="0" applyFont="1" applyFill="1" applyBorder="1" applyAlignment="1">
      <alignment horizontal="center" wrapText="1"/>
    </xf>
    <xf numFmtId="0" fontId="14" fillId="0" borderId="1" xfId="1" applyNumberFormat="1" applyFont="1" applyFill="1" applyBorder="1" applyAlignment="1">
      <alignment horizontal="center" vertical="center" wrapText="1"/>
    </xf>
    <xf numFmtId="9" fontId="0" fillId="0" borderId="1" xfId="2" applyFont="1" applyFill="1" applyBorder="1" applyAlignment="1">
      <alignment horizontal="center" vertical="center"/>
    </xf>
    <xf numFmtId="9" fontId="22" fillId="0" borderId="1" xfId="2" applyFont="1" applyFill="1" applyBorder="1" applyAlignment="1">
      <alignment horizontal="center" vertical="center"/>
    </xf>
    <xf numFmtId="9" fontId="6" fillId="0" borderId="2" xfId="2" applyFont="1" applyFill="1" applyBorder="1" applyAlignment="1">
      <alignment horizontal="center" vertical="center"/>
    </xf>
    <xf numFmtId="9" fontId="6" fillId="0" borderId="4" xfId="2" applyFont="1" applyFill="1" applyBorder="1" applyAlignment="1">
      <alignment horizontal="center" vertical="center"/>
    </xf>
    <xf numFmtId="9" fontId="6" fillId="0" borderId="5" xfId="2" applyFont="1" applyFill="1" applyBorder="1" applyAlignment="1">
      <alignment horizontal="center" vertical="center"/>
    </xf>
    <xf numFmtId="9" fontId="14" fillId="0" borderId="2" xfId="2" applyFont="1" applyFill="1" applyBorder="1" applyAlignment="1">
      <alignment horizontal="center" vertical="center" wrapText="1"/>
    </xf>
    <xf numFmtId="9" fontId="14" fillId="0" borderId="4" xfId="2" applyFont="1" applyFill="1" applyBorder="1" applyAlignment="1">
      <alignment horizontal="center" vertical="center" wrapText="1"/>
    </xf>
    <xf numFmtId="9" fontId="14" fillId="0" borderId="5" xfId="2" applyFont="1" applyFill="1" applyBorder="1" applyAlignment="1">
      <alignment horizontal="center" vertical="center" wrapText="1"/>
    </xf>
    <xf numFmtId="166" fontId="6" fillId="0" borderId="1" xfId="1" applyNumberFormat="1" applyFont="1" applyFill="1" applyBorder="1" applyAlignment="1">
      <alignment vertical="center" wrapText="1"/>
    </xf>
    <xf numFmtId="0" fontId="16" fillId="0" borderId="1"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9" fontId="16" fillId="0" borderId="1" xfId="0" applyNumberFormat="1" applyFont="1" applyFill="1" applyBorder="1" applyAlignment="1">
      <alignment horizontal="center" vertical="center" wrapText="1"/>
    </xf>
    <xf numFmtId="0" fontId="6" fillId="0" borderId="1" xfId="1"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7" fillId="0" borderId="1" xfId="0" applyFont="1" applyFill="1" applyBorder="1" applyAlignment="1">
      <alignment horizontal="center"/>
    </xf>
    <xf numFmtId="0" fontId="6" fillId="0" borderId="1" xfId="0" applyFont="1" applyBorder="1" applyAlignment="1">
      <alignment horizontal="center" vertical="center"/>
    </xf>
    <xf numFmtId="166" fontId="6" fillId="0" borderId="2" xfId="1" applyNumberFormat="1" applyFont="1" applyFill="1" applyBorder="1" applyAlignment="1">
      <alignment horizontal="center" vertical="center"/>
    </xf>
    <xf numFmtId="166" fontId="6" fillId="0" borderId="4" xfId="1" applyNumberFormat="1" applyFont="1" applyFill="1" applyBorder="1" applyAlignment="1">
      <alignment horizontal="center" vertical="center"/>
    </xf>
    <xf numFmtId="166" fontId="6" fillId="0" borderId="5" xfId="1" applyNumberFormat="1" applyFont="1" applyFill="1" applyBorder="1" applyAlignment="1">
      <alignment horizontal="center" vertical="center"/>
    </xf>
    <xf numFmtId="166" fontId="6" fillId="0" borderId="1" xfId="1" applyNumberFormat="1" applyFont="1" applyFill="1" applyBorder="1" applyAlignment="1">
      <alignment horizontal="center" vertical="center" wrapText="1"/>
    </xf>
    <xf numFmtId="1" fontId="26" fillId="0" borderId="1" xfId="0" applyNumberFormat="1" applyFont="1" applyBorder="1" applyAlignment="1">
      <alignment horizontal="center" vertical="center" wrapText="1"/>
    </xf>
    <xf numFmtId="170" fontId="25" fillId="0" borderId="1" xfId="0" applyNumberFormat="1" applyFont="1" applyBorder="1" applyAlignment="1">
      <alignment horizontal="center" vertical="center" wrapText="1"/>
    </xf>
    <xf numFmtId="0" fontId="27" fillId="0" borderId="1" xfId="0" applyFont="1" applyBorder="1" applyAlignment="1">
      <alignment horizontal="center" vertical="center" wrapText="1"/>
    </xf>
    <xf numFmtId="9" fontId="6" fillId="0" borderId="1" xfId="0" applyNumberFormat="1" applyFont="1" applyBorder="1" applyAlignment="1">
      <alignment horizontal="center" vertical="center"/>
    </xf>
    <xf numFmtId="0" fontId="6" fillId="0" borderId="1" xfId="0" applyFont="1" applyBorder="1" applyAlignment="1">
      <alignment horizontal="center" wrapText="1"/>
    </xf>
    <xf numFmtId="0" fontId="6" fillId="0" borderId="1" xfId="0" applyFont="1" applyBorder="1" applyAlignment="1">
      <alignment horizontal="center" vertical="center" wrapText="1"/>
    </xf>
    <xf numFmtId="2" fontId="26" fillId="0" borderId="1" xfId="0" applyNumberFormat="1" applyFont="1" applyBorder="1" applyAlignment="1">
      <alignment horizontal="center"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165" fontId="0" fillId="0" borderId="1" xfId="1" applyFont="1" applyFill="1" applyBorder="1" applyAlignment="1">
      <alignment vertical="center"/>
    </xf>
    <xf numFmtId="165" fontId="0" fillId="0" borderId="1" xfId="1" applyFont="1" applyFill="1" applyBorder="1" applyAlignment="1">
      <alignment horizontal="center" vertical="center" wrapText="1"/>
    </xf>
    <xf numFmtId="0" fontId="24" fillId="0" borderId="1" xfId="0" applyFont="1" applyFill="1" applyBorder="1" applyAlignment="1">
      <alignment horizontal="center" vertical="center" wrapText="1"/>
    </xf>
    <xf numFmtId="9" fontId="6" fillId="0" borderId="4"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9" fontId="2" fillId="0" borderId="1" xfId="2" applyFont="1" applyFill="1" applyBorder="1" applyAlignment="1">
      <alignment horizontal="center" vertical="center" wrapText="1"/>
    </xf>
    <xf numFmtId="9" fontId="6" fillId="0" borderId="4" xfId="2" applyFont="1" applyFill="1" applyBorder="1" applyAlignment="1">
      <alignment horizontal="center" vertical="center" wrapText="1"/>
    </xf>
    <xf numFmtId="9" fontId="7" fillId="0" borderId="2" xfId="0" applyNumberFormat="1" applyFont="1" applyFill="1" applyBorder="1" applyAlignment="1">
      <alignment horizontal="center" vertical="center" wrapText="1"/>
    </xf>
    <xf numFmtId="0" fontId="17" fillId="0" borderId="3"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6" xfId="0" applyFont="1" applyBorder="1" applyAlignment="1">
      <alignment horizontal="center" vertical="center" wrapText="1"/>
    </xf>
    <xf numFmtId="9" fontId="6" fillId="0" borderId="2" xfId="0" applyNumberFormat="1" applyFont="1" applyFill="1" applyBorder="1" applyAlignment="1">
      <alignment horizontal="center" vertical="center"/>
    </xf>
    <xf numFmtId="9" fontId="6" fillId="0" borderId="5" xfId="0" applyNumberFormat="1" applyFont="1" applyFill="1" applyBorder="1" applyAlignment="1">
      <alignment horizontal="center" vertical="center"/>
    </xf>
    <xf numFmtId="170" fontId="25"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0" fillId="0" borderId="2" xfId="0" applyBorder="1" applyAlignment="1">
      <alignment horizontal="center"/>
    </xf>
    <xf numFmtId="0" fontId="0" fillId="0" borderId="5" xfId="0" applyBorder="1" applyAlignment="1">
      <alignment horizontal="center"/>
    </xf>
    <xf numFmtId="165" fontId="0" fillId="0" borderId="2" xfId="1" applyFont="1" applyFill="1" applyBorder="1" applyAlignment="1">
      <alignment horizontal="center" vertical="center"/>
    </xf>
    <xf numFmtId="165" fontId="0" fillId="0" borderId="5" xfId="1" applyFont="1" applyFill="1" applyBorder="1" applyAlignment="1">
      <alignment horizontal="center" vertical="center"/>
    </xf>
    <xf numFmtId="0" fontId="0" fillId="0" borderId="2" xfId="0" applyFill="1" applyBorder="1" applyAlignment="1">
      <alignment horizontal="center" vertical="center" wrapText="1"/>
    </xf>
    <xf numFmtId="0" fontId="0" fillId="0" borderId="5" xfId="0" applyFill="1" applyBorder="1" applyAlignment="1">
      <alignment horizontal="center" vertical="center" wrapText="1"/>
    </xf>
    <xf numFmtId="0" fontId="0" fillId="0" borderId="2" xfId="0" applyFill="1" applyBorder="1" applyAlignment="1">
      <alignment horizontal="center" vertical="center"/>
    </xf>
    <xf numFmtId="0" fontId="0" fillId="0" borderId="5" xfId="0" applyFill="1" applyBorder="1" applyAlignment="1">
      <alignment horizontal="center" vertical="center"/>
    </xf>
    <xf numFmtId="2" fontId="6" fillId="0" borderId="1" xfId="2" applyNumberFormat="1" applyFont="1" applyFill="1" applyBorder="1" applyAlignment="1">
      <alignment horizontal="center" vertical="center" wrapText="1"/>
    </xf>
    <xf numFmtId="2" fontId="0" fillId="0" borderId="1" xfId="0" applyNumberFormat="1" applyBorder="1" applyAlignment="1">
      <alignment horizontal="center" vertical="center" wrapText="1"/>
    </xf>
    <xf numFmtId="1" fontId="24" fillId="0" borderId="1" xfId="0" applyNumberFormat="1" applyFont="1" applyBorder="1" applyAlignment="1">
      <alignment horizontal="center" vertical="center" wrapText="1"/>
    </xf>
    <xf numFmtId="2" fontId="7" fillId="0" borderId="1" xfId="0" applyNumberFormat="1" applyFont="1" applyFill="1" applyBorder="1" applyAlignment="1">
      <alignment horizontal="center" vertical="center" wrapText="1"/>
    </xf>
    <xf numFmtId="2" fontId="24" fillId="0" borderId="1" xfId="0" applyNumberFormat="1" applyFont="1" applyBorder="1" applyAlignment="1">
      <alignment horizontal="center" vertical="center" wrapText="1"/>
    </xf>
    <xf numFmtId="166" fontId="14" fillId="0" borderId="2" xfId="1" applyNumberFormat="1" applyFont="1" applyFill="1" applyBorder="1" applyAlignment="1">
      <alignment horizontal="center" vertical="center" wrapText="1"/>
    </xf>
    <xf numFmtId="166" fontId="14" fillId="0" borderId="4" xfId="1" applyNumberFormat="1" applyFont="1" applyFill="1" applyBorder="1" applyAlignment="1">
      <alignment horizontal="center" vertical="center" wrapText="1"/>
    </xf>
    <xf numFmtId="166" fontId="14" fillId="0" borderId="5" xfId="1" applyNumberFormat="1" applyFont="1" applyFill="1" applyBorder="1" applyAlignment="1">
      <alignment horizontal="center" vertical="center" wrapText="1"/>
    </xf>
    <xf numFmtId="2" fontId="7" fillId="0" borderId="2" xfId="0" applyNumberFormat="1" applyFont="1" applyFill="1" applyBorder="1" applyAlignment="1">
      <alignment horizontal="center" vertical="center" wrapText="1"/>
    </xf>
    <xf numFmtId="2" fontId="7" fillId="0" borderId="4" xfId="0" applyNumberFormat="1" applyFont="1" applyFill="1" applyBorder="1" applyAlignment="1">
      <alignment horizontal="center" vertical="center" wrapText="1"/>
    </xf>
    <xf numFmtId="2" fontId="7" fillId="0" borderId="5" xfId="0" applyNumberFormat="1" applyFont="1" applyFill="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9" fontId="31" fillId="0" borderId="2" xfId="2" applyFont="1" applyFill="1" applyBorder="1" applyAlignment="1">
      <alignment horizontal="center" vertical="center" wrapText="1"/>
    </xf>
    <xf numFmtId="9" fontId="31" fillId="0" borderId="5" xfId="2" applyFont="1" applyFill="1" applyBorder="1" applyAlignment="1">
      <alignment horizontal="center" vertical="center" wrapText="1"/>
    </xf>
    <xf numFmtId="172" fontId="0" fillId="0" borderId="1" xfId="1" applyNumberFormat="1"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xf>
    <xf numFmtId="9" fontId="22" fillId="0" borderId="2" xfId="2" applyFont="1" applyFill="1" applyBorder="1" applyAlignment="1">
      <alignment horizontal="center" vertical="center"/>
    </xf>
    <xf numFmtId="9" fontId="22" fillId="0" borderId="5" xfId="2" applyFont="1" applyFill="1" applyBorder="1" applyAlignment="1">
      <alignment horizontal="center" vertical="center"/>
    </xf>
    <xf numFmtId="9" fontId="28" fillId="0" borderId="1" xfId="2" applyFont="1" applyFill="1" applyBorder="1" applyAlignment="1">
      <alignment horizontal="center" vertical="center"/>
    </xf>
    <xf numFmtId="9" fontId="29" fillId="0" borderId="1" xfId="2" applyFont="1" applyFill="1" applyBorder="1" applyAlignment="1">
      <alignment horizontal="center" vertical="center"/>
    </xf>
    <xf numFmtId="0" fontId="6" fillId="0" borderId="1" xfId="0" applyFont="1" applyFill="1" applyBorder="1" applyAlignment="1">
      <alignment horizontal="center"/>
    </xf>
    <xf numFmtId="9" fontId="32" fillId="0" borderId="2" xfId="2" applyFont="1" applyFill="1" applyBorder="1" applyAlignment="1">
      <alignment horizontal="center" vertical="center" wrapText="1"/>
    </xf>
    <xf numFmtId="9" fontId="32" fillId="0" borderId="5" xfId="2" applyFont="1" applyFill="1" applyBorder="1" applyAlignment="1">
      <alignment horizontal="center" vertical="center" wrapText="1"/>
    </xf>
    <xf numFmtId="9" fontId="0" fillId="0" borderId="1" xfId="2" applyFont="1" applyFill="1" applyBorder="1" applyAlignment="1">
      <alignment horizontal="center" vertical="center" wrapText="1"/>
    </xf>
    <xf numFmtId="167" fontId="6" fillId="0" borderId="2" xfId="0" applyNumberFormat="1" applyFont="1" applyFill="1" applyBorder="1" applyAlignment="1">
      <alignment horizontal="center" vertical="center" wrapText="1"/>
    </xf>
    <xf numFmtId="167" fontId="6" fillId="0" borderId="5" xfId="0" applyNumberFormat="1" applyFont="1" applyFill="1" applyBorder="1" applyAlignment="1">
      <alignment horizontal="center" vertical="center" wrapText="1"/>
    </xf>
    <xf numFmtId="3" fontId="0" fillId="0" borderId="1" xfId="1" applyNumberFormat="1" applyFont="1" applyFill="1" applyBorder="1" applyAlignment="1">
      <alignment horizontal="center" vertical="center"/>
    </xf>
    <xf numFmtId="9" fontId="0" fillId="0" borderId="1" xfId="2" applyFont="1" applyFill="1" applyBorder="1" applyAlignment="1">
      <alignment vertical="center"/>
    </xf>
    <xf numFmtId="172" fontId="0" fillId="0" borderId="1" xfId="0" applyNumberFormat="1" applyFill="1" applyBorder="1" applyAlignment="1">
      <alignment horizontal="center" vertical="center" wrapText="1"/>
    </xf>
    <xf numFmtId="165" fontId="0" fillId="0" borderId="1" xfId="1" applyFont="1" applyBorder="1" applyAlignment="1">
      <alignment horizontal="center" vertical="center"/>
    </xf>
    <xf numFmtId="9" fontId="34" fillId="0" borderId="1" xfId="2" applyFont="1" applyFill="1" applyBorder="1" applyAlignment="1">
      <alignment horizontal="center" vertical="center" wrapText="1"/>
    </xf>
  </cellXfs>
  <cellStyles count="5">
    <cellStyle name="Hipervínculo" xfId="4" builtinId="8"/>
    <cellStyle name="Moneda" xfId="1" builtinId="4"/>
    <cellStyle name="Moneda [0]" xfId="3" builtinId="7"/>
    <cellStyle name="Normal" xfId="0" builtinId="0"/>
    <cellStyle name="Porcentaje" xfId="2" builtinId="5"/>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drive.google.com/drive/folders/1F-QshUhzvtatbKmJguK5E6XW3Ip_rHVi?usp=sharing" TargetMode="External"/><Relationship Id="rId7" Type="http://schemas.openxmlformats.org/officeDocument/2006/relationships/vmlDrawing" Target="../drawings/vmlDrawing1.vml"/><Relationship Id="rId2" Type="http://schemas.openxmlformats.org/officeDocument/2006/relationships/hyperlink" Target="https://drive.google.com/drive/folders/1-QxwaosHEdnVTLuepIg8KAcSyfig9oOm?usp=sharing" TargetMode="External"/><Relationship Id="rId1" Type="http://schemas.openxmlformats.org/officeDocument/2006/relationships/hyperlink" Target="https://drive.google.com/drive/u/1/folders/1XskF5U1L0RcED8Ni58aZnDlBLXeIXtqi" TargetMode="External"/><Relationship Id="rId6" Type="http://schemas.openxmlformats.org/officeDocument/2006/relationships/printerSettings" Target="../printerSettings/printerSettings1.bin"/><Relationship Id="rId5" Type="http://schemas.openxmlformats.org/officeDocument/2006/relationships/hyperlink" Target="https://alcart.sharepoint.com/:f:/s/Metropilizacin/EqQjEjNTlmtKs4KSXHHTiiYB2NFF8XBZ68YUH_bsvGkKGg" TargetMode="External"/><Relationship Id="rId4" Type="http://schemas.openxmlformats.org/officeDocument/2006/relationships/hyperlink" Target="https://drive.google.com/drive/folders/1F-QshUhzvtatbKmJguK5E6XW3Ip_rHVi?usp=sharing"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AU115"/>
  <sheetViews>
    <sheetView tabSelected="1" topLeftCell="N3" zoomScale="80" zoomScaleNormal="80" workbookViewId="0">
      <pane ySplit="1" topLeftCell="A63" activePane="bottomLeft" state="frozen"/>
      <selection activeCell="P3" sqref="P3"/>
      <selection pane="bottomLeft" activeCell="R106" sqref="R106"/>
    </sheetView>
  </sheetViews>
  <sheetFormatPr baseColWidth="10" defaultColWidth="11.453125" defaultRowHeight="14.5" x14ac:dyDescent="0.35"/>
  <cols>
    <col min="1" max="1" width="25.1796875" style="2" customWidth="1"/>
    <col min="2" max="2" width="17.54296875" style="2" customWidth="1"/>
    <col min="3" max="3" width="16.26953125" style="2" customWidth="1"/>
    <col min="4" max="4" width="16.54296875" style="2" customWidth="1"/>
    <col min="5" max="5" width="16" style="2" customWidth="1"/>
    <col min="6" max="6" width="26" style="2" customWidth="1"/>
    <col min="7" max="8" width="23.26953125" style="2" customWidth="1"/>
    <col min="9" max="9" width="20.54296875" style="2" customWidth="1"/>
    <col min="10" max="10" width="41.26953125" style="2" customWidth="1"/>
    <col min="11" max="12" width="23.26953125" style="2" customWidth="1"/>
    <col min="13" max="13" width="24" style="2" customWidth="1"/>
    <col min="14" max="15" width="26.453125" style="2" customWidth="1"/>
    <col min="16" max="17" width="24" style="2" customWidth="1"/>
    <col min="18" max="23" width="30.453125" style="2" customWidth="1"/>
    <col min="24" max="25" width="20.7265625" style="2" customWidth="1"/>
    <col min="26" max="27" width="34" style="2" customWidth="1"/>
    <col min="28" max="28" width="16.7265625" style="2" customWidth="1"/>
    <col min="29" max="31" width="18.54296875" style="2" customWidth="1"/>
    <col min="32" max="32" width="27.54296875" style="2" customWidth="1"/>
    <col min="33" max="33" width="20.7265625" style="2" customWidth="1"/>
    <col min="34" max="34" width="15.81640625" style="2" customWidth="1"/>
    <col min="35" max="36" width="29.81640625" style="2" customWidth="1"/>
    <col min="37" max="37" width="28.54296875" style="2" customWidth="1"/>
    <col min="38" max="38" width="33.26953125" style="2" customWidth="1"/>
    <col min="39" max="39" width="35.1796875" style="2" customWidth="1"/>
    <col min="40" max="40" width="35.1796875" style="10" customWidth="1"/>
    <col min="41" max="41" width="50.54296875" style="2" hidden="1" customWidth="1"/>
    <col min="42" max="42" width="50.54296875" style="2" customWidth="1"/>
    <col min="43" max="43" width="44.453125" style="2" customWidth="1"/>
    <col min="44" max="16384" width="11.453125" style="2"/>
  </cols>
  <sheetData>
    <row r="3" spans="1:47" ht="58.5" customHeight="1" x14ac:dyDescent="0.35">
      <c r="A3" s="1" t="s">
        <v>0</v>
      </c>
      <c r="B3" s="1" t="s">
        <v>1</v>
      </c>
      <c r="C3" s="1" t="s">
        <v>2</v>
      </c>
      <c r="D3" s="1" t="s">
        <v>3</v>
      </c>
      <c r="E3" s="1" t="s">
        <v>165</v>
      </c>
      <c r="F3" s="1" t="s">
        <v>4</v>
      </c>
      <c r="G3" s="1" t="s">
        <v>5</v>
      </c>
      <c r="H3" s="1" t="s">
        <v>164</v>
      </c>
      <c r="I3" s="1" t="s">
        <v>3</v>
      </c>
      <c r="J3" s="1" t="s">
        <v>6</v>
      </c>
      <c r="K3" s="1" t="s">
        <v>7</v>
      </c>
      <c r="L3" s="1" t="s">
        <v>191</v>
      </c>
      <c r="M3" s="1" t="s">
        <v>192</v>
      </c>
      <c r="N3" s="1" t="s">
        <v>193</v>
      </c>
      <c r="O3" s="149" t="s">
        <v>351</v>
      </c>
      <c r="P3" s="1" t="s">
        <v>349</v>
      </c>
      <c r="Q3" s="1" t="s">
        <v>350</v>
      </c>
      <c r="R3" s="1" t="s">
        <v>148</v>
      </c>
      <c r="S3" s="1" t="s">
        <v>8</v>
      </c>
      <c r="T3" s="1" t="s">
        <v>96</v>
      </c>
      <c r="U3" s="1" t="s">
        <v>97</v>
      </c>
      <c r="V3" s="1" t="s">
        <v>98</v>
      </c>
      <c r="W3" s="1" t="s">
        <v>99</v>
      </c>
      <c r="X3" s="1" t="s">
        <v>166</v>
      </c>
      <c r="Y3" s="149" t="s">
        <v>352</v>
      </c>
      <c r="Z3" s="1" t="s">
        <v>168</v>
      </c>
      <c r="AA3" s="1" t="s">
        <v>167</v>
      </c>
      <c r="AB3" s="1" t="s">
        <v>284</v>
      </c>
      <c r="AC3" s="1" t="s">
        <v>285</v>
      </c>
      <c r="AD3" s="1" t="s">
        <v>169</v>
      </c>
      <c r="AE3" s="1" t="s">
        <v>170</v>
      </c>
      <c r="AF3" s="1" t="s">
        <v>100</v>
      </c>
      <c r="AG3" s="41" t="s">
        <v>286</v>
      </c>
      <c r="AH3" s="1" t="s">
        <v>101</v>
      </c>
      <c r="AI3" s="1" t="s">
        <v>102</v>
      </c>
      <c r="AJ3" s="1" t="s">
        <v>330</v>
      </c>
      <c r="AK3" s="1" t="s">
        <v>103</v>
      </c>
      <c r="AL3" s="1" t="s">
        <v>104</v>
      </c>
      <c r="AM3" s="12" t="s">
        <v>144</v>
      </c>
      <c r="AN3" s="13" t="s">
        <v>154</v>
      </c>
      <c r="AO3" s="13" t="s">
        <v>159</v>
      </c>
      <c r="AP3" s="17" t="s">
        <v>189</v>
      </c>
      <c r="AQ3" s="16" t="s">
        <v>160</v>
      </c>
    </row>
    <row r="4" spans="1:47" ht="173.25" customHeight="1" x14ac:dyDescent="0.35">
      <c r="A4" s="160" t="s">
        <v>9</v>
      </c>
      <c r="B4" s="179" t="s">
        <v>10</v>
      </c>
      <c r="C4" s="179" t="s">
        <v>11</v>
      </c>
      <c r="D4" s="179" t="s">
        <v>12</v>
      </c>
      <c r="E4" s="179" t="s">
        <v>13</v>
      </c>
      <c r="F4" s="179" t="s">
        <v>14</v>
      </c>
      <c r="G4" s="179" t="s">
        <v>107</v>
      </c>
      <c r="H4" s="179"/>
      <c r="I4" s="179">
        <v>0</v>
      </c>
      <c r="J4" s="179" t="s">
        <v>108</v>
      </c>
      <c r="K4" s="245">
        <v>8</v>
      </c>
      <c r="L4" s="245">
        <v>2</v>
      </c>
      <c r="M4" s="179">
        <v>0.17</v>
      </c>
      <c r="N4" s="179">
        <v>0.1</v>
      </c>
      <c r="O4" s="179">
        <v>0.02</v>
      </c>
      <c r="P4" s="179">
        <f>+N4+O4</f>
        <v>0.12000000000000001</v>
      </c>
      <c r="Q4" s="179">
        <f>+(N4+O4)/L4</f>
        <v>6.0000000000000005E-2</v>
      </c>
      <c r="R4" s="179">
        <f>+M4+P4</f>
        <v>0.29000000000000004</v>
      </c>
      <c r="S4" s="169" t="s">
        <v>194</v>
      </c>
      <c r="T4" s="246">
        <v>2021130010194</v>
      </c>
      <c r="U4" s="169" t="s">
        <v>195</v>
      </c>
      <c r="V4" s="59" t="s">
        <v>196</v>
      </c>
      <c r="W4" s="57">
        <v>1</v>
      </c>
      <c r="X4" s="47">
        <v>0.1</v>
      </c>
      <c r="Y4" s="147">
        <v>0.1</v>
      </c>
      <c r="Z4" s="47">
        <f>+X4</f>
        <v>0.1</v>
      </c>
      <c r="AA4" s="24">
        <f>+Z4/W4</f>
        <v>0.1</v>
      </c>
      <c r="AB4" s="24" t="s">
        <v>143</v>
      </c>
      <c r="AC4" s="51">
        <v>270</v>
      </c>
      <c r="AD4" s="52"/>
      <c r="AE4" s="52"/>
      <c r="AF4" s="7" t="s">
        <v>118</v>
      </c>
      <c r="AG4" s="42" t="s">
        <v>114</v>
      </c>
      <c r="AH4" s="256" t="s">
        <v>121</v>
      </c>
      <c r="AI4" s="174">
        <v>2086215741</v>
      </c>
      <c r="AJ4" s="173" t="s">
        <v>293</v>
      </c>
      <c r="AK4" s="169" t="s">
        <v>298</v>
      </c>
      <c r="AL4" s="169" t="s">
        <v>299</v>
      </c>
      <c r="AM4" s="170">
        <v>142400000</v>
      </c>
      <c r="AN4" s="192">
        <f>+AM4/AI4</f>
        <v>6.825756186258207E-2</v>
      </c>
      <c r="AO4" s="3"/>
      <c r="AP4" s="148" t="s">
        <v>357</v>
      </c>
      <c r="AQ4" s="185"/>
    </row>
    <row r="5" spans="1:47" ht="173.25" customHeight="1" x14ac:dyDescent="0.35">
      <c r="A5" s="168"/>
      <c r="B5" s="179"/>
      <c r="C5" s="179"/>
      <c r="D5" s="179"/>
      <c r="E5" s="179"/>
      <c r="F5" s="179"/>
      <c r="G5" s="179"/>
      <c r="H5" s="179"/>
      <c r="I5" s="179"/>
      <c r="J5" s="179"/>
      <c r="K5" s="245"/>
      <c r="L5" s="245"/>
      <c r="M5" s="179"/>
      <c r="N5" s="179"/>
      <c r="O5" s="179"/>
      <c r="P5" s="179"/>
      <c r="Q5" s="179"/>
      <c r="R5" s="179"/>
      <c r="S5" s="169"/>
      <c r="T5" s="246"/>
      <c r="U5" s="169"/>
      <c r="V5" s="59" t="s">
        <v>197</v>
      </c>
      <c r="W5" s="57">
        <v>1</v>
      </c>
      <c r="X5" s="47">
        <v>0.1</v>
      </c>
      <c r="Y5" s="147">
        <v>0.1</v>
      </c>
      <c r="Z5" s="47">
        <f t="shared" ref="Z5" si="0">+X5</f>
        <v>0.1</v>
      </c>
      <c r="AA5" s="24">
        <f t="shared" ref="AA5:AA7" si="1">+Z5/W5</f>
        <v>0.1</v>
      </c>
      <c r="AB5" s="24" t="s">
        <v>327</v>
      </c>
      <c r="AC5" s="51">
        <v>270</v>
      </c>
      <c r="AD5" s="52"/>
      <c r="AE5" s="52"/>
      <c r="AF5" s="7" t="s">
        <v>118</v>
      </c>
      <c r="AG5" s="42" t="s">
        <v>114</v>
      </c>
      <c r="AH5" s="258"/>
      <c r="AI5" s="174"/>
      <c r="AJ5" s="173"/>
      <c r="AK5" s="169"/>
      <c r="AL5" s="169"/>
      <c r="AM5" s="170"/>
      <c r="AN5" s="192"/>
      <c r="AO5" s="3"/>
      <c r="AP5" s="148" t="s">
        <v>358</v>
      </c>
      <c r="AQ5" s="185"/>
    </row>
    <row r="6" spans="1:47" ht="58.5" customHeight="1" x14ac:dyDescent="0.35">
      <c r="A6" s="168"/>
      <c r="B6" s="179"/>
      <c r="C6" s="179"/>
      <c r="D6" s="179"/>
      <c r="E6" s="179"/>
      <c r="F6" s="179"/>
      <c r="G6" s="179"/>
      <c r="H6" s="179"/>
      <c r="I6" s="179"/>
      <c r="J6" s="179"/>
      <c r="K6" s="245"/>
      <c r="L6" s="245"/>
      <c r="M6" s="179"/>
      <c r="N6" s="179"/>
      <c r="O6" s="179"/>
      <c r="P6" s="179"/>
      <c r="Q6" s="179"/>
      <c r="R6" s="179"/>
      <c r="S6" s="169"/>
      <c r="T6" s="246"/>
      <c r="U6" s="169"/>
      <c r="V6" s="59" t="s">
        <v>198</v>
      </c>
      <c r="W6" s="57">
        <v>1</v>
      </c>
      <c r="X6" s="47">
        <v>0.1</v>
      </c>
      <c r="Y6" s="147">
        <v>0.15</v>
      </c>
      <c r="Z6" s="47">
        <f>+Y6</f>
        <v>0.15</v>
      </c>
      <c r="AA6" s="24">
        <f t="shared" si="1"/>
        <v>0.15</v>
      </c>
      <c r="AB6" s="24" t="s">
        <v>328</v>
      </c>
      <c r="AC6" s="51">
        <v>270</v>
      </c>
      <c r="AD6" s="52"/>
      <c r="AE6" s="52"/>
      <c r="AF6" s="7" t="s">
        <v>118</v>
      </c>
      <c r="AG6" s="42" t="s">
        <v>114</v>
      </c>
      <c r="AH6" s="256" t="s">
        <v>337</v>
      </c>
      <c r="AI6" s="175">
        <v>5369584259</v>
      </c>
      <c r="AJ6" s="169" t="s">
        <v>294</v>
      </c>
      <c r="AK6" s="169"/>
      <c r="AL6" s="169"/>
      <c r="AM6" s="207">
        <v>0</v>
      </c>
      <c r="AN6" s="266">
        <v>0</v>
      </c>
      <c r="AO6" s="170"/>
      <c r="AP6" s="89" t="s">
        <v>359</v>
      </c>
      <c r="AQ6" s="185"/>
    </row>
    <row r="7" spans="1:47" ht="58.5" customHeight="1" x14ac:dyDescent="0.35">
      <c r="A7" s="168"/>
      <c r="B7" s="179"/>
      <c r="C7" s="179"/>
      <c r="D7" s="179"/>
      <c r="E7" s="179"/>
      <c r="F7" s="179"/>
      <c r="G7" s="179"/>
      <c r="H7" s="179"/>
      <c r="I7" s="179"/>
      <c r="J7" s="179"/>
      <c r="K7" s="245"/>
      <c r="L7" s="245"/>
      <c r="M7" s="179"/>
      <c r="N7" s="179"/>
      <c r="O7" s="179"/>
      <c r="P7" s="179"/>
      <c r="Q7" s="179"/>
      <c r="R7" s="179"/>
      <c r="S7" s="169"/>
      <c r="T7" s="246"/>
      <c r="U7" s="169"/>
      <c r="V7" s="59" t="s">
        <v>199</v>
      </c>
      <c r="W7" s="57">
        <v>1</v>
      </c>
      <c r="X7" s="69">
        <v>0.1</v>
      </c>
      <c r="Y7" s="147">
        <v>0.15</v>
      </c>
      <c r="Z7" s="47">
        <f>+Y7</f>
        <v>0.15</v>
      </c>
      <c r="AA7" s="24">
        <f t="shared" si="1"/>
        <v>0.15</v>
      </c>
      <c r="AB7" s="24" t="s">
        <v>329</v>
      </c>
      <c r="AC7" s="51">
        <v>270</v>
      </c>
      <c r="AD7" s="52"/>
      <c r="AE7" s="52"/>
      <c r="AF7" s="7" t="s">
        <v>118</v>
      </c>
      <c r="AG7" s="42" t="s">
        <v>114</v>
      </c>
      <c r="AH7" s="258"/>
      <c r="AI7" s="175"/>
      <c r="AJ7" s="169"/>
      <c r="AK7" s="169"/>
      <c r="AL7" s="169"/>
      <c r="AM7" s="209"/>
      <c r="AN7" s="267"/>
      <c r="AO7" s="170"/>
      <c r="AP7" s="89" t="s">
        <v>360</v>
      </c>
      <c r="AQ7" s="185"/>
    </row>
    <row r="8" spans="1:47" ht="31" x14ac:dyDescent="0.35">
      <c r="A8" s="168"/>
      <c r="B8" s="61"/>
      <c r="C8" s="61"/>
      <c r="D8" s="61"/>
      <c r="E8" s="61"/>
      <c r="F8" s="200" t="s">
        <v>171</v>
      </c>
      <c r="G8" s="200"/>
      <c r="H8" s="200"/>
      <c r="I8" s="200"/>
      <c r="J8" s="200"/>
      <c r="K8" s="200"/>
      <c r="L8" s="200"/>
      <c r="M8" s="200"/>
      <c r="N8" s="200"/>
      <c r="O8" s="200"/>
      <c r="P8" s="200"/>
      <c r="Q8" s="64">
        <f>+Q4</f>
        <v>6.0000000000000005E-2</v>
      </c>
      <c r="R8" s="64">
        <f>+R4</f>
        <v>0.29000000000000004</v>
      </c>
      <c r="S8" s="200" t="s">
        <v>187</v>
      </c>
      <c r="T8" s="200"/>
      <c r="U8" s="200"/>
      <c r="V8" s="200"/>
      <c r="W8" s="200"/>
      <c r="X8" s="200"/>
      <c r="Y8" s="200"/>
      <c r="Z8" s="200"/>
      <c r="AA8" s="177">
        <f>+AVERAGE(AA4:AA7)</f>
        <v>0.125</v>
      </c>
      <c r="AB8" s="170"/>
      <c r="AC8" s="170"/>
      <c r="AD8" s="170"/>
      <c r="AE8" s="170"/>
      <c r="AF8" s="170"/>
      <c r="AG8" s="3"/>
      <c r="AH8" s="3"/>
      <c r="AI8" s="42"/>
      <c r="AJ8" s="3"/>
      <c r="AK8" s="42"/>
      <c r="AL8" s="42"/>
      <c r="AM8" s="8"/>
      <c r="AN8" s="8"/>
      <c r="AO8" s="3"/>
      <c r="AP8" s="3"/>
      <c r="AQ8" s="185"/>
    </row>
    <row r="9" spans="1:47" ht="31" x14ac:dyDescent="0.35">
      <c r="A9" s="168"/>
      <c r="B9" s="200" t="s">
        <v>172</v>
      </c>
      <c r="C9" s="200"/>
      <c r="D9" s="200"/>
      <c r="E9" s="200"/>
      <c r="F9" s="200"/>
      <c r="G9" s="200"/>
      <c r="H9" s="200"/>
      <c r="I9" s="200"/>
      <c r="J9" s="200"/>
      <c r="K9" s="200"/>
      <c r="L9" s="200"/>
      <c r="M9" s="200"/>
      <c r="N9" s="200"/>
      <c r="O9" s="200"/>
      <c r="P9" s="200"/>
      <c r="Q9" s="64">
        <f>+AVERAGE(Q8)</f>
        <v>6.0000000000000005E-2</v>
      </c>
      <c r="R9" s="64">
        <f>+R8</f>
        <v>0.29000000000000004</v>
      </c>
      <c r="S9" s="200"/>
      <c r="T9" s="200"/>
      <c r="U9" s="200"/>
      <c r="V9" s="200"/>
      <c r="W9" s="200"/>
      <c r="X9" s="200"/>
      <c r="Y9" s="200"/>
      <c r="Z9" s="200"/>
      <c r="AA9" s="177"/>
      <c r="AB9" s="170"/>
      <c r="AC9" s="170"/>
      <c r="AD9" s="170"/>
      <c r="AE9" s="170"/>
      <c r="AF9" s="170"/>
      <c r="AG9" s="46"/>
      <c r="AH9" s="80"/>
      <c r="AI9" s="42"/>
      <c r="AJ9" s="3"/>
      <c r="AK9" s="42"/>
      <c r="AL9" s="42"/>
      <c r="AM9" s="8"/>
      <c r="AN9" s="8"/>
      <c r="AO9" s="3"/>
      <c r="AP9" s="3"/>
      <c r="AQ9" s="185"/>
    </row>
    <row r="10" spans="1:47" ht="111.75" customHeight="1" x14ac:dyDescent="0.35">
      <c r="A10" s="168"/>
      <c r="B10" s="167" t="s">
        <v>15</v>
      </c>
      <c r="C10" s="23" t="s">
        <v>16</v>
      </c>
      <c r="D10" s="23">
        <v>0.5</v>
      </c>
      <c r="E10" s="23" t="s">
        <v>17</v>
      </c>
      <c r="F10" s="167" t="s">
        <v>109</v>
      </c>
      <c r="G10" s="65" t="s">
        <v>18</v>
      </c>
      <c r="H10" s="65"/>
      <c r="I10" s="65" t="s">
        <v>19</v>
      </c>
      <c r="J10" s="65" t="s">
        <v>20</v>
      </c>
      <c r="K10" s="65">
        <v>1</v>
      </c>
      <c r="L10" s="65">
        <v>1</v>
      </c>
      <c r="M10" s="71">
        <v>0.6</v>
      </c>
      <c r="N10" s="71">
        <v>0</v>
      </c>
      <c r="O10" s="136">
        <v>0.15</v>
      </c>
      <c r="P10" s="71">
        <f>+N10+O10</f>
        <v>0.15</v>
      </c>
      <c r="Q10" s="151">
        <v>0.75</v>
      </c>
      <c r="R10" s="71">
        <f>+(M10+P10)/K10</f>
        <v>0.75</v>
      </c>
      <c r="S10" s="180" t="s">
        <v>200</v>
      </c>
      <c r="T10" s="249">
        <v>2021130010261</v>
      </c>
      <c r="U10" s="180" t="s">
        <v>117</v>
      </c>
      <c r="V10" s="57" t="s">
        <v>201</v>
      </c>
      <c r="W10" s="58">
        <v>10</v>
      </c>
      <c r="X10" s="61">
        <v>0</v>
      </c>
      <c r="Y10" s="152">
        <v>0.5</v>
      </c>
      <c r="Z10" s="47">
        <f>+Y10</f>
        <v>0.5</v>
      </c>
      <c r="AA10" s="24">
        <f t="shared" ref="AA10:AA13" si="2">+Z10/W10</f>
        <v>0.05</v>
      </c>
      <c r="AB10" s="52" t="s">
        <v>143</v>
      </c>
      <c r="AC10" s="81">
        <v>300</v>
      </c>
      <c r="AD10" s="52"/>
      <c r="AE10" s="52"/>
      <c r="AF10" s="78" t="s">
        <v>10</v>
      </c>
      <c r="AG10" s="46" t="s">
        <v>114</v>
      </c>
      <c r="AH10" s="171" t="s">
        <v>121</v>
      </c>
      <c r="AI10" s="172">
        <v>4436200000</v>
      </c>
      <c r="AJ10" s="173" t="s">
        <v>293</v>
      </c>
      <c r="AK10" s="169" t="s">
        <v>300</v>
      </c>
      <c r="AL10" s="171" t="s">
        <v>301</v>
      </c>
      <c r="AM10" s="172">
        <v>2350168549.73</v>
      </c>
      <c r="AN10" s="268">
        <f>+AM10/AI10</f>
        <v>0.52977064824173847</v>
      </c>
      <c r="AO10" s="3"/>
      <c r="AP10" s="3"/>
      <c r="AQ10" s="185"/>
    </row>
    <row r="11" spans="1:47" ht="117" customHeight="1" x14ac:dyDescent="0.35">
      <c r="A11" s="168"/>
      <c r="B11" s="167"/>
      <c r="C11" s="176" t="s">
        <v>21</v>
      </c>
      <c r="D11" s="176">
        <v>1</v>
      </c>
      <c r="E11" s="176" t="s">
        <v>22</v>
      </c>
      <c r="F11" s="167"/>
      <c r="G11" s="176" t="s">
        <v>106</v>
      </c>
      <c r="H11" s="176"/>
      <c r="I11" s="176" t="s">
        <v>30</v>
      </c>
      <c r="J11" s="176" t="s">
        <v>31</v>
      </c>
      <c r="K11" s="176">
        <v>25</v>
      </c>
      <c r="L11" s="176">
        <v>15</v>
      </c>
      <c r="M11" s="176">
        <v>15</v>
      </c>
      <c r="N11" s="176">
        <v>15</v>
      </c>
      <c r="O11" s="253">
        <v>4</v>
      </c>
      <c r="P11" s="248">
        <f>+N11+O11</f>
        <v>19</v>
      </c>
      <c r="Q11" s="178">
        <v>1</v>
      </c>
      <c r="R11" s="178">
        <f>+P11/K11</f>
        <v>0.76</v>
      </c>
      <c r="S11" s="180"/>
      <c r="T11" s="249"/>
      <c r="U11" s="180"/>
      <c r="V11" s="55" t="s">
        <v>202</v>
      </c>
      <c r="W11" s="58">
        <v>1</v>
      </c>
      <c r="X11" s="69">
        <v>0.64</v>
      </c>
      <c r="Y11" s="153">
        <v>1</v>
      </c>
      <c r="Z11" s="47">
        <f>+Y11</f>
        <v>1</v>
      </c>
      <c r="AA11" s="24">
        <f t="shared" si="2"/>
        <v>1</v>
      </c>
      <c r="AB11" s="52" t="s">
        <v>143</v>
      </c>
      <c r="AC11" s="81">
        <v>300</v>
      </c>
      <c r="AD11" s="52"/>
      <c r="AE11" s="52"/>
      <c r="AF11" s="52" t="s">
        <v>10</v>
      </c>
      <c r="AG11" s="46" t="s">
        <v>114</v>
      </c>
      <c r="AH11" s="171"/>
      <c r="AI11" s="172"/>
      <c r="AJ11" s="173"/>
      <c r="AK11" s="169"/>
      <c r="AL11" s="171"/>
      <c r="AM11" s="172">
        <v>2651010406.6700001</v>
      </c>
      <c r="AN11" s="268"/>
      <c r="AO11" s="3"/>
      <c r="AP11" s="3"/>
      <c r="AQ11" s="185"/>
      <c r="AU11" s="2" t="s">
        <v>105</v>
      </c>
    </row>
    <row r="12" spans="1:47" ht="117" customHeight="1" x14ac:dyDescent="0.35">
      <c r="A12" s="168"/>
      <c r="B12" s="167"/>
      <c r="C12" s="176"/>
      <c r="D12" s="176"/>
      <c r="E12" s="176"/>
      <c r="F12" s="167"/>
      <c r="G12" s="176"/>
      <c r="H12" s="176"/>
      <c r="I12" s="176"/>
      <c r="J12" s="176"/>
      <c r="K12" s="176"/>
      <c r="L12" s="176"/>
      <c r="M12" s="176"/>
      <c r="N12" s="176"/>
      <c r="O12" s="254"/>
      <c r="P12" s="176"/>
      <c r="Q12" s="178"/>
      <c r="R12" s="178"/>
      <c r="S12" s="180"/>
      <c r="T12" s="249"/>
      <c r="U12" s="180"/>
      <c r="V12" s="55" t="s">
        <v>203</v>
      </c>
      <c r="W12" s="58">
        <v>1</v>
      </c>
      <c r="X12" s="61">
        <v>1</v>
      </c>
      <c r="Y12" s="154">
        <v>1</v>
      </c>
      <c r="Z12" s="47">
        <f t="shared" ref="Z12" si="3">+X12</f>
        <v>1</v>
      </c>
      <c r="AA12" s="24">
        <f t="shared" si="2"/>
        <v>1</v>
      </c>
      <c r="AB12" s="52" t="s">
        <v>143</v>
      </c>
      <c r="AC12" s="81">
        <v>300</v>
      </c>
      <c r="AD12" s="52"/>
      <c r="AE12" s="52"/>
      <c r="AF12" s="52" t="s">
        <v>10</v>
      </c>
      <c r="AG12" s="46" t="s">
        <v>114</v>
      </c>
      <c r="AH12" s="171"/>
      <c r="AI12" s="172"/>
      <c r="AJ12" s="173"/>
      <c r="AK12" s="169"/>
      <c r="AL12" s="171"/>
      <c r="AM12" s="172"/>
      <c r="AN12" s="268"/>
      <c r="AO12" s="3"/>
      <c r="AP12" s="3"/>
      <c r="AQ12" s="185"/>
    </row>
    <row r="13" spans="1:47" ht="117" customHeight="1" x14ac:dyDescent="0.35">
      <c r="A13" s="168"/>
      <c r="B13" s="167"/>
      <c r="C13" s="176"/>
      <c r="D13" s="176"/>
      <c r="E13" s="176"/>
      <c r="F13" s="167"/>
      <c r="G13" s="176"/>
      <c r="H13" s="176"/>
      <c r="I13" s="176"/>
      <c r="J13" s="176"/>
      <c r="K13" s="176"/>
      <c r="L13" s="176"/>
      <c r="M13" s="176"/>
      <c r="N13" s="176"/>
      <c r="O13" s="254"/>
      <c r="P13" s="176"/>
      <c r="Q13" s="178"/>
      <c r="R13" s="178"/>
      <c r="S13" s="180"/>
      <c r="T13" s="249"/>
      <c r="U13" s="180"/>
      <c r="V13" s="57" t="s">
        <v>204</v>
      </c>
      <c r="W13" s="58">
        <v>1</v>
      </c>
      <c r="X13" s="69">
        <v>0.25</v>
      </c>
      <c r="Y13" s="155">
        <v>0.5</v>
      </c>
      <c r="Z13" s="47">
        <v>0.5</v>
      </c>
      <c r="AA13" s="24">
        <f t="shared" si="2"/>
        <v>0.5</v>
      </c>
      <c r="AB13" s="52" t="s">
        <v>143</v>
      </c>
      <c r="AC13" s="81">
        <v>300</v>
      </c>
      <c r="AD13" s="52"/>
      <c r="AE13" s="52"/>
      <c r="AF13" s="52" t="s">
        <v>10</v>
      </c>
      <c r="AG13" s="46" t="s">
        <v>114</v>
      </c>
      <c r="AH13" s="171"/>
      <c r="AI13" s="172"/>
      <c r="AJ13" s="173"/>
      <c r="AK13" s="169"/>
      <c r="AL13" s="171"/>
      <c r="AM13" s="172"/>
      <c r="AN13" s="268"/>
      <c r="AO13" s="3"/>
      <c r="AP13" s="3"/>
      <c r="AQ13" s="185"/>
    </row>
    <row r="14" spans="1:47" ht="15.5" x14ac:dyDescent="0.35">
      <c r="A14" s="168"/>
      <c r="B14" s="167"/>
      <c r="C14" s="176"/>
      <c r="D14" s="176"/>
      <c r="E14" s="176"/>
      <c r="F14" s="167"/>
      <c r="G14" s="176"/>
      <c r="H14" s="176"/>
      <c r="I14" s="176"/>
      <c r="J14" s="176"/>
      <c r="K14" s="176"/>
      <c r="L14" s="176"/>
      <c r="M14" s="176"/>
      <c r="N14" s="176"/>
      <c r="O14" s="254"/>
      <c r="P14" s="176"/>
      <c r="Q14" s="178"/>
      <c r="R14" s="178"/>
      <c r="S14" s="200" t="s">
        <v>187</v>
      </c>
      <c r="T14" s="200"/>
      <c r="U14" s="200"/>
      <c r="V14" s="200"/>
      <c r="W14" s="200"/>
      <c r="X14" s="200"/>
      <c r="Y14" s="200"/>
      <c r="Z14" s="200"/>
      <c r="AA14" s="177">
        <f>+AVERAGE(AA10:AA13)</f>
        <v>0.63749999999999996</v>
      </c>
      <c r="AB14" s="52"/>
      <c r="AC14" s="52"/>
      <c r="AD14" s="52"/>
      <c r="AE14" s="52"/>
      <c r="AF14" s="52"/>
      <c r="AG14" s="54"/>
      <c r="AH14" s="53"/>
      <c r="AI14" s="82"/>
      <c r="AJ14" s="79"/>
      <c r="AK14" s="79"/>
      <c r="AL14" s="80"/>
      <c r="AM14" s="8"/>
      <c r="AN14" s="92"/>
      <c r="AO14" s="3"/>
      <c r="AP14" s="3"/>
      <c r="AQ14" s="185"/>
    </row>
    <row r="15" spans="1:47" ht="15.5" x14ac:dyDescent="0.35">
      <c r="A15" s="168"/>
      <c r="B15" s="167"/>
      <c r="C15" s="176"/>
      <c r="D15" s="176"/>
      <c r="E15" s="176"/>
      <c r="F15" s="167"/>
      <c r="G15" s="176"/>
      <c r="H15" s="176"/>
      <c r="I15" s="176"/>
      <c r="J15" s="176"/>
      <c r="K15" s="176"/>
      <c r="L15" s="176"/>
      <c r="M15" s="176"/>
      <c r="N15" s="176"/>
      <c r="O15" s="255"/>
      <c r="P15" s="176"/>
      <c r="Q15" s="178"/>
      <c r="R15" s="178"/>
      <c r="S15" s="200"/>
      <c r="T15" s="200"/>
      <c r="U15" s="200"/>
      <c r="V15" s="200"/>
      <c r="W15" s="200"/>
      <c r="X15" s="200"/>
      <c r="Y15" s="200"/>
      <c r="Z15" s="200"/>
      <c r="AA15" s="177"/>
      <c r="AB15" s="52"/>
      <c r="AC15" s="52"/>
      <c r="AD15" s="52"/>
      <c r="AE15" s="52"/>
      <c r="AF15" s="52"/>
      <c r="AG15" s="54"/>
      <c r="AH15" s="53"/>
      <c r="AI15" s="82"/>
      <c r="AJ15" s="79"/>
      <c r="AK15" s="79"/>
      <c r="AL15" s="80"/>
      <c r="AM15" s="8"/>
      <c r="AN15" s="92"/>
      <c r="AO15" s="3"/>
      <c r="AP15" s="3"/>
      <c r="AQ15" s="185"/>
    </row>
    <row r="16" spans="1:47" ht="99" customHeight="1" x14ac:dyDescent="0.35">
      <c r="A16" s="168"/>
      <c r="B16" s="167"/>
      <c r="C16" s="176"/>
      <c r="D16" s="176"/>
      <c r="E16" s="176"/>
      <c r="F16" s="167"/>
      <c r="G16" s="176" t="s">
        <v>29</v>
      </c>
      <c r="H16" s="176"/>
      <c r="I16" s="176" t="s">
        <v>32</v>
      </c>
      <c r="J16" s="176" t="s">
        <v>33</v>
      </c>
      <c r="K16" s="176">
        <v>1</v>
      </c>
      <c r="L16" s="176">
        <v>0.8</v>
      </c>
      <c r="M16" s="176">
        <v>0.5</v>
      </c>
      <c r="N16" s="176">
        <v>0.1</v>
      </c>
      <c r="O16" s="229">
        <v>0.25</v>
      </c>
      <c r="P16" s="225">
        <f>+N16+O16</f>
        <v>0.35</v>
      </c>
      <c r="Q16" s="178">
        <f>+P16/L16</f>
        <v>0.43749999999999994</v>
      </c>
      <c r="R16" s="178">
        <f>+(M16+P16)/K16</f>
        <v>0.85</v>
      </c>
      <c r="S16" s="180" t="s">
        <v>205</v>
      </c>
      <c r="T16" s="247">
        <v>2021130010262</v>
      </c>
      <c r="U16" s="247" t="s">
        <v>206</v>
      </c>
      <c r="V16" s="57" t="s">
        <v>207</v>
      </c>
      <c r="W16" s="58">
        <v>1</v>
      </c>
      <c r="X16" s="61">
        <v>1</v>
      </c>
      <c r="Y16" s="146">
        <v>1</v>
      </c>
      <c r="Z16" s="120">
        <f>+X16</f>
        <v>1</v>
      </c>
      <c r="AA16" s="64">
        <f>+Z16</f>
        <v>1</v>
      </c>
      <c r="AB16" s="52" t="s">
        <v>143</v>
      </c>
      <c r="AC16" s="53">
        <v>270</v>
      </c>
      <c r="AD16" s="52"/>
      <c r="AE16" s="52"/>
      <c r="AF16" s="52" t="s">
        <v>119</v>
      </c>
      <c r="AG16" s="53" t="s">
        <v>114</v>
      </c>
      <c r="AH16" s="171" t="s">
        <v>295</v>
      </c>
      <c r="AI16" s="174">
        <v>2114200000</v>
      </c>
      <c r="AJ16" s="173" t="s">
        <v>293</v>
      </c>
      <c r="AK16" s="169" t="s">
        <v>302</v>
      </c>
      <c r="AL16" s="171" t="s">
        <v>303</v>
      </c>
      <c r="AM16" s="174">
        <v>1689200000</v>
      </c>
      <c r="AN16" s="269">
        <f>+AM16/AI16</f>
        <v>0.79897833695960652</v>
      </c>
      <c r="AO16" s="3"/>
      <c r="AP16" s="3"/>
      <c r="AQ16" s="185"/>
    </row>
    <row r="17" spans="1:43" ht="99" customHeight="1" x14ac:dyDescent="0.35">
      <c r="A17" s="168"/>
      <c r="B17" s="167"/>
      <c r="C17" s="176"/>
      <c r="D17" s="176"/>
      <c r="E17" s="176"/>
      <c r="F17" s="167"/>
      <c r="G17" s="176"/>
      <c r="H17" s="176"/>
      <c r="I17" s="176"/>
      <c r="J17" s="176"/>
      <c r="K17" s="176"/>
      <c r="L17" s="176"/>
      <c r="M17" s="176"/>
      <c r="N17" s="176"/>
      <c r="O17" s="220"/>
      <c r="P17" s="176"/>
      <c r="Q17" s="178"/>
      <c r="R17" s="178"/>
      <c r="S17" s="180"/>
      <c r="T17" s="247"/>
      <c r="U17" s="247"/>
      <c r="V17" s="57" t="s">
        <v>208</v>
      </c>
      <c r="W17" s="60">
        <v>1</v>
      </c>
      <c r="X17" s="65">
        <v>0</v>
      </c>
      <c r="Y17" s="129">
        <v>0</v>
      </c>
      <c r="Z17" s="120">
        <f t="shared" ref="Z17:Z18" si="4">+X17</f>
        <v>0</v>
      </c>
      <c r="AA17" s="64">
        <f>+AVERAGE(AA10:AA16)</f>
        <v>0.69791666666666663</v>
      </c>
      <c r="AB17" s="52" t="s">
        <v>143</v>
      </c>
      <c r="AC17" s="53">
        <v>270</v>
      </c>
      <c r="AD17" s="52"/>
      <c r="AE17" s="52"/>
      <c r="AF17" s="52" t="s">
        <v>10</v>
      </c>
      <c r="AG17" s="53" t="s">
        <v>287</v>
      </c>
      <c r="AH17" s="171"/>
      <c r="AI17" s="174"/>
      <c r="AJ17" s="173"/>
      <c r="AK17" s="169"/>
      <c r="AL17" s="171"/>
      <c r="AM17" s="174"/>
      <c r="AN17" s="269"/>
      <c r="AO17" s="3"/>
      <c r="AP17" s="3"/>
      <c r="AQ17" s="185"/>
    </row>
    <row r="18" spans="1:43" ht="142.5" customHeight="1" x14ac:dyDescent="0.35">
      <c r="A18" s="168"/>
      <c r="B18" s="167"/>
      <c r="C18" s="176"/>
      <c r="D18" s="176"/>
      <c r="E18" s="176"/>
      <c r="F18" s="167"/>
      <c r="G18" s="65" t="s">
        <v>23</v>
      </c>
      <c r="H18" s="65"/>
      <c r="I18" s="65" t="s">
        <v>24</v>
      </c>
      <c r="J18" s="65" t="s">
        <v>25</v>
      </c>
      <c r="K18" s="61">
        <v>3</v>
      </c>
      <c r="L18" s="61">
        <v>1</v>
      </c>
      <c r="M18" s="61">
        <v>0</v>
      </c>
      <c r="N18" s="61">
        <v>0.25</v>
      </c>
      <c r="O18" s="132">
        <v>0.1</v>
      </c>
      <c r="P18" s="26">
        <f>+N18+O18</f>
        <v>0.35</v>
      </c>
      <c r="Q18" s="72">
        <f>+P18/L18</f>
        <v>0.35</v>
      </c>
      <c r="R18" s="71">
        <f>+(M18+P18)/K18</f>
        <v>0.11666666666666665</v>
      </c>
      <c r="S18" s="180"/>
      <c r="T18" s="247"/>
      <c r="U18" s="247"/>
      <c r="V18" s="57" t="s">
        <v>209</v>
      </c>
      <c r="W18" s="60">
        <v>1</v>
      </c>
      <c r="X18" s="65">
        <v>0</v>
      </c>
      <c r="Y18" s="129">
        <v>0</v>
      </c>
      <c r="Z18" s="120">
        <f t="shared" si="4"/>
        <v>0</v>
      </c>
      <c r="AA18" s="72">
        <v>0</v>
      </c>
      <c r="AB18" s="52" t="s">
        <v>143</v>
      </c>
      <c r="AC18" s="53">
        <v>270</v>
      </c>
      <c r="AD18" s="32"/>
      <c r="AE18" s="32"/>
      <c r="AF18" s="9" t="s">
        <v>118</v>
      </c>
      <c r="AG18" s="53" t="s">
        <v>287</v>
      </c>
      <c r="AH18" s="171"/>
      <c r="AI18" s="174"/>
      <c r="AJ18" s="173"/>
      <c r="AK18" s="169"/>
      <c r="AL18" s="171"/>
      <c r="AM18" s="174"/>
      <c r="AN18" s="269"/>
      <c r="AO18" s="3"/>
      <c r="AP18" s="3"/>
      <c r="AQ18" s="185"/>
    </row>
    <row r="19" spans="1:43" ht="99" customHeight="1" x14ac:dyDescent="0.35">
      <c r="A19" s="168"/>
      <c r="B19" s="167"/>
      <c r="C19" s="176"/>
      <c r="D19" s="176"/>
      <c r="E19" s="176"/>
      <c r="F19" s="167"/>
      <c r="G19" s="166" t="s">
        <v>26</v>
      </c>
      <c r="H19" s="166"/>
      <c r="I19" s="166" t="s">
        <v>27</v>
      </c>
      <c r="J19" s="166" t="s">
        <v>28</v>
      </c>
      <c r="K19" s="166">
        <v>1</v>
      </c>
      <c r="L19" s="166">
        <v>1</v>
      </c>
      <c r="M19" s="166">
        <v>1</v>
      </c>
      <c r="N19" s="166">
        <v>1</v>
      </c>
      <c r="O19" s="181">
        <v>1</v>
      </c>
      <c r="P19" s="179">
        <v>1</v>
      </c>
      <c r="Q19" s="179">
        <v>1</v>
      </c>
      <c r="R19" s="179">
        <v>1</v>
      </c>
      <c r="S19" s="180"/>
      <c r="T19" s="247"/>
      <c r="U19" s="247"/>
      <c r="V19" s="215" t="s">
        <v>210</v>
      </c>
      <c r="W19" s="216">
        <v>1</v>
      </c>
      <c r="X19" s="176">
        <v>1</v>
      </c>
      <c r="Y19" s="229">
        <v>1</v>
      </c>
      <c r="Z19" s="176">
        <f>+X19</f>
        <v>1</v>
      </c>
      <c r="AA19" s="178">
        <f>+Z19/W19</f>
        <v>1</v>
      </c>
      <c r="AB19" s="170" t="s">
        <v>143</v>
      </c>
      <c r="AC19" s="171">
        <v>270</v>
      </c>
      <c r="AD19" s="270"/>
      <c r="AE19" s="270"/>
      <c r="AF19" s="185" t="s">
        <v>118</v>
      </c>
      <c r="AG19" s="185" t="s">
        <v>114</v>
      </c>
      <c r="AH19" s="171"/>
      <c r="AI19" s="174"/>
      <c r="AJ19" s="173"/>
      <c r="AK19" s="169"/>
      <c r="AL19" s="171"/>
      <c r="AM19" s="174"/>
      <c r="AN19" s="269"/>
      <c r="AO19" s="3"/>
      <c r="AP19" s="3"/>
      <c r="AQ19" s="185"/>
    </row>
    <row r="20" spans="1:43" ht="8.25" customHeight="1" x14ac:dyDescent="0.35">
      <c r="A20" s="168"/>
      <c r="B20" s="167"/>
      <c r="C20" s="176"/>
      <c r="D20" s="176"/>
      <c r="E20" s="176"/>
      <c r="F20" s="167"/>
      <c r="G20" s="166"/>
      <c r="H20" s="166"/>
      <c r="I20" s="166"/>
      <c r="J20" s="166"/>
      <c r="K20" s="166"/>
      <c r="L20" s="166"/>
      <c r="M20" s="166"/>
      <c r="N20" s="166"/>
      <c r="O20" s="182"/>
      <c r="P20" s="179"/>
      <c r="Q20" s="179"/>
      <c r="R20" s="179"/>
      <c r="S20" s="180"/>
      <c r="T20" s="247"/>
      <c r="U20" s="247"/>
      <c r="V20" s="215"/>
      <c r="W20" s="216"/>
      <c r="X20" s="176"/>
      <c r="Y20" s="219"/>
      <c r="Z20" s="176"/>
      <c r="AA20" s="178"/>
      <c r="AB20" s="170"/>
      <c r="AC20" s="171"/>
      <c r="AD20" s="270"/>
      <c r="AE20" s="270"/>
      <c r="AF20" s="185"/>
      <c r="AG20" s="185"/>
      <c r="AH20" s="171"/>
      <c r="AI20" s="174"/>
      <c r="AJ20" s="173"/>
      <c r="AK20" s="169"/>
      <c r="AL20" s="171"/>
      <c r="AM20" s="174"/>
      <c r="AN20" s="269"/>
      <c r="AO20" s="3"/>
      <c r="AP20" s="3"/>
      <c r="AQ20" s="185"/>
    </row>
    <row r="21" spans="1:43" ht="15.75" customHeight="1" x14ac:dyDescent="0.35">
      <c r="A21" s="168"/>
      <c r="B21" s="167"/>
      <c r="C21" s="176"/>
      <c r="D21" s="176"/>
      <c r="E21" s="176"/>
      <c r="F21" s="167"/>
      <c r="G21" s="166"/>
      <c r="H21" s="166"/>
      <c r="I21" s="166"/>
      <c r="J21" s="166"/>
      <c r="K21" s="166"/>
      <c r="L21" s="166"/>
      <c r="M21" s="166"/>
      <c r="N21" s="166"/>
      <c r="O21" s="182"/>
      <c r="P21" s="179"/>
      <c r="Q21" s="179"/>
      <c r="R21" s="179"/>
      <c r="S21" s="180"/>
      <c r="T21" s="247"/>
      <c r="U21" s="247"/>
      <c r="V21" s="215"/>
      <c r="W21" s="216"/>
      <c r="X21" s="176"/>
      <c r="Y21" s="220"/>
      <c r="Z21" s="176"/>
      <c r="AA21" s="178"/>
      <c r="AB21" s="170"/>
      <c r="AC21" s="171"/>
      <c r="AD21" s="270"/>
      <c r="AE21" s="270"/>
      <c r="AF21" s="185"/>
      <c r="AG21" s="185"/>
      <c r="AH21" s="171"/>
      <c r="AI21" s="174"/>
      <c r="AJ21" s="173"/>
      <c r="AK21" s="169"/>
      <c r="AL21" s="171"/>
      <c r="AM21" s="174"/>
      <c r="AN21" s="269"/>
      <c r="AO21" s="3"/>
      <c r="AP21" s="3"/>
      <c r="AQ21" s="185"/>
    </row>
    <row r="22" spans="1:43" ht="15.75" customHeight="1" x14ac:dyDescent="0.35">
      <c r="A22" s="168"/>
      <c r="B22" s="167"/>
      <c r="C22" s="176"/>
      <c r="D22" s="176"/>
      <c r="E22" s="176"/>
      <c r="F22" s="167"/>
      <c r="G22" s="166"/>
      <c r="H22" s="166"/>
      <c r="I22" s="166"/>
      <c r="J22" s="166"/>
      <c r="K22" s="166"/>
      <c r="L22" s="166"/>
      <c r="M22" s="166"/>
      <c r="N22" s="166"/>
      <c r="O22" s="182"/>
      <c r="P22" s="179"/>
      <c r="Q22" s="179"/>
      <c r="R22" s="179"/>
      <c r="S22" s="200" t="s">
        <v>187</v>
      </c>
      <c r="T22" s="200"/>
      <c r="U22" s="200"/>
      <c r="V22" s="200"/>
      <c r="W22" s="200"/>
      <c r="X22" s="200"/>
      <c r="Y22" s="200"/>
      <c r="Z22" s="200"/>
      <c r="AA22" s="271">
        <f>+AVERAGE(AA16:AA21)</f>
        <v>0.67447916666666663</v>
      </c>
      <c r="AB22" s="32"/>
      <c r="AC22" s="32"/>
      <c r="AD22" s="32"/>
      <c r="AE22" s="32"/>
      <c r="AF22" s="9"/>
      <c r="AG22" s="53"/>
      <c r="AH22" s="53"/>
      <c r="AI22" s="97"/>
      <c r="AJ22" s="79"/>
      <c r="AK22" s="51"/>
      <c r="AL22" s="53"/>
      <c r="AM22" s="96"/>
      <c r="AN22" s="98"/>
      <c r="AO22" s="3"/>
      <c r="AP22" s="3"/>
      <c r="AQ22" s="185"/>
    </row>
    <row r="23" spans="1:43" ht="15.75" customHeight="1" x14ac:dyDescent="0.35">
      <c r="A23" s="168"/>
      <c r="B23" s="167"/>
      <c r="C23" s="176"/>
      <c r="D23" s="176"/>
      <c r="E23" s="176"/>
      <c r="F23" s="167"/>
      <c r="G23" s="166"/>
      <c r="H23" s="166"/>
      <c r="I23" s="166"/>
      <c r="J23" s="166"/>
      <c r="K23" s="166"/>
      <c r="L23" s="166"/>
      <c r="M23" s="166"/>
      <c r="N23" s="166"/>
      <c r="O23" s="183"/>
      <c r="P23" s="179"/>
      <c r="Q23" s="179"/>
      <c r="R23" s="179"/>
      <c r="S23" s="200"/>
      <c r="T23" s="200"/>
      <c r="U23" s="200"/>
      <c r="V23" s="200"/>
      <c r="W23" s="200"/>
      <c r="X23" s="200"/>
      <c r="Y23" s="200"/>
      <c r="Z23" s="200"/>
      <c r="AA23" s="272"/>
      <c r="AB23" s="32"/>
      <c r="AC23" s="32"/>
      <c r="AD23" s="32"/>
      <c r="AE23" s="32"/>
      <c r="AF23" s="9"/>
      <c r="AG23" s="53"/>
      <c r="AH23" s="53"/>
      <c r="AI23" s="97"/>
      <c r="AJ23" s="79"/>
      <c r="AK23" s="51"/>
      <c r="AL23" s="53"/>
      <c r="AM23" s="96"/>
      <c r="AN23" s="98"/>
      <c r="AO23" s="3"/>
      <c r="AP23" s="3"/>
      <c r="AQ23" s="185"/>
    </row>
    <row r="24" spans="1:43" ht="54.75" customHeight="1" x14ac:dyDescent="0.35">
      <c r="A24" s="168"/>
      <c r="B24" s="167"/>
      <c r="C24" s="176"/>
      <c r="D24" s="176"/>
      <c r="E24" s="176"/>
      <c r="F24" s="167"/>
      <c r="G24" s="176" t="s">
        <v>34</v>
      </c>
      <c r="H24" s="176"/>
      <c r="I24" s="176" t="s">
        <v>35</v>
      </c>
      <c r="J24" s="176" t="s">
        <v>36</v>
      </c>
      <c r="K24" s="176">
        <v>1</v>
      </c>
      <c r="L24" s="176">
        <v>1</v>
      </c>
      <c r="M24" s="176">
        <v>0.21</v>
      </c>
      <c r="N24" s="176">
        <v>0</v>
      </c>
      <c r="O24" s="229">
        <v>0.1</v>
      </c>
      <c r="P24" s="178">
        <f>+O24+M24</f>
        <v>0.31</v>
      </c>
      <c r="Q24" s="178">
        <f>+P24/L24</f>
        <v>0.31</v>
      </c>
      <c r="R24" s="178">
        <f>+(M24+P24)/K24</f>
        <v>0.52</v>
      </c>
      <c r="S24" s="180" t="s">
        <v>211</v>
      </c>
      <c r="T24" s="217">
        <v>2020130010300</v>
      </c>
      <c r="U24" s="212" t="s">
        <v>141</v>
      </c>
      <c r="V24" s="36" t="s">
        <v>142</v>
      </c>
      <c r="W24" s="58">
        <v>1</v>
      </c>
      <c r="X24" s="48">
        <v>0</v>
      </c>
      <c r="Y24" s="48">
        <v>0</v>
      </c>
      <c r="Z24" s="48">
        <f>+X24</f>
        <v>0</v>
      </c>
      <c r="AA24" s="72">
        <f>+Z24/W24</f>
        <v>0</v>
      </c>
      <c r="AB24" s="32"/>
      <c r="AC24" s="44">
        <v>270</v>
      </c>
      <c r="AD24" s="32"/>
      <c r="AE24" s="32"/>
      <c r="AF24" s="9" t="s">
        <v>130</v>
      </c>
      <c r="AG24" s="43" t="s">
        <v>288</v>
      </c>
      <c r="AH24" s="171" t="s">
        <v>121</v>
      </c>
      <c r="AI24" s="279">
        <v>556000000</v>
      </c>
      <c r="AJ24" s="173" t="s">
        <v>293</v>
      </c>
      <c r="AK24" s="169" t="s">
        <v>304</v>
      </c>
      <c r="AL24" s="171" t="s">
        <v>305</v>
      </c>
      <c r="AM24" s="250">
        <v>188800000</v>
      </c>
      <c r="AN24" s="193">
        <f>+AM24/AI24</f>
        <v>0.33956834532374103</v>
      </c>
      <c r="AO24" s="3"/>
      <c r="AP24" s="3"/>
      <c r="AQ24" s="185"/>
    </row>
    <row r="25" spans="1:43" ht="33" customHeight="1" x14ac:dyDescent="0.35">
      <c r="A25" s="168"/>
      <c r="B25" s="167"/>
      <c r="C25" s="176"/>
      <c r="D25" s="176"/>
      <c r="E25" s="176"/>
      <c r="F25" s="167"/>
      <c r="G25" s="176"/>
      <c r="H25" s="176"/>
      <c r="I25" s="176"/>
      <c r="J25" s="176"/>
      <c r="K25" s="176"/>
      <c r="L25" s="176"/>
      <c r="M25" s="176"/>
      <c r="N25" s="176"/>
      <c r="O25" s="219"/>
      <c r="P25" s="178"/>
      <c r="Q25" s="178"/>
      <c r="R25" s="178"/>
      <c r="S25" s="180"/>
      <c r="T25" s="217"/>
      <c r="U25" s="212"/>
      <c r="V25" s="36" t="s">
        <v>212</v>
      </c>
      <c r="W25" s="58">
        <v>1</v>
      </c>
      <c r="X25" s="61">
        <v>0</v>
      </c>
      <c r="Y25" s="132">
        <v>0</v>
      </c>
      <c r="Z25" s="48">
        <f t="shared" ref="Z25:Z29" si="5">+X25</f>
        <v>0</v>
      </c>
      <c r="AA25" s="72">
        <f t="shared" ref="AA25:AA29" si="6">+Z25/W25</f>
        <v>0</v>
      </c>
      <c r="AB25" s="4" t="s">
        <v>143</v>
      </c>
      <c r="AC25" s="44">
        <v>270</v>
      </c>
      <c r="AD25" s="32"/>
      <c r="AE25" s="32"/>
      <c r="AF25" s="9" t="s">
        <v>130</v>
      </c>
      <c r="AG25" s="43" t="s">
        <v>288</v>
      </c>
      <c r="AH25" s="171"/>
      <c r="AI25" s="279"/>
      <c r="AJ25" s="173"/>
      <c r="AK25" s="169"/>
      <c r="AL25" s="171"/>
      <c r="AM25" s="251"/>
      <c r="AN25" s="194"/>
      <c r="AO25" s="3"/>
      <c r="AP25" s="3"/>
      <c r="AQ25" s="185"/>
    </row>
    <row r="26" spans="1:43" ht="33" customHeight="1" x14ac:dyDescent="0.35">
      <c r="A26" s="168"/>
      <c r="B26" s="167"/>
      <c r="C26" s="176"/>
      <c r="D26" s="176"/>
      <c r="E26" s="176"/>
      <c r="F26" s="167"/>
      <c r="G26" s="176"/>
      <c r="H26" s="176"/>
      <c r="I26" s="176"/>
      <c r="J26" s="176"/>
      <c r="K26" s="176"/>
      <c r="L26" s="176"/>
      <c r="M26" s="176"/>
      <c r="N26" s="176"/>
      <c r="O26" s="219"/>
      <c r="P26" s="178"/>
      <c r="Q26" s="178"/>
      <c r="R26" s="178"/>
      <c r="S26" s="180"/>
      <c r="T26" s="217"/>
      <c r="U26" s="212"/>
      <c r="V26" s="36" t="s">
        <v>213</v>
      </c>
      <c r="W26" s="58">
        <v>1</v>
      </c>
      <c r="X26" s="61">
        <v>0</v>
      </c>
      <c r="Y26" s="132">
        <v>0</v>
      </c>
      <c r="Z26" s="48">
        <f t="shared" si="5"/>
        <v>0</v>
      </c>
      <c r="AA26" s="72">
        <f t="shared" si="6"/>
        <v>0</v>
      </c>
      <c r="AB26" s="4"/>
      <c r="AC26" s="44">
        <v>270</v>
      </c>
      <c r="AD26" s="32"/>
      <c r="AE26" s="32"/>
      <c r="AF26" s="9" t="s">
        <v>130</v>
      </c>
      <c r="AG26" s="43" t="s">
        <v>288</v>
      </c>
      <c r="AH26" s="171"/>
      <c r="AI26" s="279"/>
      <c r="AJ26" s="173"/>
      <c r="AK26" s="169"/>
      <c r="AL26" s="171"/>
      <c r="AM26" s="251"/>
      <c r="AN26" s="194"/>
      <c r="AO26" s="3"/>
      <c r="AP26" s="3"/>
      <c r="AQ26" s="185"/>
    </row>
    <row r="27" spans="1:43" ht="60" customHeight="1" x14ac:dyDescent="0.35">
      <c r="A27" s="168"/>
      <c r="B27" s="167"/>
      <c r="C27" s="176"/>
      <c r="D27" s="176"/>
      <c r="E27" s="176"/>
      <c r="F27" s="167"/>
      <c r="G27" s="176"/>
      <c r="H27" s="176"/>
      <c r="I27" s="176"/>
      <c r="J27" s="176"/>
      <c r="K27" s="176"/>
      <c r="L27" s="176"/>
      <c r="M27" s="176"/>
      <c r="N27" s="176"/>
      <c r="O27" s="219"/>
      <c r="P27" s="178"/>
      <c r="Q27" s="178"/>
      <c r="R27" s="178"/>
      <c r="S27" s="180"/>
      <c r="T27" s="217"/>
      <c r="U27" s="212"/>
      <c r="V27" s="37" t="s">
        <v>214</v>
      </c>
      <c r="W27" s="58">
        <v>1</v>
      </c>
      <c r="X27" s="61">
        <v>0</v>
      </c>
      <c r="Y27" s="132">
        <v>0</v>
      </c>
      <c r="Z27" s="48">
        <f t="shared" si="5"/>
        <v>0</v>
      </c>
      <c r="AA27" s="72">
        <f t="shared" si="6"/>
        <v>0</v>
      </c>
      <c r="AB27" s="4"/>
      <c r="AC27" s="44">
        <v>270</v>
      </c>
      <c r="AD27" s="32"/>
      <c r="AE27" s="32"/>
      <c r="AF27" s="9" t="s">
        <v>130</v>
      </c>
      <c r="AG27" s="43" t="s">
        <v>288</v>
      </c>
      <c r="AH27" s="171"/>
      <c r="AI27" s="279"/>
      <c r="AJ27" s="173"/>
      <c r="AK27" s="169"/>
      <c r="AL27" s="171"/>
      <c r="AM27" s="251"/>
      <c r="AN27" s="194"/>
      <c r="AO27" s="3"/>
      <c r="AP27" s="3"/>
      <c r="AQ27" s="185"/>
    </row>
    <row r="28" spans="1:43" ht="27.75" customHeight="1" x14ac:dyDescent="0.35">
      <c r="A28" s="168"/>
      <c r="B28" s="167"/>
      <c r="C28" s="176"/>
      <c r="D28" s="176"/>
      <c r="E28" s="176"/>
      <c r="F28" s="167"/>
      <c r="G28" s="176"/>
      <c r="H28" s="176"/>
      <c r="I28" s="176"/>
      <c r="J28" s="176"/>
      <c r="K28" s="176"/>
      <c r="L28" s="176"/>
      <c r="M28" s="176"/>
      <c r="N28" s="176"/>
      <c r="O28" s="219"/>
      <c r="P28" s="178"/>
      <c r="Q28" s="178"/>
      <c r="R28" s="178"/>
      <c r="S28" s="180"/>
      <c r="T28" s="217"/>
      <c r="U28" s="212"/>
      <c r="V28" s="37" t="s">
        <v>215</v>
      </c>
      <c r="W28" s="58">
        <v>1</v>
      </c>
      <c r="X28" s="61">
        <v>0</v>
      </c>
      <c r="Y28" s="132">
        <v>0</v>
      </c>
      <c r="Z28" s="48">
        <f t="shared" si="5"/>
        <v>0</v>
      </c>
      <c r="AA28" s="72">
        <f t="shared" si="6"/>
        <v>0</v>
      </c>
      <c r="AB28" s="4"/>
      <c r="AC28" s="44">
        <v>270</v>
      </c>
      <c r="AD28" s="32"/>
      <c r="AE28" s="32"/>
      <c r="AF28" s="9" t="s">
        <v>130</v>
      </c>
      <c r="AG28" s="43" t="s">
        <v>288</v>
      </c>
      <c r="AH28" s="171"/>
      <c r="AI28" s="279"/>
      <c r="AJ28" s="173"/>
      <c r="AK28" s="169"/>
      <c r="AL28" s="171"/>
      <c r="AM28" s="251"/>
      <c r="AN28" s="194"/>
      <c r="AO28" s="3"/>
      <c r="AP28" s="3"/>
      <c r="AQ28" s="185"/>
    </row>
    <row r="29" spans="1:43" ht="15.75" customHeight="1" x14ac:dyDescent="0.35">
      <c r="A29" s="168"/>
      <c r="B29" s="167"/>
      <c r="C29" s="176"/>
      <c r="D29" s="176"/>
      <c r="E29" s="176"/>
      <c r="F29" s="167"/>
      <c r="G29" s="176"/>
      <c r="H29" s="176"/>
      <c r="I29" s="176"/>
      <c r="J29" s="176"/>
      <c r="K29" s="176"/>
      <c r="L29" s="176"/>
      <c r="M29" s="176"/>
      <c r="N29" s="176"/>
      <c r="O29" s="220"/>
      <c r="P29" s="178"/>
      <c r="Q29" s="178"/>
      <c r="R29" s="178"/>
      <c r="S29" s="180"/>
      <c r="T29" s="217"/>
      <c r="U29" s="212"/>
      <c r="V29" s="37" t="s">
        <v>216</v>
      </c>
      <c r="W29" s="58">
        <v>1</v>
      </c>
      <c r="X29" s="61">
        <v>0</v>
      </c>
      <c r="Y29" s="132">
        <v>0</v>
      </c>
      <c r="Z29" s="48">
        <f t="shared" si="5"/>
        <v>0</v>
      </c>
      <c r="AA29" s="72">
        <f t="shared" si="6"/>
        <v>0</v>
      </c>
      <c r="AB29" s="4"/>
      <c r="AC29" s="44">
        <v>270</v>
      </c>
      <c r="AD29" s="32"/>
      <c r="AE29" s="32"/>
      <c r="AF29" s="9" t="s">
        <v>130</v>
      </c>
      <c r="AG29" s="43" t="s">
        <v>288</v>
      </c>
      <c r="AH29" s="171"/>
      <c r="AI29" s="279"/>
      <c r="AJ29" s="173"/>
      <c r="AK29" s="169"/>
      <c r="AL29" s="171"/>
      <c r="AM29" s="252"/>
      <c r="AN29" s="195"/>
      <c r="AO29" s="3"/>
      <c r="AP29" s="3"/>
      <c r="AQ29" s="185"/>
    </row>
    <row r="30" spans="1:43" ht="15" customHeight="1" x14ac:dyDescent="0.35">
      <c r="A30" s="168"/>
      <c r="B30" s="167"/>
      <c r="C30" s="176"/>
      <c r="D30" s="176"/>
      <c r="E30" s="176"/>
      <c r="F30" s="200" t="s">
        <v>173</v>
      </c>
      <c r="G30" s="200"/>
      <c r="H30" s="200"/>
      <c r="I30" s="200"/>
      <c r="J30" s="200"/>
      <c r="K30" s="200"/>
      <c r="L30" s="200"/>
      <c r="M30" s="200"/>
      <c r="N30" s="200"/>
      <c r="O30" s="200"/>
      <c r="P30" s="200"/>
      <c r="Q30" s="280">
        <f>+AVERAGE(Q10:Q29)</f>
        <v>0.64124999999999999</v>
      </c>
      <c r="R30" s="280">
        <f>+AVERAGE(R10:R29)</f>
        <v>0.6661111111111111</v>
      </c>
      <c r="S30" s="200" t="s">
        <v>187</v>
      </c>
      <c r="T30" s="200"/>
      <c r="U30" s="200"/>
      <c r="V30" s="200"/>
      <c r="W30" s="200"/>
      <c r="X30" s="200"/>
      <c r="Y30" s="200"/>
      <c r="Z30" s="200"/>
      <c r="AA30" s="259">
        <f>+AVERAGE(AA24:AA29)</f>
        <v>0</v>
      </c>
      <c r="AB30" s="4"/>
      <c r="AC30" s="4"/>
      <c r="AD30" s="32"/>
      <c r="AE30" s="32"/>
      <c r="AF30" s="9"/>
      <c r="AG30" s="44"/>
      <c r="AH30" s="44"/>
      <c r="AI30" s="3"/>
      <c r="AJ30" s="3"/>
      <c r="AM30" s="8"/>
      <c r="AN30" s="92"/>
      <c r="AO30" s="3"/>
      <c r="AP30" s="3"/>
      <c r="AQ30" s="185"/>
    </row>
    <row r="31" spans="1:43" x14ac:dyDescent="0.35">
      <c r="A31" s="168"/>
      <c r="B31" s="167"/>
      <c r="C31" s="65"/>
      <c r="D31" s="65"/>
      <c r="E31" s="65"/>
      <c r="F31" s="200"/>
      <c r="G31" s="200"/>
      <c r="H31" s="200"/>
      <c r="I31" s="200"/>
      <c r="J31" s="200"/>
      <c r="K31" s="200"/>
      <c r="L31" s="200"/>
      <c r="M31" s="200"/>
      <c r="N31" s="200"/>
      <c r="O31" s="200"/>
      <c r="P31" s="200"/>
      <c r="Q31" s="280"/>
      <c r="R31" s="280"/>
      <c r="S31" s="200"/>
      <c r="T31" s="200"/>
      <c r="U31" s="200"/>
      <c r="V31" s="200"/>
      <c r="W31" s="200"/>
      <c r="X31" s="200"/>
      <c r="Y31" s="200"/>
      <c r="Z31" s="200"/>
      <c r="AA31" s="260"/>
      <c r="AB31" s="32"/>
      <c r="AC31" s="32"/>
      <c r="AD31" s="32"/>
      <c r="AE31" s="32"/>
      <c r="AF31" s="9"/>
      <c r="AG31" s="44"/>
      <c r="AH31" s="44"/>
      <c r="AI31" s="84"/>
      <c r="AJ31" s="42"/>
      <c r="AK31" s="42"/>
      <c r="AL31" s="80"/>
      <c r="AM31" s="52"/>
      <c r="AN31" s="75"/>
      <c r="AO31" s="3"/>
      <c r="AP31" s="3"/>
      <c r="AQ31" s="185"/>
    </row>
    <row r="32" spans="1:43" ht="28.5" customHeight="1" x14ac:dyDescent="0.35">
      <c r="A32" s="168"/>
      <c r="B32" s="167"/>
      <c r="C32" s="176" t="s">
        <v>16</v>
      </c>
      <c r="D32" s="176">
        <v>0.5</v>
      </c>
      <c r="E32" s="176" t="s">
        <v>17</v>
      </c>
      <c r="F32" s="167" t="s">
        <v>37</v>
      </c>
      <c r="G32" s="167" t="s">
        <v>38</v>
      </c>
      <c r="H32" s="167"/>
      <c r="I32" s="167">
        <v>0.6</v>
      </c>
      <c r="J32" s="167" t="s">
        <v>39</v>
      </c>
      <c r="K32" s="167">
        <v>1</v>
      </c>
      <c r="L32" s="167">
        <v>0.5</v>
      </c>
      <c r="M32" s="227">
        <v>0.48199999999999998</v>
      </c>
      <c r="N32" s="201">
        <v>0.05</v>
      </c>
      <c r="O32" s="201">
        <v>0.3</v>
      </c>
      <c r="P32" s="201">
        <f>+N32+O32</f>
        <v>0.35</v>
      </c>
      <c r="Q32" s="157">
        <f>+P32/L32</f>
        <v>0.7</v>
      </c>
      <c r="R32" s="157">
        <f>+(M32+P32)/K32</f>
        <v>0.83199999999999996</v>
      </c>
      <c r="S32" s="180" t="s">
        <v>217</v>
      </c>
      <c r="T32" s="211">
        <v>2021130010271</v>
      </c>
      <c r="U32" s="212" t="s">
        <v>218</v>
      </c>
      <c r="V32" s="38" t="s">
        <v>219</v>
      </c>
      <c r="W32" s="58">
        <v>13</v>
      </c>
      <c r="X32" s="61">
        <v>5</v>
      </c>
      <c r="Y32" s="145">
        <v>12</v>
      </c>
      <c r="Z32" s="65">
        <f>+Y32</f>
        <v>12</v>
      </c>
      <c r="AA32" s="29">
        <f>+Z32/W32</f>
        <v>0.92307692307692313</v>
      </c>
      <c r="AB32" s="83" t="s">
        <v>143</v>
      </c>
      <c r="AC32" s="44">
        <v>330</v>
      </c>
      <c r="AD32" s="30"/>
      <c r="AE32" s="30"/>
      <c r="AF32" s="8" t="s">
        <v>130</v>
      </c>
      <c r="AG32" s="44" t="s">
        <v>288</v>
      </c>
      <c r="AH32" s="262" t="s">
        <v>121</v>
      </c>
      <c r="AI32" s="261">
        <v>689200641.92999995</v>
      </c>
      <c r="AJ32" s="169" t="s">
        <v>293</v>
      </c>
      <c r="AK32" s="256" t="s">
        <v>306</v>
      </c>
      <c r="AL32" s="262" t="s">
        <v>307</v>
      </c>
      <c r="AM32" s="250">
        <v>607200000</v>
      </c>
      <c r="AN32" s="196">
        <f>+AM32/AI32</f>
        <v>0.88102065357865911</v>
      </c>
      <c r="AO32" s="190" t="s">
        <v>155</v>
      </c>
      <c r="AP32" s="100"/>
      <c r="AQ32" s="185"/>
    </row>
    <row r="33" spans="1:45" ht="30" customHeight="1" x14ac:dyDescent="0.35">
      <c r="A33" s="168"/>
      <c r="B33" s="167"/>
      <c r="C33" s="176"/>
      <c r="D33" s="176"/>
      <c r="E33" s="176"/>
      <c r="F33" s="167"/>
      <c r="G33" s="167"/>
      <c r="H33" s="167"/>
      <c r="I33" s="167"/>
      <c r="J33" s="167"/>
      <c r="K33" s="167"/>
      <c r="L33" s="167"/>
      <c r="M33" s="227"/>
      <c r="N33" s="167"/>
      <c r="O33" s="167"/>
      <c r="P33" s="167"/>
      <c r="Q33" s="157"/>
      <c r="R33" s="157"/>
      <c r="S33" s="180"/>
      <c r="T33" s="211"/>
      <c r="U33" s="212"/>
      <c r="V33" s="38" t="s">
        <v>220</v>
      </c>
      <c r="W33" s="60">
        <v>1</v>
      </c>
      <c r="X33" s="69">
        <v>1</v>
      </c>
      <c r="Y33" s="145" t="s">
        <v>354</v>
      </c>
      <c r="Z33" s="65">
        <f t="shared" ref="Z33:Z38" si="7">+X33</f>
        <v>1</v>
      </c>
      <c r="AA33" s="29">
        <f t="shared" ref="AA33:AA39" si="8">+Z33/W33</f>
        <v>1</v>
      </c>
      <c r="AB33" s="83"/>
      <c r="AC33" s="44">
        <v>330</v>
      </c>
      <c r="AD33" s="30"/>
      <c r="AE33" s="30"/>
      <c r="AF33" s="8" t="s">
        <v>130</v>
      </c>
      <c r="AG33" s="44" t="s">
        <v>288</v>
      </c>
      <c r="AH33" s="263"/>
      <c r="AI33" s="261"/>
      <c r="AJ33" s="169"/>
      <c r="AK33" s="257"/>
      <c r="AL33" s="263"/>
      <c r="AM33" s="251"/>
      <c r="AN33" s="197"/>
      <c r="AO33" s="190"/>
      <c r="AP33" s="100"/>
      <c r="AQ33" s="185"/>
    </row>
    <row r="34" spans="1:45" ht="28.5" customHeight="1" x14ac:dyDescent="0.35">
      <c r="A34" s="168"/>
      <c r="B34" s="167"/>
      <c r="C34" s="176"/>
      <c r="D34" s="176"/>
      <c r="E34" s="176"/>
      <c r="F34" s="167"/>
      <c r="G34" s="167"/>
      <c r="H34" s="167"/>
      <c r="I34" s="167"/>
      <c r="J34" s="167"/>
      <c r="K34" s="167"/>
      <c r="L34" s="167"/>
      <c r="M34" s="227"/>
      <c r="N34" s="167"/>
      <c r="O34" s="167"/>
      <c r="P34" s="167"/>
      <c r="Q34" s="157"/>
      <c r="R34" s="157"/>
      <c r="S34" s="180"/>
      <c r="T34" s="211"/>
      <c r="U34" s="212"/>
      <c r="V34" s="38" t="s">
        <v>221</v>
      </c>
      <c r="W34" s="60">
        <v>1</v>
      </c>
      <c r="X34" s="118">
        <v>1</v>
      </c>
      <c r="Y34" s="145" t="s">
        <v>355</v>
      </c>
      <c r="Z34" s="65">
        <f t="shared" si="7"/>
        <v>1</v>
      </c>
      <c r="AA34" s="29">
        <f t="shared" si="8"/>
        <v>1</v>
      </c>
      <c r="AB34" s="83"/>
      <c r="AC34" s="44">
        <v>330</v>
      </c>
      <c r="AD34" s="30"/>
      <c r="AE34" s="30"/>
      <c r="AF34" s="8" t="s">
        <v>130</v>
      </c>
      <c r="AG34" s="44" t="s">
        <v>288</v>
      </c>
      <c r="AH34" s="263"/>
      <c r="AI34" s="261"/>
      <c r="AJ34" s="169"/>
      <c r="AK34" s="257"/>
      <c r="AL34" s="263"/>
      <c r="AM34" s="251"/>
      <c r="AN34" s="197">
        <f>+AM34/AI36</f>
        <v>0</v>
      </c>
      <c r="AO34" s="190"/>
      <c r="AP34" s="100"/>
      <c r="AQ34" s="185"/>
    </row>
    <row r="35" spans="1:45" ht="15.75" customHeight="1" x14ac:dyDescent="0.35">
      <c r="A35" s="168"/>
      <c r="B35" s="167"/>
      <c r="C35" s="176"/>
      <c r="D35" s="176"/>
      <c r="E35" s="176"/>
      <c r="F35" s="167"/>
      <c r="G35" s="167"/>
      <c r="H35" s="167"/>
      <c r="I35" s="167"/>
      <c r="J35" s="167"/>
      <c r="K35" s="167"/>
      <c r="L35" s="167"/>
      <c r="M35" s="227"/>
      <c r="N35" s="167"/>
      <c r="O35" s="167"/>
      <c r="P35" s="167"/>
      <c r="Q35" s="157"/>
      <c r="R35" s="157"/>
      <c r="S35" s="180"/>
      <c r="T35" s="211"/>
      <c r="U35" s="212"/>
      <c r="V35" s="38" t="s">
        <v>222</v>
      </c>
      <c r="W35" s="58">
        <v>1</v>
      </c>
      <c r="X35" s="22">
        <v>0</v>
      </c>
      <c r="Y35" s="145">
        <v>0</v>
      </c>
      <c r="Z35" s="65">
        <f t="shared" si="7"/>
        <v>0</v>
      </c>
      <c r="AA35" s="29">
        <f t="shared" si="8"/>
        <v>0</v>
      </c>
      <c r="AB35" s="83"/>
      <c r="AC35" s="44">
        <v>330</v>
      </c>
      <c r="AD35" s="30"/>
      <c r="AE35" s="30"/>
      <c r="AF35" s="8" t="s">
        <v>130</v>
      </c>
      <c r="AG35" s="44" t="s">
        <v>288</v>
      </c>
      <c r="AH35" s="264"/>
      <c r="AI35" s="261"/>
      <c r="AJ35" s="169"/>
      <c r="AK35" s="257"/>
      <c r="AL35" s="263"/>
      <c r="AM35" s="252"/>
      <c r="AN35" s="198"/>
      <c r="AO35" s="190"/>
      <c r="AP35" s="100"/>
      <c r="AQ35" s="185"/>
    </row>
    <row r="36" spans="1:45" ht="30" customHeight="1" x14ac:dyDescent="0.35">
      <c r="A36" s="168"/>
      <c r="B36" s="167"/>
      <c r="C36" s="176"/>
      <c r="D36" s="176"/>
      <c r="E36" s="176"/>
      <c r="F36" s="167"/>
      <c r="G36" s="167"/>
      <c r="H36" s="167"/>
      <c r="I36" s="167"/>
      <c r="J36" s="167"/>
      <c r="K36" s="167"/>
      <c r="L36" s="167"/>
      <c r="M36" s="227"/>
      <c r="N36" s="167"/>
      <c r="O36" s="167"/>
      <c r="P36" s="167"/>
      <c r="Q36" s="157"/>
      <c r="R36" s="157"/>
      <c r="S36" s="180"/>
      <c r="T36" s="211"/>
      <c r="U36" s="212"/>
      <c r="V36" s="38" t="s">
        <v>223</v>
      </c>
      <c r="W36" s="60">
        <v>1</v>
      </c>
      <c r="X36" s="22">
        <v>0</v>
      </c>
      <c r="Y36" s="145" t="s">
        <v>356</v>
      </c>
      <c r="Z36" s="65">
        <f t="shared" si="7"/>
        <v>0</v>
      </c>
      <c r="AA36" s="29">
        <f t="shared" si="8"/>
        <v>0</v>
      </c>
      <c r="AB36" s="83"/>
      <c r="AC36" s="44">
        <v>330</v>
      </c>
      <c r="AD36" s="30"/>
      <c r="AE36" s="30"/>
      <c r="AF36" s="8" t="s">
        <v>130</v>
      </c>
      <c r="AG36" s="44" t="s">
        <v>288</v>
      </c>
      <c r="AH36" s="237" t="s">
        <v>337</v>
      </c>
      <c r="AI36" s="261">
        <v>631000000</v>
      </c>
      <c r="AJ36" s="169" t="s">
        <v>294</v>
      </c>
      <c r="AK36" s="257"/>
      <c r="AL36" s="263"/>
      <c r="AM36" s="250">
        <v>390389600</v>
      </c>
      <c r="AN36" s="196">
        <f>+AM36/AI36</f>
        <v>0.6186839936608558</v>
      </c>
      <c r="AO36" s="190"/>
      <c r="AP36" s="100"/>
      <c r="AQ36" s="185"/>
    </row>
    <row r="37" spans="1:45" ht="15.5" x14ac:dyDescent="0.35">
      <c r="A37" s="168"/>
      <c r="B37" s="167"/>
      <c r="C37" s="176"/>
      <c r="D37" s="176"/>
      <c r="E37" s="176"/>
      <c r="F37" s="167"/>
      <c r="G37" s="167"/>
      <c r="H37" s="167"/>
      <c r="I37" s="167"/>
      <c r="J37" s="167"/>
      <c r="K37" s="167"/>
      <c r="L37" s="167"/>
      <c r="M37" s="227"/>
      <c r="N37" s="167"/>
      <c r="O37" s="167"/>
      <c r="P37" s="167"/>
      <c r="Q37" s="157"/>
      <c r="R37" s="157"/>
      <c r="S37" s="180"/>
      <c r="T37" s="211"/>
      <c r="U37" s="212"/>
      <c r="V37" s="38" t="s">
        <v>224</v>
      </c>
      <c r="W37" s="58">
        <v>1</v>
      </c>
      <c r="X37" s="22">
        <v>1</v>
      </c>
      <c r="Y37" s="145">
        <v>72</v>
      </c>
      <c r="Z37" s="65">
        <f t="shared" si="7"/>
        <v>1</v>
      </c>
      <c r="AA37" s="29">
        <f t="shared" si="8"/>
        <v>1</v>
      </c>
      <c r="AB37" s="30"/>
      <c r="AC37" s="44">
        <v>330</v>
      </c>
      <c r="AD37" s="30"/>
      <c r="AE37" s="30"/>
      <c r="AF37" s="8"/>
      <c r="AG37" s="44" t="s">
        <v>288</v>
      </c>
      <c r="AH37" s="265"/>
      <c r="AI37" s="261"/>
      <c r="AJ37" s="169"/>
      <c r="AK37" s="257"/>
      <c r="AL37" s="263"/>
      <c r="AM37" s="251"/>
      <c r="AN37" s="197"/>
      <c r="AO37" s="100"/>
      <c r="AP37" s="100"/>
      <c r="AQ37" s="185"/>
    </row>
    <row r="38" spans="1:45" ht="28" x14ac:dyDescent="0.35">
      <c r="A38" s="168"/>
      <c r="B38" s="167"/>
      <c r="C38" s="176"/>
      <c r="D38" s="176"/>
      <c r="E38" s="176"/>
      <c r="F38" s="167"/>
      <c r="G38" s="167"/>
      <c r="H38" s="167"/>
      <c r="I38" s="167"/>
      <c r="J38" s="167"/>
      <c r="K38" s="167"/>
      <c r="L38" s="167"/>
      <c r="M38" s="227"/>
      <c r="N38" s="167"/>
      <c r="O38" s="167"/>
      <c r="P38" s="167"/>
      <c r="Q38" s="157"/>
      <c r="R38" s="157"/>
      <c r="S38" s="180"/>
      <c r="T38" s="211"/>
      <c r="U38" s="212"/>
      <c r="V38" s="38" t="s">
        <v>225</v>
      </c>
      <c r="W38" s="58">
        <v>1</v>
      </c>
      <c r="X38" s="22">
        <v>0</v>
      </c>
      <c r="Y38" s="145">
        <v>0</v>
      </c>
      <c r="Z38" s="65">
        <f t="shared" si="7"/>
        <v>0</v>
      </c>
      <c r="AA38" s="29">
        <f t="shared" si="8"/>
        <v>0</v>
      </c>
      <c r="AB38" s="30"/>
      <c r="AC38" s="44">
        <v>330</v>
      </c>
      <c r="AD38" s="30"/>
      <c r="AE38" s="30"/>
      <c r="AF38" s="8"/>
      <c r="AG38" s="44"/>
      <c r="AH38" s="265"/>
      <c r="AI38" s="261"/>
      <c r="AJ38" s="169"/>
      <c r="AK38" s="257"/>
      <c r="AL38" s="263"/>
      <c r="AM38" s="251"/>
      <c r="AN38" s="197"/>
      <c r="AO38" s="100"/>
      <c r="AP38" s="100"/>
      <c r="AQ38" s="185"/>
    </row>
    <row r="39" spans="1:45" ht="15.5" x14ac:dyDescent="0.35">
      <c r="A39" s="168"/>
      <c r="B39" s="167"/>
      <c r="C39" s="176"/>
      <c r="D39" s="176"/>
      <c r="E39" s="176"/>
      <c r="F39" s="167"/>
      <c r="G39" s="167"/>
      <c r="H39" s="167"/>
      <c r="I39" s="167"/>
      <c r="J39" s="167"/>
      <c r="K39" s="167"/>
      <c r="L39" s="167"/>
      <c r="M39" s="227"/>
      <c r="N39" s="167"/>
      <c r="O39" s="167"/>
      <c r="P39" s="167"/>
      <c r="Q39" s="157"/>
      <c r="R39" s="157"/>
      <c r="S39" s="180"/>
      <c r="T39" s="211"/>
      <c r="U39" s="212"/>
      <c r="V39" s="38" t="s">
        <v>226</v>
      </c>
      <c r="W39" s="58">
        <v>1300</v>
      </c>
      <c r="X39" s="22">
        <v>397</v>
      </c>
      <c r="Y39" s="145">
        <v>658</v>
      </c>
      <c r="Z39" s="65">
        <f>+Y39</f>
        <v>658</v>
      </c>
      <c r="AA39" s="29">
        <f t="shared" si="8"/>
        <v>0.50615384615384618</v>
      </c>
      <c r="AB39" s="30"/>
      <c r="AC39" s="44">
        <v>330</v>
      </c>
      <c r="AD39" s="30"/>
      <c r="AE39" s="30"/>
      <c r="AF39" s="8"/>
      <c r="AG39" s="44"/>
      <c r="AH39" s="238"/>
      <c r="AI39" s="261"/>
      <c r="AJ39" s="169"/>
      <c r="AK39" s="258"/>
      <c r="AL39" s="264"/>
      <c r="AM39" s="252"/>
      <c r="AN39" s="198"/>
      <c r="AO39" s="100"/>
      <c r="AP39" s="100"/>
      <c r="AQ39" s="185"/>
    </row>
    <row r="40" spans="1:45" ht="31" x14ac:dyDescent="0.35">
      <c r="A40" s="168"/>
      <c r="B40" s="167"/>
      <c r="C40" s="176"/>
      <c r="D40" s="176"/>
      <c r="E40" s="176"/>
      <c r="F40" s="200" t="s">
        <v>175</v>
      </c>
      <c r="G40" s="200"/>
      <c r="H40" s="200"/>
      <c r="I40" s="200"/>
      <c r="J40" s="200"/>
      <c r="K40" s="200"/>
      <c r="L40" s="200"/>
      <c r="M40" s="200"/>
      <c r="N40" s="200"/>
      <c r="O40" s="200"/>
      <c r="P40" s="200"/>
      <c r="Q40" s="122">
        <f>+Q32</f>
        <v>0.7</v>
      </c>
      <c r="R40" s="122">
        <f>+R32</f>
        <v>0.83199999999999996</v>
      </c>
      <c r="S40" s="213" t="s">
        <v>187</v>
      </c>
      <c r="T40" s="213"/>
      <c r="U40" s="213"/>
      <c r="V40" s="213"/>
      <c r="W40" s="213"/>
      <c r="X40" s="213"/>
      <c r="Y40" s="213"/>
      <c r="Z40" s="213"/>
      <c r="AA40" s="119">
        <f>+AVERAGE(AA32:AA39)</f>
        <v>0.55365384615384616</v>
      </c>
      <c r="AB40" s="30"/>
      <c r="AC40" s="30"/>
      <c r="AD40" s="30"/>
      <c r="AE40" s="30"/>
      <c r="AF40" s="8"/>
      <c r="AG40" s="44"/>
      <c r="AH40" s="44"/>
      <c r="AI40" s="84"/>
      <c r="AJ40" s="42"/>
      <c r="AK40" s="42"/>
      <c r="AL40" s="80"/>
      <c r="AM40" s="99"/>
      <c r="AN40" s="98"/>
      <c r="AO40" s="100"/>
      <c r="AP40" s="100"/>
      <c r="AQ40" s="185"/>
    </row>
    <row r="41" spans="1:45" ht="15" customHeight="1" x14ac:dyDescent="0.35">
      <c r="A41" s="168"/>
      <c r="B41" s="167"/>
      <c r="C41" s="176"/>
      <c r="D41" s="176"/>
      <c r="E41" s="176"/>
      <c r="F41" s="167" t="s">
        <v>343</v>
      </c>
      <c r="G41" s="176" t="s">
        <v>344</v>
      </c>
      <c r="H41" s="65"/>
      <c r="I41" s="225" t="s">
        <v>345</v>
      </c>
      <c r="J41" s="176" t="s">
        <v>346</v>
      </c>
      <c r="K41" s="166">
        <v>1</v>
      </c>
      <c r="L41" s="166">
        <v>1</v>
      </c>
      <c r="M41" s="156">
        <v>0.15</v>
      </c>
      <c r="N41" s="179">
        <v>0.2</v>
      </c>
      <c r="O41" s="158">
        <v>0.05</v>
      </c>
      <c r="P41" s="156">
        <f>+N41+M41+O41</f>
        <v>0.39999999999999997</v>
      </c>
      <c r="Q41" s="179">
        <f>+P41/L41</f>
        <v>0.39999999999999997</v>
      </c>
      <c r="R41" s="179">
        <f>+(P41+M41)/K41</f>
        <v>0.54999999999999993</v>
      </c>
      <c r="S41" s="180" t="s">
        <v>347</v>
      </c>
      <c r="T41" s="211"/>
      <c r="U41" s="212" t="s">
        <v>348</v>
      </c>
      <c r="V41" s="57" t="s">
        <v>227</v>
      </c>
      <c r="W41" s="58">
        <v>1</v>
      </c>
      <c r="X41" s="5"/>
      <c r="Y41" s="5">
        <v>0</v>
      </c>
      <c r="Z41" s="5">
        <v>0</v>
      </c>
      <c r="AA41" s="24">
        <v>0</v>
      </c>
      <c r="AB41" s="170"/>
      <c r="AC41" s="44">
        <v>270</v>
      </c>
      <c r="AD41" s="52"/>
      <c r="AE41" s="52"/>
      <c r="AF41" s="8" t="s">
        <v>115</v>
      </c>
      <c r="AG41" s="171" t="s">
        <v>287</v>
      </c>
      <c r="AH41" s="171" t="s">
        <v>121</v>
      </c>
      <c r="AI41" s="261">
        <v>320100000</v>
      </c>
      <c r="AJ41" s="173" t="s">
        <v>293</v>
      </c>
      <c r="AK41" s="169" t="s">
        <v>308</v>
      </c>
      <c r="AL41" s="171" t="s">
        <v>309</v>
      </c>
      <c r="AM41" s="170">
        <v>232800000</v>
      </c>
      <c r="AN41" s="188">
        <f>+AM41/AI41</f>
        <v>0.72727272727272729</v>
      </c>
      <c r="AO41" s="3"/>
      <c r="AP41" s="3"/>
      <c r="AQ41" s="185"/>
    </row>
    <row r="42" spans="1:45" ht="15" customHeight="1" x14ac:dyDescent="0.35">
      <c r="A42" s="168"/>
      <c r="B42" s="167"/>
      <c r="C42" s="176"/>
      <c r="D42" s="176"/>
      <c r="E42" s="176"/>
      <c r="F42" s="167"/>
      <c r="G42" s="176"/>
      <c r="H42" s="65"/>
      <c r="I42" s="225"/>
      <c r="J42" s="176"/>
      <c r="K42" s="166"/>
      <c r="L42" s="166"/>
      <c r="M42" s="166"/>
      <c r="N42" s="179"/>
      <c r="O42" s="228"/>
      <c r="P42" s="166"/>
      <c r="Q42" s="179"/>
      <c r="R42" s="179"/>
      <c r="S42" s="180"/>
      <c r="T42" s="211"/>
      <c r="U42" s="212"/>
      <c r="V42" s="59" t="s">
        <v>228</v>
      </c>
      <c r="W42" s="58">
        <v>1</v>
      </c>
      <c r="X42" s="5"/>
      <c r="Y42" s="5">
        <v>20</v>
      </c>
      <c r="Z42" s="5">
        <v>20</v>
      </c>
      <c r="AA42" s="24">
        <v>0.2</v>
      </c>
      <c r="AB42" s="170"/>
      <c r="AC42" s="44">
        <v>270</v>
      </c>
      <c r="AD42" s="52"/>
      <c r="AE42" s="52"/>
      <c r="AF42" s="8" t="s">
        <v>115</v>
      </c>
      <c r="AG42" s="171"/>
      <c r="AH42" s="171"/>
      <c r="AI42" s="261"/>
      <c r="AJ42" s="173"/>
      <c r="AK42" s="169"/>
      <c r="AL42" s="171"/>
      <c r="AM42" s="170"/>
      <c r="AN42" s="188"/>
      <c r="AO42" s="3"/>
      <c r="AP42" s="3"/>
      <c r="AQ42" s="185"/>
    </row>
    <row r="43" spans="1:45" ht="15.75" customHeight="1" x14ac:dyDescent="0.35">
      <c r="A43" s="168"/>
      <c r="B43" s="167"/>
      <c r="C43" s="176"/>
      <c r="D43" s="176"/>
      <c r="E43" s="176"/>
      <c r="F43" s="167"/>
      <c r="G43" s="176"/>
      <c r="H43" s="65"/>
      <c r="I43" s="225"/>
      <c r="J43" s="176"/>
      <c r="K43" s="166"/>
      <c r="L43" s="166"/>
      <c r="M43" s="166"/>
      <c r="N43" s="179"/>
      <c r="O43" s="228"/>
      <c r="P43" s="166"/>
      <c r="Q43" s="179"/>
      <c r="R43" s="179"/>
      <c r="S43" s="180"/>
      <c r="T43" s="211"/>
      <c r="U43" s="212"/>
      <c r="V43" s="215" t="s">
        <v>229</v>
      </c>
      <c r="W43" s="206">
        <v>1</v>
      </c>
      <c r="X43" s="181"/>
      <c r="Y43" s="181">
        <v>15</v>
      </c>
      <c r="Z43" s="181">
        <v>15</v>
      </c>
      <c r="AA43" s="24"/>
      <c r="AB43" s="170"/>
      <c r="AC43" s="44">
        <v>270</v>
      </c>
      <c r="AD43" s="52"/>
      <c r="AE43" s="52"/>
      <c r="AF43" s="8" t="s">
        <v>115</v>
      </c>
      <c r="AG43" s="171"/>
      <c r="AH43" s="171"/>
      <c r="AI43" s="261"/>
      <c r="AJ43" s="173"/>
      <c r="AK43" s="169"/>
      <c r="AL43" s="171"/>
      <c r="AM43" s="170"/>
      <c r="AN43" s="188"/>
      <c r="AO43" s="3"/>
      <c r="AP43" s="3"/>
      <c r="AQ43" s="185"/>
    </row>
    <row r="44" spans="1:45" ht="76.5" customHeight="1" x14ac:dyDescent="0.35">
      <c r="A44" s="168"/>
      <c r="B44" s="167"/>
      <c r="C44" s="176"/>
      <c r="D44" s="176"/>
      <c r="E44" s="176"/>
      <c r="F44" s="167"/>
      <c r="G44" s="176"/>
      <c r="H44" s="65"/>
      <c r="I44" s="225"/>
      <c r="J44" s="176"/>
      <c r="K44" s="166"/>
      <c r="L44" s="166"/>
      <c r="M44" s="166"/>
      <c r="N44" s="179"/>
      <c r="O44" s="159"/>
      <c r="P44" s="166"/>
      <c r="Q44" s="179"/>
      <c r="R44" s="179"/>
      <c r="S44" s="180"/>
      <c r="T44" s="211"/>
      <c r="U44" s="212"/>
      <c r="V44" s="215"/>
      <c r="W44" s="206"/>
      <c r="X44" s="183"/>
      <c r="Y44" s="183"/>
      <c r="Z44" s="183"/>
      <c r="AA44" s="24">
        <v>0.15</v>
      </c>
      <c r="AB44" s="170"/>
      <c r="AC44" s="44">
        <v>270</v>
      </c>
      <c r="AD44" s="52"/>
      <c r="AE44" s="52"/>
      <c r="AF44" s="8" t="s">
        <v>115</v>
      </c>
      <c r="AG44" s="171"/>
      <c r="AH44" s="171"/>
      <c r="AI44" s="261"/>
      <c r="AJ44" s="173"/>
      <c r="AK44" s="169"/>
      <c r="AL44" s="171"/>
      <c r="AM44" s="170"/>
      <c r="AN44" s="188"/>
      <c r="AO44" s="3"/>
      <c r="AP44" s="3"/>
      <c r="AQ44" s="185"/>
    </row>
    <row r="45" spans="1:45" ht="31" x14ac:dyDescent="0.35">
      <c r="A45" s="168"/>
      <c r="B45" s="63"/>
      <c r="C45" s="65"/>
      <c r="D45" s="65"/>
      <c r="E45" s="65"/>
      <c r="F45" s="200" t="s">
        <v>174</v>
      </c>
      <c r="G45" s="200"/>
      <c r="H45" s="200"/>
      <c r="I45" s="200"/>
      <c r="J45" s="200"/>
      <c r="K45" s="200"/>
      <c r="L45" s="200"/>
      <c r="M45" s="200"/>
      <c r="N45" s="200"/>
      <c r="O45" s="200"/>
      <c r="P45" s="200"/>
      <c r="Q45" s="123">
        <f>+Q41</f>
        <v>0.39999999999999997</v>
      </c>
      <c r="R45" s="123">
        <f>+R41</f>
        <v>0.54999999999999993</v>
      </c>
      <c r="S45" s="213" t="s">
        <v>187</v>
      </c>
      <c r="T45" s="213"/>
      <c r="U45" s="213"/>
      <c r="V45" s="213"/>
      <c r="W45" s="213"/>
      <c r="X45" s="213"/>
      <c r="Y45" s="213"/>
      <c r="Z45" s="213"/>
      <c r="AA45" s="202">
        <v>0.12</v>
      </c>
      <c r="AB45" s="48"/>
      <c r="AC45" s="48"/>
      <c r="AD45" s="48"/>
      <c r="AE45" s="48"/>
      <c r="AF45" s="8"/>
      <c r="AG45" s="80"/>
      <c r="AH45" s="80"/>
      <c r="AI45" s="84"/>
      <c r="AJ45" s="79"/>
      <c r="AK45" s="42"/>
      <c r="AL45" s="80"/>
      <c r="AM45" s="52"/>
      <c r="AN45" s="75"/>
      <c r="AO45" s="3"/>
      <c r="AP45" s="3"/>
      <c r="AQ45" s="62"/>
    </row>
    <row r="46" spans="1:45" ht="31" x14ac:dyDescent="0.35">
      <c r="A46" s="161"/>
      <c r="B46" s="200" t="s">
        <v>176</v>
      </c>
      <c r="C46" s="200"/>
      <c r="D46" s="200"/>
      <c r="E46" s="200"/>
      <c r="F46" s="200"/>
      <c r="G46" s="200"/>
      <c r="H46" s="200"/>
      <c r="I46" s="200"/>
      <c r="J46" s="200"/>
      <c r="K46" s="200"/>
      <c r="L46" s="200"/>
      <c r="M46" s="200"/>
      <c r="N46" s="200"/>
      <c r="O46" s="200"/>
      <c r="P46" s="200"/>
      <c r="Q46" s="123">
        <f>+AVERAGE(Q30,Q40,Q45)</f>
        <v>0.58041666666666669</v>
      </c>
      <c r="R46" s="123">
        <f>+AVERAGE(R30,R40,R45)</f>
        <v>0.6827037037037037</v>
      </c>
      <c r="S46" s="213"/>
      <c r="T46" s="213"/>
      <c r="U46" s="213"/>
      <c r="V46" s="213"/>
      <c r="W46" s="213"/>
      <c r="X46" s="213"/>
      <c r="Y46" s="213"/>
      <c r="Z46" s="213"/>
      <c r="AA46" s="202"/>
      <c r="AB46" s="3"/>
      <c r="AC46" s="48"/>
      <c r="AD46" s="48"/>
      <c r="AE46" s="48"/>
      <c r="AF46" s="8"/>
      <c r="AG46" s="169" t="s">
        <v>289</v>
      </c>
      <c r="AH46" s="169" t="s">
        <v>121</v>
      </c>
      <c r="AI46" s="278">
        <v>1662120000</v>
      </c>
      <c r="AJ46" s="173" t="s">
        <v>293</v>
      </c>
      <c r="AK46" s="169" t="s">
        <v>310</v>
      </c>
      <c r="AL46" s="173" t="s">
        <v>311</v>
      </c>
      <c r="AM46" s="207">
        <v>1226417913.1700001</v>
      </c>
      <c r="AN46" s="193">
        <f>+AM46/AI46</f>
        <v>0.73786363991167914</v>
      </c>
      <c r="AO46" s="3"/>
      <c r="AP46" s="3"/>
      <c r="AQ46" s="62"/>
    </row>
    <row r="47" spans="1:45" ht="43.5" x14ac:dyDescent="0.35">
      <c r="A47" s="167" t="s">
        <v>40</v>
      </c>
      <c r="B47" s="167" t="s">
        <v>129</v>
      </c>
      <c r="C47" s="167" t="s">
        <v>41</v>
      </c>
      <c r="D47" s="167">
        <v>0.3</v>
      </c>
      <c r="E47" s="167" t="s">
        <v>42</v>
      </c>
      <c r="F47" s="167" t="s">
        <v>43</v>
      </c>
      <c r="G47" s="167" t="s">
        <v>131</v>
      </c>
      <c r="H47" s="160"/>
      <c r="I47" s="68">
        <v>0.32</v>
      </c>
      <c r="J47" s="167" t="s">
        <v>132</v>
      </c>
      <c r="K47" s="156">
        <v>1</v>
      </c>
      <c r="L47" s="156">
        <v>1</v>
      </c>
      <c r="M47" s="157">
        <v>1</v>
      </c>
      <c r="N47" s="157">
        <v>0</v>
      </c>
      <c r="O47" s="164">
        <v>1</v>
      </c>
      <c r="P47" s="157">
        <f>+O47</f>
        <v>1</v>
      </c>
      <c r="Q47" s="157">
        <f>+P47/L47</f>
        <v>1</v>
      </c>
      <c r="R47" s="157">
        <v>1</v>
      </c>
      <c r="S47" s="180" t="s">
        <v>230</v>
      </c>
      <c r="T47" s="180">
        <v>2021130010256</v>
      </c>
      <c r="U47" s="180" t="s">
        <v>231</v>
      </c>
      <c r="V47" s="59" t="s">
        <v>232</v>
      </c>
      <c r="W47" s="58">
        <v>7</v>
      </c>
      <c r="X47" s="74">
        <v>0.05</v>
      </c>
      <c r="Y47" s="74">
        <v>7.0000000000000007E-2</v>
      </c>
      <c r="Z47" s="74">
        <f>+Y47</f>
        <v>7.0000000000000007E-2</v>
      </c>
      <c r="AA47" s="75">
        <f>+Z47</f>
        <v>7.0000000000000007E-2</v>
      </c>
      <c r="AB47" s="52" t="s">
        <v>143</v>
      </c>
      <c r="AC47" s="44">
        <v>270</v>
      </c>
      <c r="AD47" s="52"/>
      <c r="AE47" s="52"/>
      <c r="AF47" s="78" t="s">
        <v>145</v>
      </c>
      <c r="AG47" s="169"/>
      <c r="AH47" s="169"/>
      <c r="AI47" s="278"/>
      <c r="AJ47" s="173"/>
      <c r="AK47" s="169"/>
      <c r="AL47" s="173"/>
      <c r="AM47" s="208"/>
      <c r="AN47" s="194"/>
      <c r="AO47" s="101" t="s">
        <v>157</v>
      </c>
      <c r="AP47" s="101"/>
      <c r="AQ47" s="186" t="s">
        <v>161</v>
      </c>
    </row>
    <row r="48" spans="1:45" ht="15.5" x14ac:dyDescent="0.35">
      <c r="A48" s="167"/>
      <c r="B48" s="167"/>
      <c r="C48" s="167"/>
      <c r="D48" s="167"/>
      <c r="E48" s="167"/>
      <c r="F48" s="167"/>
      <c r="G48" s="167"/>
      <c r="H48" s="161"/>
      <c r="I48" s="68"/>
      <c r="J48" s="167"/>
      <c r="K48" s="156"/>
      <c r="L48" s="156"/>
      <c r="M48" s="166"/>
      <c r="N48" s="157"/>
      <c r="O48" s="165"/>
      <c r="P48" s="166"/>
      <c r="Q48" s="166"/>
      <c r="R48" s="166"/>
      <c r="S48" s="180"/>
      <c r="T48" s="180"/>
      <c r="U48" s="180"/>
      <c r="V48" s="59" t="s">
        <v>233</v>
      </c>
      <c r="W48" s="58">
        <v>2</v>
      </c>
      <c r="X48" s="62">
        <v>0</v>
      </c>
      <c r="Y48" s="133">
        <v>2</v>
      </c>
      <c r="Z48" s="74">
        <f t="shared" ref="Z48" si="9">+Y48</f>
        <v>2</v>
      </c>
      <c r="AA48" s="75">
        <v>1</v>
      </c>
      <c r="AB48" s="52" t="s">
        <v>143</v>
      </c>
      <c r="AC48" s="44">
        <v>270</v>
      </c>
      <c r="AD48" s="52"/>
      <c r="AE48" s="52"/>
      <c r="AF48" s="78" t="s">
        <v>145</v>
      </c>
      <c r="AG48" s="169"/>
      <c r="AH48" s="169"/>
      <c r="AI48" s="278"/>
      <c r="AJ48" s="173"/>
      <c r="AK48" s="169"/>
      <c r="AL48" s="173"/>
      <c r="AM48" s="208"/>
      <c r="AN48" s="194"/>
      <c r="AO48" s="52"/>
      <c r="AP48" s="52"/>
      <c r="AQ48" s="185"/>
      <c r="AS48" s="15"/>
    </row>
    <row r="49" spans="1:43" ht="108.5" x14ac:dyDescent="0.35">
      <c r="A49" s="167"/>
      <c r="B49" s="167"/>
      <c r="C49" s="167"/>
      <c r="D49" s="167"/>
      <c r="E49" s="167"/>
      <c r="F49" s="167"/>
      <c r="G49" s="63" t="s">
        <v>133</v>
      </c>
      <c r="H49" s="63"/>
      <c r="I49" s="68">
        <v>0.32</v>
      </c>
      <c r="J49" s="63" t="s">
        <v>134</v>
      </c>
      <c r="K49" s="69">
        <v>1</v>
      </c>
      <c r="L49" s="69">
        <v>1</v>
      </c>
      <c r="M49" s="70">
        <v>0.89</v>
      </c>
      <c r="N49" s="70">
        <v>0.89</v>
      </c>
      <c r="O49" s="134">
        <v>1</v>
      </c>
      <c r="P49" s="70">
        <f>+O49</f>
        <v>1</v>
      </c>
      <c r="Q49" s="70">
        <f>+P49/L49</f>
        <v>1</v>
      </c>
      <c r="R49" s="70">
        <v>1</v>
      </c>
      <c r="S49" s="180"/>
      <c r="T49" s="180"/>
      <c r="U49" s="180"/>
      <c r="V49" s="59" t="s">
        <v>234</v>
      </c>
      <c r="W49" s="58">
        <v>22996</v>
      </c>
      <c r="X49" s="62">
        <v>12941</v>
      </c>
      <c r="Y49" s="133">
        <v>32997</v>
      </c>
      <c r="Z49" s="144">
        <f>+Y49</f>
        <v>32997</v>
      </c>
      <c r="AA49" s="75">
        <v>1</v>
      </c>
      <c r="AB49" s="62" t="s">
        <v>143</v>
      </c>
      <c r="AC49" s="44">
        <v>270</v>
      </c>
      <c r="AD49" s="52"/>
      <c r="AE49" s="52"/>
      <c r="AF49" s="78" t="s">
        <v>145</v>
      </c>
      <c r="AG49" s="169"/>
      <c r="AH49" s="169"/>
      <c r="AI49" s="278"/>
      <c r="AJ49" s="173"/>
      <c r="AK49" s="169"/>
      <c r="AL49" s="173"/>
      <c r="AM49" s="208"/>
      <c r="AN49" s="194"/>
      <c r="AO49" s="203" t="s">
        <v>158</v>
      </c>
      <c r="AP49" s="101"/>
      <c r="AQ49" s="185"/>
    </row>
    <row r="50" spans="1:43" ht="29" x14ac:dyDescent="0.35">
      <c r="A50" s="167"/>
      <c r="B50" s="167"/>
      <c r="C50" s="167"/>
      <c r="D50" s="167"/>
      <c r="E50" s="167"/>
      <c r="F50" s="167"/>
      <c r="G50" s="167" t="s">
        <v>135</v>
      </c>
      <c r="H50" s="160"/>
      <c r="I50" s="226">
        <v>0</v>
      </c>
      <c r="J50" s="167" t="s">
        <v>136</v>
      </c>
      <c r="K50" s="166">
        <v>1</v>
      </c>
      <c r="L50" s="156">
        <v>1</v>
      </c>
      <c r="M50" s="156">
        <v>1</v>
      </c>
      <c r="N50" s="156">
        <v>0</v>
      </c>
      <c r="O50" s="162">
        <v>1</v>
      </c>
      <c r="P50" s="156">
        <f>+O50</f>
        <v>1</v>
      </c>
      <c r="Q50" s="156">
        <f>+P50/L50</f>
        <v>1</v>
      </c>
      <c r="R50" s="156">
        <v>1</v>
      </c>
      <c r="S50" s="180"/>
      <c r="T50" s="180"/>
      <c r="U50" s="180"/>
      <c r="V50" s="59" t="s">
        <v>235</v>
      </c>
      <c r="W50" s="58">
        <v>200</v>
      </c>
      <c r="X50" s="62">
        <v>20</v>
      </c>
      <c r="Y50" s="133">
        <v>20</v>
      </c>
      <c r="Z50" s="116">
        <f t="shared" ref="Z50:Z52" si="10">+X50</f>
        <v>20</v>
      </c>
      <c r="AA50" s="75">
        <f t="shared" ref="AA50:AA52" si="11">+Z50/W50</f>
        <v>0.1</v>
      </c>
      <c r="AB50" s="62" t="s">
        <v>143</v>
      </c>
      <c r="AC50" s="44">
        <v>270</v>
      </c>
      <c r="AD50" s="52"/>
      <c r="AE50" s="52"/>
      <c r="AF50" s="78" t="s">
        <v>145</v>
      </c>
      <c r="AG50" s="169"/>
      <c r="AH50" s="169"/>
      <c r="AI50" s="278"/>
      <c r="AJ50" s="173"/>
      <c r="AK50" s="169"/>
      <c r="AL50" s="173"/>
      <c r="AM50" s="208"/>
      <c r="AN50" s="194"/>
      <c r="AO50" s="203"/>
      <c r="AP50" s="101"/>
      <c r="AQ50" s="185"/>
    </row>
    <row r="51" spans="1:43" ht="132.75" customHeight="1" x14ac:dyDescent="0.35">
      <c r="A51" s="167"/>
      <c r="B51" s="167"/>
      <c r="C51" s="167"/>
      <c r="D51" s="167"/>
      <c r="E51" s="167"/>
      <c r="F51" s="167"/>
      <c r="G51" s="167"/>
      <c r="H51" s="161"/>
      <c r="I51" s="226"/>
      <c r="J51" s="167"/>
      <c r="K51" s="166"/>
      <c r="L51" s="166"/>
      <c r="M51" s="156"/>
      <c r="N51" s="166"/>
      <c r="O51" s="163"/>
      <c r="P51" s="156"/>
      <c r="Q51" s="156"/>
      <c r="R51" s="156"/>
      <c r="S51" s="180"/>
      <c r="T51" s="180"/>
      <c r="U51" s="180"/>
      <c r="V51" s="59" t="s">
        <v>120</v>
      </c>
      <c r="W51" s="58">
        <v>22556</v>
      </c>
      <c r="X51" s="62">
        <v>4282</v>
      </c>
      <c r="Y51" s="133">
        <v>476</v>
      </c>
      <c r="Z51" s="116">
        <f>+X51+Y51</f>
        <v>4758</v>
      </c>
      <c r="AA51" s="75">
        <f t="shared" si="11"/>
        <v>0.21094165632204293</v>
      </c>
      <c r="AB51" s="62" t="s">
        <v>143</v>
      </c>
      <c r="AC51" s="44">
        <v>270</v>
      </c>
      <c r="AD51" s="52"/>
      <c r="AE51" s="52"/>
      <c r="AF51" s="78" t="s">
        <v>145</v>
      </c>
      <c r="AG51" s="169"/>
      <c r="AH51" s="169"/>
      <c r="AI51" s="278"/>
      <c r="AJ51" s="173"/>
      <c r="AK51" s="169"/>
      <c r="AL51" s="173"/>
      <c r="AM51" s="208"/>
      <c r="AN51" s="194"/>
      <c r="AO51" s="203"/>
      <c r="AP51" s="101"/>
      <c r="AQ51" s="185"/>
    </row>
    <row r="52" spans="1:43" ht="64.5" customHeight="1" x14ac:dyDescent="0.35">
      <c r="A52" s="167"/>
      <c r="B52" s="167"/>
      <c r="C52" s="167"/>
      <c r="D52" s="167"/>
      <c r="E52" s="167"/>
      <c r="F52" s="167"/>
      <c r="G52" s="160" t="s">
        <v>137</v>
      </c>
      <c r="H52" s="160"/>
      <c r="I52" s="160">
        <v>0</v>
      </c>
      <c r="J52" s="160" t="s">
        <v>44</v>
      </c>
      <c r="K52" s="181">
        <v>1</v>
      </c>
      <c r="L52" s="162">
        <v>0.8</v>
      </c>
      <c r="M52" s="158">
        <v>0.93</v>
      </c>
      <c r="N52" s="158">
        <v>0.05</v>
      </c>
      <c r="O52" s="158">
        <v>0.05</v>
      </c>
      <c r="P52" s="158">
        <f>+N52</f>
        <v>0.05</v>
      </c>
      <c r="Q52" s="158">
        <f>+P52/L52</f>
        <v>6.25E-2</v>
      </c>
      <c r="R52" s="158">
        <f>+(P52+M52)/K52</f>
        <v>0.98000000000000009</v>
      </c>
      <c r="S52" s="180"/>
      <c r="T52" s="180"/>
      <c r="U52" s="180"/>
      <c r="V52" s="57" t="s">
        <v>236</v>
      </c>
      <c r="W52" s="60">
        <v>1</v>
      </c>
      <c r="X52" s="74">
        <v>1</v>
      </c>
      <c r="Y52" s="74">
        <v>1</v>
      </c>
      <c r="Z52" s="75">
        <f t="shared" si="10"/>
        <v>1</v>
      </c>
      <c r="AA52" s="75">
        <f t="shared" si="11"/>
        <v>1</v>
      </c>
      <c r="AB52" s="62" t="s">
        <v>143</v>
      </c>
      <c r="AC52" s="52" t="s">
        <v>116</v>
      </c>
      <c r="AD52" s="52"/>
      <c r="AE52" s="52"/>
      <c r="AF52" s="78" t="s">
        <v>145</v>
      </c>
      <c r="AG52" s="169"/>
      <c r="AH52" s="169"/>
      <c r="AI52" s="278"/>
      <c r="AJ52" s="173"/>
      <c r="AK52" s="169"/>
      <c r="AL52" s="173"/>
      <c r="AM52" s="209"/>
      <c r="AN52" s="195"/>
      <c r="AO52" s="101"/>
      <c r="AP52" s="101"/>
      <c r="AQ52" s="185"/>
    </row>
    <row r="53" spans="1:43" ht="33.5" x14ac:dyDescent="0.75">
      <c r="A53" s="167"/>
      <c r="B53" s="167"/>
      <c r="C53" s="167"/>
      <c r="D53" s="167"/>
      <c r="E53" s="167"/>
      <c r="F53" s="167"/>
      <c r="G53" s="161"/>
      <c r="H53" s="161"/>
      <c r="I53" s="161"/>
      <c r="J53" s="161"/>
      <c r="K53" s="183"/>
      <c r="L53" s="163"/>
      <c r="M53" s="159"/>
      <c r="N53" s="159"/>
      <c r="O53" s="159"/>
      <c r="P53" s="159"/>
      <c r="Q53" s="159"/>
      <c r="R53" s="159"/>
      <c r="S53" s="205" t="s">
        <v>187</v>
      </c>
      <c r="T53" s="205"/>
      <c r="U53" s="205"/>
      <c r="V53" s="205"/>
      <c r="W53" s="205"/>
      <c r="X53" s="205"/>
      <c r="Y53" s="205"/>
      <c r="Z53" s="205"/>
      <c r="AA53" s="102">
        <f>+AVERAGE(AA47:AA52)</f>
        <v>0.56349027605367386</v>
      </c>
      <c r="AB53" s="62"/>
      <c r="AC53" s="52"/>
      <c r="AD53" s="52"/>
      <c r="AE53" s="52"/>
      <c r="AF53" s="78"/>
      <c r="AG53" s="80"/>
      <c r="AH53" s="80"/>
      <c r="AI53" s="82"/>
      <c r="AJ53" s="79"/>
      <c r="AK53" s="42"/>
      <c r="AL53" s="80"/>
      <c r="AM53" s="52"/>
      <c r="AN53" s="75"/>
      <c r="AO53" s="101"/>
      <c r="AP53" s="101"/>
      <c r="AQ53" s="62"/>
    </row>
    <row r="54" spans="1:43" ht="32.25" customHeight="1" x14ac:dyDescent="0.35">
      <c r="A54" s="167"/>
      <c r="B54" s="167"/>
      <c r="C54" s="167"/>
      <c r="D54" s="167"/>
      <c r="E54" s="167"/>
      <c r="F54" s="167"/>
      <c r="G54" s="167" t="s">
        <v>138</v>
      </c>
      <c r="H54" s="63"/>
      <c r="I54" s="201">
        <v>1</v>
      </c>
      <c r="J54" s="167" t="s">
        <v>139</v>
      </c>
      <c r="K54" s="156">
        <v>1</v>
      </c>
      <c r="L54" s="156">
        <v>1</v>
      </c>
      <c r="M54" s="156">
        <v>1</v>
      </c>
      <c r="N54" s="156">
        <v>1</v>
      </c>
      <c r="O54" s="162">
        <v>1</v>
      </c>
      <c r="P54" s="156">
        <v>1</v>
      </c>
      <c r="Q54" s="156">
        <v>1</v>
      </c>
      <c r="R54" s="156">
        <f>+(M54+P54)/200%</f>
        <v>1</v>
      </c>
      <c r="S54" s="180" t="s">
        <v>237</v>
      </c>
      <c r="T54" s="180">
        <v>2021130010244</v>
      </c>
      <c r="U54" s="180" t="s">
        <v>238</v>
      </c>
      <c r="V54" s="46" t="s">
        <v>239</v>
      </c>
      <c r="W54" s="50">
        <v>1</v>
      </c>
      <c r="X54" s="113">
        <v>0.25</v>
      </c>
      <c r="Y54" s="113">
        <v>0.25</v>
      </c>
      <c r="Z54" s="74">
        <f>+X54</f>
        <v>0.25</v>
      </c>
      <c r="AA54" s="75">
        <f>+Z54/W54</f>
        <v>0.25</v>
      </c>
      <c r="AB54" s="62" t="s">
        <v>143</v>
      </c>
      <c r="AC54" s="44">
        <v>270</v>
      </c>
      <c r="AD54" s="52"/>
      <c r="AE54" s="52"/>
      <c r="AF54" s="78" t="s">
        <v>125</v>
      </c>
      <c r="AG54" s="80" t="s">
        <v>342</v>
      </c>
      <c r="AH54" s="262" t="s">
        <v>121</v>
      </c>
      <c r="AI54" s="172">
        <v>328600000</v>
      </c>
      <c r="AJ54" s="173" t="s">
        <v>293</v>
      </c>
      <c r="AK54" s="169" t="s">
        <v>312</v>
      </c>
      <c r="AL54" s="171" t="s">
        <v>313</v>
      </c>
      <c r="AM54" s="207">
        <v>181405400</v>
      </c>
      <c r="AN54" s="193">
        <f>+AM54/AI54</f>
        <v>0.55205538648813146</v>
      </c>
      <c r="AO54" s="199" t="s">
        <v>156</v>
      </c>
      <c r="AP54" s="7"/>
      <c r="AQ54" s="186" t="s">
        <v>162</v>
      </c>
    </row>
    <row r="55" spans="1:43" ht="47.25" customHeight="1" x14ac:dyDescent="0.35">
      <c r="A55" s="167"/>
      <c r="B55" s="167"/>
      <c r="C55" s="167"/>
      <c r="D55" s="167"/>
      <c r="E55" s="167"/>
      <c r="F55" s="167"/>
      <c r="G55" s="167"/>
      <c r="H55" s="63"/>
      <c r="I55" s="201"/>
      <c r="J55" s="167"/>
      <c r="K55" s="156"/>
      <c r="L55" s="156"/>
      <c r="M55" s="156"/>
      <c r="N55" s="156"/>
      <c r="O55" s="224"/>
      <c r="P55" s="156"/>
      <c r="Q55" s="156"/>
      <c r="R55" s="156"/>
      <c r="S55" s="180"/>
      <c r="T55" s="180"/>
      <c r="U55" s="180"/>
      <c r="V55" s="46" t="s">
        <v>240</v>
      </c>
      <c r="W55" s="60">
        <v>1</v>
      </c>
      <c r="X55" s="74">
        <v>0.25</v>
      </c>
      <c r="Y55" s="74">
        <v>0.25</v>
      </c>
      <c r="Z55" s="74">
        <f>+X55</f>
        <v>0.25</v>
      </c>
      <c r="AA55" s="75">
        <f>+Z55/W55</f>
        <v>0.25</v>
      </c>
      <c r="AB55" s="62" t="s">
        <v>143</v>
      </c>
      <c r="AC55" s="44">
        <v>270</v>
      </c>
      <c r="AD55" s="52"/>
      <c r="AE55" s="52"/>
      <c r="AF55" s="78" t="s">
        <v>125</v>
      </c>
      <c r="AG55" s="80" t="s">
        <v>342</v>
      </c>
      <c r="AH55" s="263"/>
      <c r="AI55" s="172"/>
      <c r="AJ55" s="173"/>
      <c r="AK55" s="169"/>
      <c r="AL55" s="171"/>
      <c r="AM55" s="208"/>
      <c r="AN55" s="194"/>
      <c r="AO55" s="199"/>
      <c r="AP55" s="7"/>
      <c r="AQ55" s="185"/>
    </row>
    <row r="56" spans="1:43" ht="63" customHeight="1" x14ac:dyDescent="0.35">
      <c r="A56" s="167"/>
      <c r="B56" s="167"/>
      <c r="C56" s="167"/>
      <c r="D56" s="167"/>
      <c r="E56" s="167"/>
      <c r="F56" s="167"/>
      <c r="G56" s="167"/>
      <c r="H56" s="63"/>
      <c r="I56" s="201"/>
      <c r="J56" s="167"/>
      <c r="K56" s="156"/>
      <c r="L56" s="156"/>
      <c r="M56" s="156"/>
      <c r="N56" s="156"/>
      <c r="O56" s="163"/>
      <c r="P56" s="156"/>
      <c r="Q56" s="156"/>
      <c r="R56" s="156"/>
      <c r="S56" s="180"/>
      <c r="T56" s="180"/>
      <c r="U56" s="180"/>
      <c r="V56" s="180" t="s">
        <v>241</v>
      </c>
      <c r="W56" s="214">
        <v>1</v>
      </c>
      <c r="X56" s="233">
        <v>0.25</v>
      </c>
      <c r="Y56" s="233">
        <v>0.25</v>
      </c>
      <c r="Z56" s="233">
        <f>+X56</f>
        <v>0.25</v>
      </c>
      <c r="AA56" s="188">
        <f>+Z56/W56</f>
        <v>0.25</v>
      </c>
      <c r="AB56" s="185" t="s">
        <v>143</v>
      </c>
      <c r="AC56" s="44">
        <v>270</v>
      </c>
      <c r="AD56" s="170"/>
      <c r="AE56" s="170"/>
      <c r="AF56" s="210" t="s">
        <v>125</v>
      </c>
      <c r="AG56" s="80" t="s">
        <v>342</v>
      </c>
      <c r="AH56" s="263"/>
      <c r="AI56" s="172"/>
      <c r="AJ56" s="173"/>
      <c r="AK56" s="169"/>
      <c r="AL56" s="171"/>
      <c r="AM56" s="208"/>
      <c r="AN56" s="194"/>
      <c r="AO56" s="199"/>
      <c r="AP56" s="7"/>
      <c r="AQ56" s="185"/>
    </row>
    <row r="57" spans="1:43" ht="30" customHeight="1" x14ac:dyDescent="0.35">
      <c r="A57" s="167"/>
      <c r="B57" s="167"/>
      <c r="C57" s="167"/>
      <c r="D57" s="167"/>
      <c r="E57" s="167"/>
      <c r="F57" s="167"/>
      <c r="G57" s="63" t="s">
        <v>45</v>
      </c>
      <c r="H57" s="63"/>
      <c r="I57" s="68">
        <v>0</v>
      </c>
      <c r="J57" s="63" t="s">
        <v>140</v>
      </c>
      <c r="K57" s="146">
        <v>1</v>
      </c>
      <c r="L57" s="69">
        <v>1</v>
      </c>
      <c r="M57" s="69">
        <v>0.8</v>
      </c>
      <c r="N57" s="69">
        <v>0</v>
      </c>
      <c r="O57" s="135">
        <v>0</v>
      </c>
      <c r="P57" s="69">
        <f>+N57</f>
        <v>0</v>
      </c>
      <c r="Q57" s="69">
        <f>+P57/L57</f>
        <v>0</v>
      </c>
      <c r="R57" s="69">
        <f>+(P57+M57)/K57</f>
        <v>0.8</v>
      </c>
      <c r="S57" s="180"/>
      <c r="T57" s="180"/>
      <c r="U57" s="180"/>
      <c r="V57" s="180"/>
      <c r="W57" s="214"/>
      <c r="X57" s="234"/>
      <c r="Y57" s="234"/>
      <c r="Z57" s="234"/>
      <c r="AA57" s="188"/>
      <c r="AB57" s="185"/>
      <c r="AC57" s="44"/>
      <c r="AD57" s="170"/>
      <c r="AE57" s="170"/>
      <c r="AF57" s="210"/>
      <c r="AG57" s="80"/>
      <c r="AH57" s="264"/>
      <c r="AI57" s="172"/>
      <c r="AJ57" s="173"/>
      <c r="AK57" s="169"/>
      <c r="AL57" s="171"/>
      <c r="AM57" s="209"/>
      <c r="AN57" s="195"/>
      <c r="AO57" s="61"/>
      <c r="AP57" s="61"/>
      <c r="AQ57" s="185"/>
    </row>
    <row r="58" spans="1:43" ht="33.5" x14ac:dyDescent="0.75">
      <c r="A58" s="167"/>
      <c r="B58" s="167"/>
      <c r="C58" s="167"/>
      <c r="D58" s="167"/>
      <c r="E58" s="167"/>
      <c r="F58" s="167"/>
      <c r="G58" s="63"/>
      <c r="H58" s="63"/>
      <c r="I58" s="68"/>
      <c r="J58" s="63"/>
      <c r="K58" s="25"/>
      <c r="L58" s="25"/>
      <c r="M58" s="69"/>
      <c r="N58" s="69"/>
      <c r="O58" s="135"/>
      <c r="P58" s="69"/>
      <c r="Q58" s="69"/>
      <c r="R58" s="69"/>
      <c r="S58" s="205" t="s">
        <v>187</v>
      </c>
      <c r="T58" s="205"/>
      <c r="U58" s="205"/>
      <c r="V58" s="205"/>
      <c r="W58" s="205"/>
      <c r="X58" s="205"/>
      <c r="Y58" s="205"/>
      <c r="Z58" s="205"/>
      <c r="AA58" s="102">
        <f>+AVERAGE(AA54:AA57)</f>
        <v>0.25</v>
      </c>
      <c r="AB58" s="62"/>
      <c r="AC58" s="62"/>
      <c r="AD58" s="62"/>
      <c r="AE58" s="62"/>
      <c r="AF58" s="5"/>
      <c r="AG58" s="80"/>
      <c r="AH58" s="80"/>
      <c r="AI58" s="3"/>
      <c r="AJ58" s="3"/>
      <c r="AK58" s="42"/>
      <c r="AL58" s="80"/>
      <c r="AM58" s="31"/>
      <c r="AN58" s="75"/>
      <c r="AO58" s="61"/>
      <c r="AP58" s="61"/>
      <c r="AQ58" s="62"/>
    </row>
    <row r="59" spans="1:43" ht="111" customHeight="1" x14ac:dyDescent="0.35">
      <c r="A59" s="167"/>
      <c r="B59" s="167"/>
      <c r="C59" s="167"/>
      <c r="D59" s="167"/>
      <c r="E59" s="167"/>
      <c r="F59" s="167"/>
      <c r="G59" s="167" t="s">
        <v>46</v>
      </c>
      <c r="H59" s="63"/>
      <c r="I59" s="167" t="s">
        <v>47</v>
      </c>
      <c r="J59" s="167" t="s">
        <v>48</v>
      </c>
      <c r="K59" s="166">
        <v>3</v>
      </c>
      <c r="L59" s="166">
        <v>1</v>
      </c>
      <c r="M59" s="166">
        <v>0</v>
      </c>
      <c r="N59" s="166">
        <v>0</v>
      </c>
      <c r="O59" s="181">
        <v>0</v>
      </c>
      <c r="P59" s="166">
        <f>+N59</f>
        <v>0</v>
      </c>
      <c r="Q59" s="179">
        <f>+P59/L59</f>
        <v>0</v>
      </c>
      <c r="R59" s="179">
        <f>+(P59+M59)/K59</f>
        <v>0</v>
      </c>
      <c r="S59" s="180" t="s">
        <v>242</v>
      </c>
      <c r="T59" s="217">
        <v>2021130010179</v>
      </c>
      <c r="U59" s="212" t="s">
        <v>110</v>
      </c>
      <c r="V59" s="57" t="s">
        <v>326</v>
      </c>
      <c r="W59" s="60">
        <v>1</v>
      </c>
      <c r="X59" s="74">
        <v>0.22</v>
      </c>
      <c r="Y59" s="74">
        <v>1</v>
      </c>
      <c r="Z59" s="74">
        <f>+X59</f>
        <v>0.22</v>
      </c>
      <c r="AA59" s="75">
        <f>+Z59/W59</f>
        <v>0.22</v>
      </c>
      <c r="AB59" s="62" t="s">
        <v>143</v>
      </c>
      <c r="AC59" s="62">
        <v>270</v>
      </c>
      <c r="AD59" s="3"/>
      <c r="AE59" s="3"/>
      <c r="AF59" s="61" t="s">
        <v>123</v>
      </c>
      <c r="AG59" s="80"/>
      <c r="AH59" s="80"/>
      <c r="AI59" s="88">
        <v>76953334</v>
      </c>
      <c r="AJ59" s="89" t="s">
        <v>293</v>
      </c>
      <c r="AK59" s="169" t="s">
        <v>331</v>
      </c>
      <c r="AL59" s="171" t="s">
        <v>332</v>
      </c>
      <c r="AM59" s="87">
        <v>56108231</v>
      </c>
      <c r="AN59" s="24">
        <f>+AM59/AI59</f>
        <v>0.72912020939859479</v>
      </c>
      <c r="AO59" s="189" t="s">
        <v>149</v>
      </c>
      <c r="AP59" s="103"/>
      <c r="AQ59" s="187" t="s">
        <v>353</v>
      </c>
    </row>
    <row r="60" spans="1:43" ht="111" customHeight="1" x14ac:dyDescent="0.35">
      <c r="A60" s="167"/>
      <c r="B60" s="167"/>
      <c r="C60" s="167"/>
      <c r="D60" s="167"/>
      <c r="E60" s="167"/>
      <c r="F60" s="167"/>
      <c r="G60" s="167"/>
      <c r="H60" s="63"/>
      <c r="I60" s="167"/>
      <c r="J60" s="167"/>
      <c r="K60" s="166"/>
      <c r="L60" s="166"/>
      <c r="M60" s="166"/>
      <c r="N60" s="166"/>
      <c r="O60" s="182"/>
      <c r="P60" s="166"/>
      <c r="Q60" s="179"/>
      <c r="R60" s="179"/>
      <c r="S60" s="180"/>
      <c r="T60" s="217"/>
      <c r="U60" s="212"/>
      <c r="V60" s="49" t="s">
        <v>243</v>
      </c>
      <c r="W60" s="60">
        <v>1</v>
      </c>
      <c r="X60" s="74">
        <v>0.25</v>
      </c>
      <c r="Y60" s="74">
        <v>1</v>
      </c>
      <c r="Z60" s="74">
        <f t="shared" ref="Z60:Z61" si="12">+X60</f>
        <v>0.25</v>
      </c>
      <c r="AA60" s="75">
        <f t="shared" ref="AA60:AA61" si="13">+Z60/W60</f>
        <v>0.25</v>
      </c>
      <c r="AB60" s="4" t="s">
        <v>143</v>
      </c>
      <c r="AC60" s="4">
        <v>270</v>
      </c>
      <c r="AD60" s="32"/>
      <c r="AE60" s="3"/>
      <c r="AF60" s="61" t="s">
        <v>123</v>
      </c>
      <c r="AG60" s="171" t="s">
        <v>333</v>
      </c>
      <c r="AH60" s="80" t="s">
        <v>338</v>
      </c>
      <c r="AI60" s="88">
        <v>375966665</v>
      </c>
      <c r="AJ60" s="89" t="s">
        <v>296</v>
      </c>
      <c r="AK60" s="169"/>
      <c r="AL60" s="171"/>
      <c r="AM60" s="87">
        <v>205872354.12</v>
      </c>
      <c r="AN60" s="24">
        <f>+AM60/AI60</f>
        <v>0.54758140358002216</v>
      </c>
      <c r="AO60" s="189"/>
      <c r="AP60" s="103"/>
      <c r="AQ60" s="166"/>
    </row>
    <row r="61" spans="1:43" ht="111" customHeight="1" x14ac:dyDescent="0.35">
      <c r="A61" s="167"/>
      <c r="B61" s="167"/>
      <c r="C61" s="167"/>
      <c r="D61" s="167"/>
      <c r="E61" s="167"/>
      <c r="F61" s="167"/>
      <c r="G61" s="167"/>
      <c r="H61" s="63"/>
      <c r="I61" s="167"/>
      <c r="J61" s="167"/>
      <c r="K61" s="166"/>
      <c r="L61" s="166"/>
      <c r="M61" s="166"/>
      <c r="N61" s="166"/>
      <c r="O61" s="183"/>
      <c r="P61" s="166"/>
      <c r="Q61" s="179"/>
      <c r="R61" s="179"/>
      <c r="S61" s="180"/>
      <c r="T61" s="217"/>
      <c r="U61" s="212"/>
      <c r="V61" s="57" t="s">
        <v>111</v>
      </c>
      <c r="W61" s="58">
        <v>1</v>
      </c>
      <c r="X61" s="74">
        <v>0.25</v>
      </c>
      <c r="Y61" s="74">
        <v>1</v>
      </c>
      <c r="Z61" s="74">
        <f t="shared" si="12"/>
        <v>0.25</v>
      </c>
      <c r="AA61" s="75">
        <f t="shared" si="13"/>
        <v>0.25</v>
      </c>
      <c r="AB61" s="3" t="s">
        <v>143</v>
      </c>
      <c r="AC61" s="3">
        <v>270</v>
      </c>
      <c r="AD61" s="3"/>
      <c r="AE61" s="3"/>
      <c r="AF61" s="61" t="s">
        <v>123</v>
      </c>
      <c r="AG61" s="171"/>
      <c r="AH61" s="80" t="s">
        <v>339</v>
      </c>
      <c r="AI61" s="88">
        <v>1</v>
      </c>
      <c r="AJ61" s="89" t="s">
        <v>297</v>
      </c>
      <c r="AK61" s="169"/>
      <c r="AL61" s="171"/>
      <c r="AM61" s="87">
        <v>0</v>
      </c>
      <c r="AN61" s="24">
        <f>+AM61/AI61</f>
        <v>0</v>
      </c>
      <c r="AO61" s="3"/>
      <c r="AP61" s="3"/>
      <c r="AQ61" s="166"/>
    </row>
    <row r="62" spans="1:43" ht="33.5" x14ac:dyDescent="0.75">
      <c r="A62" s="167"/>
      <c r="B62" s="167"/>
      <c r="C62" s="167"/>
      <c r="D62" s="167"/>
      <c r="E62" s="167"/>
      <c r="F62" s="200" t="s">
        <v>177</v>
      </c>
      <c r="G62" s="200"/>
      <c r="H62" s="200"/>
      <c r="I62" s="200"/>
      <c r="J62" s="200"/>
      <c r="K62" s="200"/>
      <c r="L62" s="200"/>
      <c r="M62" s="200"/>
      <c r="N62" s="200"/>
      <c r="O62" s="200"/>
      <c r="P62" s="200"/>
      <c r="Q62" s="123">
        <f>+AVERAGE(Q47:Q61)</f>
        <v>0.5803571428571429</v>
      </c>
      <c r="R62" s="123">
        <f>+AVERAGE(R47:R61)</f>
        <v>0.82571428571428573</v>
      </c>
      <c r="S62" s="205" t="s">
        <v>187</v>
      </c>
      <c r="T62" s="205"/>
      <c r="U62" s="205"/>
      <c r="V62" s="205"/>
      <c r="W62" s="205"/>
      <c r="X62" s="205"/>
      <c r="Y62" s="205"/>
      <c r="Z62" s="205"/>
      <c r="AA62" s="104">
        <f>+AVERAGE(AA59:AA61)</f>
        <v>0.24</v>
      </c>
      <c r="AB62" s="48"/>
      <c r="AC62" s="48"/>
      <c r="AD62" s="48"/>
      <c r="AE62" s="48"/>
      <c r="AF62" s="61"/>
      <c r="AG62" s="45"/>
      <c r="AH62" s="53"/>
      <c r="AI62" s="3"/>
      <c r="AJ62" s="3"/>
      <c r="AK62" s="42"/>
      <c r="AL62" s="80"/>
      <c r="AM62" s="66"/>
      <c r="AN62" s="64"/>
      <c r="AO62" s="3"/>
      <c r="AP62" s="3"/>
      <c r="AQ62" s="62"/>
    </row>
    <row r="63" spans="1:43" ht="105" customHeight="1" x14ac:dyDescent="0.35">
      <c r="A63" s="167"/>
      <c r="B63" s="167"/>
      <c r="C63" s="167"/>
      <c r="D63" s="167"/>
      <c r="E63" s="167"/>
      <c r="F63" s="167" t="s">
        <v>49</v>
      </c>
      <c r="G63" s="63" t="s">
        <v>50</v>
      </c>
      <c r="H63" s="63"/>
      <c r="I63" s="63">
        <v>0</v>
      </c>
      <c r="J63" s="63" t="s">
        <v>51</v>
      </c>
      <c r="K63" s="63">
        <v>1</v>
      </c>
      <c r="L63" s="63">
        <v>0.5</v>
      </c>
      <c r="M63" s="63">
        <v>0.1</v>
      </c>
      <c r="N63" s="63">
        <v>0.15</v>
      </c>
      <c r="O63" s="131">
        <v>0</v>
      </c>
      <c r="P63" s="63">
        <f>+N63</f>
        <v>0.15</v>
      </c>
      <c r="Q63" s="29">
        <f>+P63/L63</f>
        <v>0.3</v>
      </c>
      <c r="R63" s="29">
        <f>+(P63+M63)/K63</f>
        <v>0.25</v>
      </c>
      <c r="S63" s="180" t="s">
        <v>244</v>
      </c>
      <c r="T63" s="180">
        <v>2021130010003</v>
      </c>
      <c r="U63" s="180"/>
      <c r="V63" s="57" t="s">
        <v>245</v>
      </c>
      <c r="W63" s="57">
        <v>1</v>
      </c>
      <c r="X63" s="111">
        <v>0.18</v>
      </c>
      <c r="Y63" s="111">
        <v>0</v>
      </c>
      <c r="Z63" s="111">
        <f>+X63</f>
        <v>0.18</v>
      </c>
      <c r="AA63" s="75">
        <f>+Z63/W63</f>
        <v>0.18</v>
      </c>
      <c r="AB63" s="8" t="s">
        <v>143</v>
      </c>
      <c r="AC63" s="90">
        <v>270</v>
      </c>
      <c r="AD63" s="52"/>
      <c r="AE63" s="52"/>
      <c r="AF63" s="170" t="s">
        <v>122</v>
      </c>
      <c r="AG63" s="171" t="s">
        <v>290</v>
      </c>
      <c r="AH63" s="171" t="s">
        <v>121</v>
      </c>
      <c r="AI63" s="276">
        <v>169400000</v>
      </c>
      <c r="AJ63" s="173" t="s">
        <v>293</v>
      </c>
      <c r="AK63" s="169" t="s">
        <v>314</v>
      </c>
      <c r="AL63" s="171" t="s">
        <v>315</v>
      </c>
      <c r="AM63" s="170">
        <v>123200000</v>
      </c>
      <c r="AN63" s="188">
        <f>+AM63/AI63</f>
        <v>0.72727272727272729</v>
      </c>
      <c r="AO63" s="3"/>
      <c r="AP63" s="3"/>
      <c r="AQ63" s="186" t="s">
        <v>190</v>
      </c>
    </row>
    <row r="64" spans="1:43" ht="105" customHeight="1" x14ac:dyDescent="0.35">
      <c r="A64" s="167"/>
      <c r="B64" s="167"/>
      <c r="C64" s="167"/>
      <c r="D64" s="167"/>
      <c r="E64" s="167"/>
      <c r="F64" s="167"/>
      <c r="G64" s="63" t="s">
        <v>52</v>
      </c>
      <c r="H64" s="63"/>
      <c r="I64" s="63">
        <v>0</v>
      </c>
      <c r="J64" s="63" t="s">
        <v>52</v>
      </c>
      <c r="K64" s="63">
        <v>1</v>
      </c>
      <c r="L64" s="63">
        <v>1</v>
      </c>
      <c r="M64" s="63">
        <v>1</v>
      </c>
      <c r="N64" s="63">
        <v>1</v>
      </c>
      <c r="O64" s="131">
        <v>1</v>
      </c>
      <c r="P64" s="63">
        <f>+N64</f>
        <v>1</v>
      </c>
      <c r="Q64" s="29">
        <f>+P64/L64</f>
        <v>1</v>
      </c>
      <c r="R64" s="29">
        <v>1</v>
      </c>
      <c r="S64" s="180"/>
      <c r="T64" s="180"/>
      <c r="U64" s="180"/>
      <c r="V64" s="57" t="s">
        <v>246</v>
      </c>
      <c r="W64" s="57">
        <v>1</v>
      </c>
      <c r="X64" s="57">
        <v>1</v>
      </c>
      <c r="Y64" s="130">
        <v>1</v>
      </c>
      <c r="Z64" s="74">
        <f>+X64</f>
        <v>1</v>
      </c>
      <c r="AA64" s="64">
        <f>+Z64</f>
        <v>1</v>
      </c>
      <c r="AB64" s="8"/>
      <c r="AC64" s="90">
        <v>270</v>
      </c>
      <c r="AD64" s="52"/>
      <c r="AE64" s="52"/>
      <c r="AF64" s="170"/>
      <c r="AG64" s="171"/>
      <c r="AH64" s="171"/>
      <c r="AI64" s="276"/>
      <c r="AJ64" s="173"/>
      <c r="AK64" s="169"/>
      <c r="AL64" s="171"/>
      <c r="AM64" s="170"/>
      <c r="AN64" s="188"/>
      <c r="AO64" s="3"/>
      <c r="AP64" s="3"/>
      <c r="AQ64" s="186"/>
    </row>
    <row r="65" spans="1:43" ht="31" x14ac:dyDescent="0.35">
      <c r="A65" s="14"/>
      <c r="B65" s="63"/>
      <c r="C65" s="63"/>
      <c r="D65" s="63"/>
      <c r="E65" s="63"/>
      <c r="F65" s="200" t="s">
        <v>178</v>
      </c>
      <c r="G65" s="200"/>
      <c r="H65" s="200"/>
      <c r="I65" s="200"/>
      <c r="J65" s="200"/>
      <c r="K65" s="200"/>
      <c r="L65" s="200"/>
      <c r="M65" s="200"/>
      <c r="N65" s="200"/>
      <c r="O65" s="200"/>
      <c r="P65" s="200"/>
      <c r="Q65" s="124">
        <f>+AVERAGE(Q63:Q64)</f>
        <v>0.65</v>
      </c>
      <c r="R65" s="124">
        <f>+AVERAGE(R63:R64)</f>
        <v>0.625</v>
      </c>
      <c r="S65" s="205" t="s">
        <v>187</v>
      </c>
      <c r="T65" s="205"/>
      <c r="U65" s="205"/>
      <c r="V65" s="205"/>
      <c r="W65" s="205"/>
      <c r="X65" s="205"/>
      <c r="Y65" s="205"/>
      <c r="Z65" s="205"/>
      <c r="AA65" s="202">
        <f>+AVERAGE(AA63:AA64)</f>
        <v>0.59</v>
      </c>
      <c r="AB65" s="48"/>
      <c r="AC65" s="105"/>
      <c r="AD65" s="48"/>
      <c r="AE65" s="48"/>
      <c r="AF65" s="8"/>
      <c r="AG65" s="46"/>
      <c r="AH65" s="46"/>
      <c r="AI65" s="82"/>
      <c r="AJ65" s="82"/>
      <c r="AK65" s="46"/>
      <c r="AL65" s="80"/>
      <c r="AM65" s="52"/>
      <c r="AN65" s="75"/>
      <c r="AO65" s="3"/>
      <c r="AP65" s="3"/>
      <c r="AQ65" s="185"/>
    </row>
    <row r="66" spans="1:43" ht="31" x14ac:dyDescent="0.35">
      <c r="A66" s="14"/>
      <c r="B66" s="200" t="s">
        <v>179</v>
      </c>
      <c r="C66" s="200"/>
      <c r="D66" s="200"/>
      <c r="E66" s="200"/>
      <c r="F66" s="200"/>
      <c r="G66" s="200"/>
      <c r="H66" s="200"/>
      <c r="I66" s="200"/>
      <c r="J66" s="200"/>
      <c r="K66" s="200"/>
      <c r="L66" s="200"/>
      <c r="M66" s="200"/>
      <c r="N66" s="200"/>
      <c r="O66" s="200"/>
      <c r="P66" s="200"/>
      <c r="Q66" s="124">
        <f>+AVERAGE(Q62,Q65)</f>
        <v>0.61517857142857146</v>
      </c>
      <c r="R66" s="124">
        <f>+AVERAGE(R62,R65)</f>
        <v>0.72535714285714281</v>
      </c>
      <c r="S66" s="205"/>
      <c r="T66" s="205"/>
      <c r="U66" s="205"/>
      <c r="V66" s="205"/>
      <c r="W66" s="205"/>
      <c r="X66" s="205"/>
      <c r="Y66" s="205"/>
      <c r="Z66" s="205"/>
      <c r="AA66" s="200"/>
      <c r="AB66" s="52"/>
      <c r="AC66" s="91"/>
      <c r="AD66" s="52"/>
      <c r="AE66" s="52"/>
      <c r="AF66" s="3"/>
      <c r="AG66" s="3"/>
      <c r="AH66" s="3"/>
      <c r="AI66" s="3"/>
      <c r="AJ66" s="3"/>
      <c r="AK66" s="46"/>
      <c r="AL66" s="80"/>
      <c r="AM66" s="52"/>
      <c r="AN66" s="75"/>
      <c r="AO66" s="3"/>
      <c r="AP66" s="3"/>
      <c r="AQ66" s="185"/>
    </row>
    <row r="67" spans="1:43" ht="105" customHeight="1" x14ac:dyDescent="0.35">
      <c r="A67" s="33"/>
      <c r="B67" s="167" t="s">
        <v>128</v>
      </c>
      <c r="C67" s="176" t="s">
        <v>53</v>
      </c>
      <c r="D67" s="176" t="s">
        <v>54</v>
      </c>
      <c r="E67" s="176" t="s">
        <v>55</v>
      </c>
      <c r="F67" s="167" t="s">
        <v>56</v>
      </c>
      <c r="G67" s="65" t="s">
        <v>57</v>
      </c>
      <c r="H67" s="65"/>
      <c r="I67" s="65" t="s">
        <v>35</v>
      </c>
      <c r="J67" s="65" t="s">
        <v>58</v>
      </c>
      <c r="K67" s="65">
        <v>2</v>
      </c>
      <c r="L67" s="65">
        <v>1</v>
      </c>
      <c r="M67" s="65">
        <v>0.68</v>
      </c>
      <c r="N67" s="71">
        <v>0.02</v>
      </c>
      <c r="O67" s="136">
        <v>0.1</v>
      </c>
      <c r="P67" s="71">
        <f>+N67+O67</f>
        <v>0.12000000000000001</v>
      </c>
      <c r="Q67" s="29">
        <f>+P67/L67</f>
        <v>0.12000000000000001</v>
      </c>
      <c r="R67" s="29">
        <f>+(P67+M67)/K67</f>
        <v>0.4</v>
      </c>
      <c r="S67" s="180" t="s">
        <v>247</v>
      </c>
      <c r="T67" s="211">
        <v>2021130010245</v>
      </c>
      <c r="U67" s="212" t="s">
        <v>248</v>
      </c>
      <c r="V67" s="57" t="s">
        <v>249</v>
      </c>
      <c r="W67" s="58">
        <v>2</v>
      </c>
      <c r="X67" s="69">
        <v>0.7</v>
      </c>
      <c r="Y67" s="135">
        <v>0.8</v>
      </c>
      <c r="Z67" s="115">
        <f>+X67</f>
        <v>0.7</v>
      </c>
      <c r="AA67" s="64">
        <f>+Z67/W67</f>
        <v>0.35</v>
      </c>
      <c r="AB67" s="52"/>
      <c r="AC67" s="91">
        <v>180</v>
      </c>
      <c r="AD67" s="52"/>
      <c r="AE67" s="52"/>
      <c r="AF67" s="170" t="s">
        <v>122</v>
      </c>
      <c r="AG67" s="170" t="s">
        <v>334</v>
      </c>
      <c r="AH67" s="170" t="s">
        <v>121</v>
      </c>
      <c r="AI67" s="170">
        <v>239800000</v>
      </c>
      <c r="AJ67" s="170" t="s">
        <v>293</v>
      </c>
      <c r="AK67" s="180" t="s">
        <v>335</v>
      </c>
      <c r="AL67" s="171" t="s">
        <v>317</v>
      </c>
      <c r="AM67" s="207">
        <v>144000000</v>
      </c>
      <c r="AN67" s="193">
        <f>+AM67/AI67</f>
        <v>0.60050041701417844</v>
      </c>
      <c r="AO67" s="3"/>
      <c r="AP67" s="3"/>
      <c r="AQ67" s="185"/>
    </row>
    <row r="68" spans="1:43" ht="105" customHeight="1" x14ac:dyDescent="0.35">
      <c r="A68" s="33"/>
      <c r="B68" s="167"/>
      <c r="C68" s="176"/>
      <c r="D68" s="176"/>
      <c r="E68" s="176"/>
      <c r="F68" s="167"/>
      <c r="G68" s="176" t="s">
        <v>59</v>
      </c>
      <c r="H68" s="65"/>
      <c r="I68" s="65">
        <v>0</v>
      </c>
      <c r="J68" s="65" t="s">
        <v>60</v>
      </c>
      <c r="K68" s="65">
        <v>1</v>
      </c>
      <c r="L68" s="65" t="s">
        <v>126</v>
      </c>
      <c r="M68" s="65">
        <v>0</v>
      </c>
      <c r="N68" s="65">
        <f>+M68</f>
        <v>0</v>
      </c>
      <c r="O68" s="129">
        <v>0</v>
      </c>
      <c r="P68" s="71">
        <f>+N68</f>
        <v>0</v>
      </c>
      <c r="Q68" s="29">
        <v>0</v>
      </c>
      <c r="R68" s="29">
        <f>+(P68+M68)/K68</f>
        <v>0</v>
      </c>
      <c r="S68" s="180"/>
      <c r="T68" s="211"/>
      <c r="U68" s="212"/>
      <c r="V68" s="216" t="s">
        <v>250</v>
      </c>
      <c r="W68" s="206">
        <v>1</v>
      </c>
      <c r="X68" s="162">
        <v>0.2</v>
      </c>
      <c r="Y68" s="137">
        <v>0.2</v>
      </c>
      <c r="Z68" s="162">
        <f>+X68</f>
        <v>0.2</v>
      </c>
      <c r="AA68" s="158">
        <f>+Z68/W68</f>
        <v>0.2</v>
      </c>
      <c r="AB68" s="52"/>
      <c r="AC68" s="91">
        <v>180</v>
      </c>
      <c r="AD68" s="52"/>
      <c r="AE68" s="52"/>
      <c r="AF68" s="170"/>
      <c r="AG68" s="170"/>
      <c r="AH68" s="170"/>
      <c r="AI68" s="170"/>
      <c r="AJ68" s="170"/>
      <c r="AK68" s="180"/>
      <c r="AL68" s="171"/>
      <c r="AM68" s="209"/>
      <c r="AN68" s="195"/>
      <c r="AO68" s="3"/>
      <c r="AP68" s="3"/>
      <c r="AQ68" s="185"/>
    </row>
    <row r="69" spans="1:43" ht="15" customHeight="1" x14ac:dyDescent="0.35">
      <c r="A69" s="167"/>
      <c r="B69" s="167"/>
      <c r="C69" s="176"/>
      <c r="D69" s="176"/>
      <c r="E69" s="176"/>
      <c r="F69" s="167"/>
      <c r="G69" s="176"/>
      <c r="H69" s="3"/>
      <c r="I69" s="3"/>
      <c r="J69" s="3"/>
      <c r="K69" s="3"/>
      <c r="L69" s="3"/>
      <c r="M69" s="3"/>
      <c r="N69" s="3"/>
      <c r="O69" s="3"/>
      <c r="P69" s="3"/>
      <c r="Q69" s="3"/>
      <c r="R69" s="3"/>
      <c r="S69" s="180"/>
      <c r="T69" s="211"/>
      <c r="U69" s="212"/>
      <c r="V69" s="216"/>
      <c r="W69" s="206"/>
      <c r="X69" s="183"/>
      <c r="Y69" s="138"/>
      <c r="Z69" s="183"/>
      <c r="AA69" s="159"/>
      <c r="AB69" s="52"/>
      <c r="AC69" s="52"/>
      <c r="AD69" s="52"/>
      <c r="AE69" s="52"/>
      <c r="AF69" s="8" t="s">
        <v>122</v>
      </c>
      <c r="AG69" s="46"/>
      <c r="AH69" s="46"/>
      <c r="AI69" s="82"/>
      <c r="AJ69" s="82"/>
      <c r="AK69" s="46"/>
      <c r="AL69" s="80"/>
      <c r="AM69" s="52"/>
      <c r="AN69" s="75"/>
      <c r="AO69" s="3"/>
      <c r="AP69" s="3"/>
      <c r="AQ69" s="185"/>
    </row>
    <row r="70" spans="1:43" ht="33.5" x14ac:dyDescent="0.75">
      <c r="A70" s="167"/>
      <c r="B70" s="167"/>
      <c r="C70" s="176"/>
      <c r="D70" s="176"/>
      <c r="E70" s="176"/>
      <c r="F70" s="200" t="s">
        <v>180</v>
      </c>
      <c r="G70" s="200"/>
      <c r="H70" s="200"/>
      <c r="I70" s="200"/>
      <c r="J70" s="200"/>
      <c r="K70" s="200"/>
      <c r="L70" s="200"/>
      <c r="M70" s="200"/>
      <c r="N70" s="200"/>
      <c r="O70" s="200"/>
      <c r="P70" s="200"/>
      <c r="Q70" s="123">
        <f>+Q67</f>
        <v>0.12000000000000001</v>
      </c>
      <c r="R70" s="123">
        <f>+AVERAGE(R67:R69)</f>
        <v>0.2</v>
      </c>
      <c r="S70" s="205" t="s">
        <v>187</v>
      </c>
      <c r="T70" s="205"/>
      <c r="U70" s="205"/>
      <c r="V70" s="205"/>
      <c r="W70" s="205"/>
      <c r="X70" s="205"/>
      <c r="Y70" s="205"/>
      <c r="Z70" s="205"/>
      <c r="AA70" s="104">
        <f>+AVERAGE(AA67:AA69)</f>
        <v>0.27500000000000002</v>
      </c>
      <c r="AB70" s="48"/>
      <c r="AC70" s="48"/>
      <c r="AD70" s="76"/>
      <c r="AE70" s="76"/>
      <c r="AF70" s="8"/>
      <c r="AG70" s="46"/>
      <c r="AH70" s="46"/>
      <c r="AI70" s="82"/>
      <c r="AJ70" s="82"/>
      <c r="AK70" s="46"/>
      <c r="AL70" s="80"/>
      <c r="AM70" s="52"/>
      <c r="AN70" s="75"/>
      <c r="AO70" s="3"/>
      <c r="AP70" s="3"/>
      <c r="AQ70" s="185"/>
    </row>
    <row r="71" spans="1:43" ht="105" customHeight="1" x14ac:dyDescent="0.35">
      <c r="A71" s="167"/>
      <c r="B71" s="167"/>
      <c r="C71" s="176"/>
      <c r="D71" s="176"/>
      <c r="E71" s="176"/>
      <c r="F71" s="63" t="s">
        <v>61</v>
      </c>
      <c r="G71" s="65" t="s">
        <v>62</v>
      </c>
      <c r="H71" s="65"/>
      <c r="I71" s="65" t="s">
        <v>35</v>
      </c>
      <c r="J71" s="65" t="s">
        <v>63</v>
      </c>
      <c r="K71" s="71">
        <v>1</v>
      </c>
      <c r="L71" s="71">
        <v>0.33</v>
      </c>
      <c r="M71" s="71">
        <v>0.33</v>
      </c>
      <c r="N71" s="85">
        <v>0.20599999999999999</v>
      </c>
      <c r="O71" s="143">
        <v>0.20599999999999999</v>
      </c>
      <c r="P71" s="86">
        <f>+O71+N71</f>
        <v>0.41199999999999998</v>
      </c>
      <c r="Q71" s="29">
        <v>1</v>
      </c>
      <c r="R71" s="64">
        <f>+(P71+M71)/K71</f>
        <v>0.74199999999999999</v>
      </c>
      <c r="S71" s="54" t="s">
        <v>251</v>
      </c>
      <c r="T71" s="54">
        <v>2020130010320</v>
      </c>
      <c r="U71" s="54" t="s">
        <v>252</v>
      </c>
      <c r="V71" s="54" t="s">
        <v>253</v>
      </c>
      <c r="W71" s="54">
        <v>0.35</v>
      </c>
      <c r="X71" s="65">
        <v>0</v>
      </c>
      <c r="Y71" s="129">
        <v>0</v>
      </c>
      <c r="Z71" s="65"/>
      <c r="AA71" s="72"/>
      <c r="AB71" s="65" t="s">
        <v>143</v>
      </c>
      <c r="AC71" s="65" t="s">
        <v>126</v>
      </c>
      <c r="AD71" s="65"/>
      <c r="AE71" s="65"/>
      <c r="AF71" s="65" t="s">
        <v>10</v>
      </c>
      <c r="AG71" s="46" t="s">
        <v>287</v>
      </c>
      <c r="AH71" s="46" t="s">
        <v>121</v>
      </c>
      <c r="AI71" s="82">
        <v>277200000.06999999</v>
      </c>
      <c r="AJ71" s="82" t="s">
        <v>293</v>
      </c>
      <c r="AK71" s="46" t="s">
        <v>316</v>
      </c>
      <c r="AL71" s="80" t="s">
        <v>317</v>
      </c>
      <c r="AM71" s="11">
        <v>216200000</v>
      </c>
      <c r="AN71" s="72">
        <f>+AM71/AI71</f>
        <v>0.77994227974532482</v>
      </c>
      <c r="AO71" s="3"/>
      <c r="AP71" s="3"/>
      <c r="AQ71" s="185"/>
    </row>
    <row r="72" spans="1:43" ht="31" x14ac:dyDescent="0.35">
      <c r="A72" s="14"/>
      <c r="B72" s="63"/>
      <c r="C72" s="65"/>
      <c r="D72" s="65"/>
      <c r="E72" s="65"/>
      <c r="F72" s="200" t="s">
        <v>181</v>
      </c>
      <c r="G72" s="200"/>
      <c r="H72" s="200"/>
      <c r="I72" s="200"/>
      <c r="J72" s="200"/>
      <c r="K72" s="200"/>
      <c r="L72" s="200"/>
      <c r="M72" s="200"/>
      <c r="N72" s="200"/>
      <c r="O72" s="200"/>
      <c r="P72" s="200"/>
      <c r="Q72" s="125">
        <f>+Q71</f>
        <v>1</v>
      </c>
      <c r="R72" s="125">
        <f>+R71</f>
        <v>0.74199999999999999</v>
      </c>
      <c r="S72" s="205" t="s">
        <v>187</v>
      </c>
      <c r="T72" s="205"/>
      <c r="U72" s="205"/>
      <c r="V72" s="205"/>
      <c r="W72" s="205"/>
      <c r="X72" s="205"/>
      <c r="Y72" s="205"/>
      <c r="Z72" s="205"/>
      <c r="AA72" s="48"/>
      <c r="AB72" s="48"/>
      <c r="AC72" s="48"/>
      <c r="AD72" s="76"/>
      <c r="AE72" s="76"/>
      <c r="AF72" s="65"/>
      <c r="AG72" s="46"/>
      <c r="AH72" s="46"/>
      <c r="AI72" s="82"/>
      <c r="AJ72" s="82"/>
      <c r="AK72" s="46"/>
      <c r="AL72" s="80"/>
      <c r="AM72" s="11"/>
      <c r="AN72" s="72"/>
      <c r="AO72" s="3"/>
      <c r="AP72" s="3"/>
      <c r="AQ72" s="62"/>
    </row>
    <row r="73" spans="1:43" ht="31" x14ac:dyDescent="0.35">
      <c r="A73" s="14"/>
      <c r="B73" s="200" t="s">
        <v>182</v>
      </c>
      <c r="C73" s="200"/>
      <c r="D73" s="200"/>
      <c r="E73" s="200"/>
      <c r="F73" s="200"/>
      <c r="G73" s="200"/>
      <c r="H73" s="200"/>
      <c r="I73" s="200"/>
      <c r="J73" s="200"/>
      <c r="K73" s="200"/>
      <c r="L73" s="200"/>
      <c r="M73" s="200"/>
      <c r="N73" s="200"/>
      <c r="O73" s="200"/>
      <c r="P73" s="200"/>
      <c r="Q73" s="125">
        <f>+AVERAGE(Q70,Q72)</f>
        <v>0.56000000000000005</v>
      </c>
      <c r="R73" s="125">
        <f>+AVERAGE(R70,R72)</f>
        <v>0.47099999999999997</v>
      </c>
      <c r="S73" s="205"/>
      <c r="T73" s="205"/>
      <c r="U73" s="205"/>
      <c r="V73" s="205"/>
      <c r="W73" s="205"/>
      <c r="X73" s="205"/>
      <c r="Y73" s="205"/>
      <c r="Z73" s="205"/>
      <c r="AA73" s="72"/>
      <c r="AB73" s="65"/>
      <c r="AC73" s="65"/>
      <c r="AD73" s="65"/>
      <c r="AE73" s="65"/>
      <c r="AF73" s="65"/>
      <c r="AG73" s="46"/>
      <c r="AH73" s="46"/>
      <c r="AI73" s="82"/>
      <c r="AJ73" s="82"/>
      <c r="AK73" s="46"/>
      <c r="AL73" s="80"/>
      <c r="AM73" s="11"/>
      <c r="AN73" s="72"/>
      <c r="AO73" s="3"/>
      <c r="AP73" s="3"/>
      <c r="AQ73" s="62"/>
    </row>
    <row r="74" spans="1:43" ht="120" customHeight="1" x14ac:dyDescent="0.35">
      <c r="A74" s="167" t="s">
        <v>64</v>
      </c>
      <c r="B74" s="167" t="s">
        <v>127</v>
      </c>
      <c r="C74" s="167" t="s">
        <v>65</v>
      </c>
      <c r="D74" s="167">
        <v>0.33</v>
      </c>
      <c r="E74" s="167" t="s">
        <v>66</v>
      </c>
      <c r="F74" s="167" t="s">
        <v>67</v>
      </c>
      <c r="G74" s="65" t="s">
        <v>68</v>
      </c>
      <c r="H74" s="65"/>
      <c r="I74" s="65" t="s">
        <v>69</v>
      </c>
      <c r="J74" s="65" t="s">
        <v>70</v>
      </c>
      <c r="K74" s="61">
        <v>5</v>
      </c>
      <c r="L74" s="61">
        <v>3</v>
      </c>
      <c r="M74" s="69">
        <v>0.45</v>
      </c>
      <c r="N74" s="61">
        <v>0</v>
      </c>
      <c r="O74" s="132">
        <v>0</v>
      </c>
      <c r="P74" s="34">
        <f>+N74</f>
        <v>0</v>
      </c>
      <c r="Q74" s="64">
        <f>+P74/L74</f>
        <v>0</v>
      </c>
      <c r="R74" s="64">
        <f>+(P74+M74)/K74</f>
        <v>0.09</v>
      </c>
      <c r="S74" s="180" t="s">
        <v>254</v>
      </c>
      <c r="T74" s="180">
        <v>2021130010257</v>
      </c>
      <c r="U74" s="180" t="s">
        <v>255</v>
      </c>
      <c r="V74" s="59" t="s">
        <v>256</v>
      </c>
      <c r="W74" s="58">
        <v>1</v>
      </c>
      <c r="X74" s="71">
        <v>0.2</v>
      </c>
      <c r="Y74" s="136">
        <v>0</v>
      </c>
      <c r="Z74" s="71">
        <f>+X74</f>
        <v>0.2</v>
      </c>
      <c r="AA74" s="72">
        <f>+Z74/W74</f>
        <v>0.2</v>
      </c>
      <c r="AB74" s="65"/>
      <c r="AC74" s="65">
        <v>300</v>
      </c>
      <c r="AD74" s="65"/>
      <c r="AE74" s="65"/>
      <c r="AF74" s="62" t="s">
        <v>146</v>
      </c>
      <c r="AG74" s="180" t="s">
        <v>336</v>
      </c>
      <c r="AH74" s="180" t="s">
        <v>121</v>
      </c>
      <c r="AI74" s="172">
        <v>892707921</v>
      </c>
      <c r="AJ74" s="172" t="s">
        <v>293</v>
      </c>
      <c r="AK74" s="180" t="s">
        <v>318</v>
      </c>
      <c r="AL74" s="171" t="s">
        <v>319</v>
      </c>
      <c r="AM74" s="172">
        <v>535780000</v>
      </c>
      <c r="AN74" s="191">
        <f>+AM74/AI74</f>
        <v>0.60017390615267097</v>
      </c>
      <c r="AO74" s="3"/>
      <c r="AP74" s="3"/>
      <c r="AQ74" s="62"/>
    </row>
    <row r="75" spans="1:43" ht="120" customHeight="1" x14ac:dyDescent="0.35">
      <c r="A75" s="167"/>
      <c r="B75" s="167"/>
      <c r="C75" s="167"/>
      <c r="D75" s="167"/>
      <c r="E75" s="167"/>
      <c r="F75" s="167"/>
      <c r="G75" s="176" t="s">
        <v>71</v>
      </c>
      <c r="H75" s="65"/>
      <c r="I75" s="204" t="s">
        <v>72</v>
      </c>
      <c r="J75" s="176" t="s">
        <v>73</v>
      </c>
      <c r="K75" s="166">
        <v>21</v>
      </c>
      <c r="L75" s="166">
        <v>21</v>
      </c>
      <c r="M75" s="166">
        <v>21</v>
      </c>
      <c r="N75" s="166">
        <v>21</v>
      </c>
      <c r="O75" s="181">
        <v>21</v>
      </c>
      <c r="P75" s="166">
        <v>21</v>
      </c>
      <c r="Q75" s="179">
        <v>1</v>
      </c>
      <c r="R75" s="179">
        <v>1</v>
      </c>
      <c r="S75" s="180"/>
      <c r="T75" s="180"/>
      <c r="U75" s="180"/>
      <c r="V75" s="59" t="s">
        <v>257</v>
      </c>
      <c r="W75" s="121">
        <v>21</v>
      </c>
      <c r="X75" s="65">
        <v>21</v>
      </c>
      <c r="Y75" s="129">
        <v>21</v>
      </c>
      <c r="Z75" s="26">
        <f t="shared" ref="Z75:Z81" si="14">+X75</f>
        <v>21</v>
      </c>
      <c r="AA75" s="72">
        <f t="shared" ref="AA75:AA81" si="15">+Z75/W75</f>
        <v>1</v>
      </c>
      <c r="AB75" s="65"/>
      <c r="AC75" s="65">
        <v>300</v>
      </c>
      <c r="AD75" s="65"/>
      <c r="AE75" s="65"/>
      <c r="AF75" s="62" t="s">
        <v>146</v>
      </c>
      <c r="AG75" s="180"/>
      <c r="AH75" s="180"/>
      <c r="AI75" s="172"/>
      <c r="AJ75" s="172"/>
      <c r="AK75" s="180"/>
      <c r="AL75" s="171"/>
      <c r="AM75" s="172"/>
      <c r="AN75" s="191"/>
      <c r="AO75" s="3"/>
      <c r="AP75" s="3"/>
      <c r="AQ75" s="62"/>
    </row>
    <row r="76" spans="1:43" ht="120" customHeight="1" x14ac:dyDescent="0.35">
      <c r="A76" s="167"/>
      <c r="B76" s="167"/>
      <c r="C76" s="167"/>
      <c r="D76" s="167"/>
      <c r="E76" s="167"/>
      <c r="F76" s="167"/>
      <c r="G76" s="176"/>
      <c r="H76" s="65"/>
      <c r="I76" s="204"/>
      <c r="J76" s="176"/>
      <c r="K76" s="166"/>
      <c r="L76" s="166"/>
      <c r="M76" s="166"/>
      <c r="N76" s="166"/>
      <c r="O76" s="183"/>
      <c r="P76" s="166"/>
      <c r="Q76" s="179"/>
      <c r="R76" s="179"/>
      <c r="S76" s="180"/>
      <c r="T76" s="180"/>
      <c r="U76" s="180"/>
      <c r="V76" s="57" t="s">
        <v>258</v>
      </c>
      <c r="W76" s="58">
        <v>6</v>
      </c>
      <c r="X76" s="65">
        <v>3</v>
      </c>
      <c r="Y76" s="129">
        <v>3</v>
      </c>
      <c r="Z76" s="26">
        <f t="shared" si="14"/>
        <v>3</v>
      </c>
      <c r="AA76" s="72">
        <f t="shared" si="15"/>
        <v>0.5</v>
      </c>
      <c r="AB76" s="65"/>
      <c r="AC76" s="65">
        <v>300</v>
      </c>
      <c r="AD76" s="65"/>
      <c r="AE76" s="65"/>
      <c r="AF76" s="62" t="s">
        <v>146</v>
      </c>
      <c r="AG76" s="180"/>
      <c r="AH76" s="180"/>
      <c r="AI76" s="172"/>
      <c r="AJ76" s="172"/>
      <c r="AK76" s="180"/>
      <c r="AL76" s="171"/>
      <c r="AM76" s="172"/>
      <c r="AN76" s="191"/>
      <c r="AO76" s="3"/>
      <c r="AP76" s="3"/>
      <c r="AQ76" s="62"/>
    </row>
    <row r="77" spans="1:43" ht="120" customHeight="1" x14ac:dyDescent="0.35">
      <c r="A77" s="167"/>
      <c r="B77" s="167"/>
      <c r="C77" s="167"/>
      <c r="D77" s="167"/>
      <c r="E77" s="167"/>
      <c r="F77" s="167"/>
      <c r="G77" s="23" t="s">
        <v>74</v>
      </c>
      <c r="H77" s="23"/>
      <c r="I77" s="67" t="s">
        <v>75</v>
      </c>
      <c r="J77" s="65" t="s">
        <v>113</v>
      </c>
      <c r="K77" s="61">
        <v>1</v>
      </c>
      <c r="L77" s="61">
        <v>1</v>
      </c>
      <c r="M77" s="61">
        <v>1</v>
      </c>
      <c r="N77" s="61">
        <v>1</v>
      </c>
      <c r="O77" s="132">
        <v>1</v>
      </c>
      <c r="P77" s="61">
        <v>1</v>
      </c>
      <c r="Q77" s="64">
        <v>1</v>
      </c>
      <c r="R77" s="64">
        <f>+(Q77+M77)/2</f>
        <v>1</v>
      </c>
      <c r="S77" s="180"/>
      <c r="T77" s="180"/>
      <c r="U77" s="180"/>
      <c r="V77" s="57" t="s">
        <v>259</v>
      </c>
      <c r="W77" s="58">
        <v>2</v>
      </c>
      <c r="X77" s="65">
        <v>1</v>
      </c>
      <c r="Y77" s="129">
        <v>1</v>
      </c>
      <c r="Z77" s="71">
        <f t="shared" si="14"/>
        <v>1</v>
      </c>
      <c r="AA77" s="72">
        <f t="shared" si="15"/>
        <v>0.5</v>
      </c>
      <c r="AB77" s="65"/>
      <c r="AC77" s="65">
        <v>300</v>
      </c>
      <c r="AD77" s="65"/>
      <c r="AE77" s="65"/>
      <c r="AF77" s="62" t="s">
        <v>146</v>
      </c>
      <c r="AG77" s="180"/>
      <c r="AH77" s="180"/>
      <c r="AI77" s="172"/>
      <c r="AJ77" s="172"/>
      <c r="AK77" s="180"/>
      <c r="AL77" s="171"/>
      <c r="AM77" s="172"/>
      <c r="AN77" s="191"/>
      <c r="AO77" s="3"/>
      <c r="AP77" s="3"/>
      <c r="AQ77" s="62"/>
    </row>
    <row r="78" spans="1:43" ht="120" customHeight="1" x14ac:dyDescent="0.35">
      <c r="A78" s="167"/>
      <c r="B78" s="167"/>
      <c r="C78" s="167"/>
      <c r="D78" s="167"/>
      <c r="E78" s="167"/>
      <c r="F78" s="167"/>
      <c r="G78" s="23"/>
      <c r="H78" s="23"/>
      <c r="I78" s="67" t="s">
        <v>76</v>
      </c>
      <c r="J78" s="65" t="s">
        <v>77</v>
      </c>
      <c r="K78" s="61">
        <v>3</v>
      </c>
      <c r="L78" s="61">
        <v>3</v>
      </c>
      <c r="M78" s="61">
        <v>3</v>
      </c>
      <c r="N78" s="61">
        <v>3</v>
      </c>
      <c r="O78" s="132">
        <v>3</v>
      </c>
      <c r="P78" s="61">
        <v>3</v>
      </c>
      <c r="Q78" s="64">
        <v>1</v>
      </c>
      <c r="R78" s="64">
        <v>1</v>
      </c>
      <c r="S78" s="180"/>
      <c r="T78" s="180"/>
      <c r="U78" s="180"/>
      <c r="V78" s="59" t="s">
        <v>260</v>
      </c>
      <c r="W78" s="58">
        <v>21</v>
      </c>
      <c r="X78" s="65">
        <v>21</v>
      </c>
      <c r="Y78" s="129">
        <v>21</v>
      </c>
      <c r="Z78" s="26">
        <f t="shared" si="14"/>
        <v>21</v>
      </c>
      <c r="AA78" s="72">
        <f t="shared" si="15"/>
        <v>1</v>
      </c>
      <c r="AB78" s="65"/>
      <c r="AC78" s="65">
        <v>300</v>
      </c>
      <c r="AD78" s="65"/>
      <c r="AE78" s="65"/>
      <c r="AF78" s="62" t="s">
        <v>146</v>
      </c>
      <c r="AG78" s="54" t="s">
        <v>336</v>
      </c>
      <c r="AH78" s="180" t="s">
        <v>337</v>
      </c>
      <c r="AI78" s="221">
        <v>965852079</v>
      </c>
      <c r="AJ78" s="222" t="s">
        <v>294</v>
      </c>
      <c r="AK78" s="223" t="s">
        <v>318</v>
      </c>
      <c r="AL78" s="236" t="s">
        <v>319</v>
      </c>
      <c r="AM78" s="221">
        <v>642000430</v>
      </c>
      <c r="AN78" s="277">
        <f>+AM78/AI78</f>
        <v>0.66469850193282032</v>
      </c>
      <c r="AO78" s="3"/>
      <c r="AP78" s="3"/>
      <c r="AQ78" s="62"/>
    </row>
    <row r="79" spans="1:43" ht="120" customHeight="1" x14ac:dyDescent="0.35">
      <c r="A79" s="167"/>
      <c r="B79" s="167"/>
      <c r="C79" s="167"/>
      <c r="D79" s="167"/>
      <c r="E79" s="167"/>
      <c r="F79" s="167"/>
      <c r="G79" s="23"/>
      <c r="H79" s="23"/>
      <c r="I79" s="67" t="s">
        <v>78</v>
      </c>
      <c r="J79" s="65" t="s">
        <v>79</v>
      </c>
      <c r="K79" s="61">
        <v>7</v>
      </c>
      <c r="L79" s="61">
        <v>4</v>
      </c>
      <c r="M79" s="61">
        <v>3.1</v>
      </c>
      <c r="N79" s="61">
        <v>0</v>
      </c>
      <c r="O79" s="132">
        <v>0</v>
      </c>
      <c r="P79" s="61">
        <f>+N79</f>
        <v>0</v>
      </c>
      <c r="Q79" s="64">
        <f>+P79/L79</f>
        <v>0</v>
      </c>
      <c r="R79" s="64">
        <f>+(P79+M79)/K79</f>
        <v>0.44285714285714289</v>
      </c>
      <c r="S79" s="180"/>
      <c r="T79" s="180"/>
      <c r="U79" s="180"/>
      <c r="V79" s="57" t="s">
        <v>261</v>
      </c>
      <c r="W79" s="58">
        <v>3</v>
      </c>
      <c r="X79" s="65">
        <v>0</v>
      </c>
      <c r="Y79" s="129"/>
      <c r="Z79" s="71">
        <f t="shared" si="14"/>
        <v>0</v>
      </c>
      <c r="AA79" s="72">
        <f t="shared" si="15"/>
        <v>0</v>
      </c>
      <c r="AB79" s="65"/>
      <c r="AC79" s="65">
        <v>300</v>
      </c>
      <c r="AD79" s="65"/>
      <c r="AE79" s="65"/>
      <c r="AF79" s="62" t="s">
        <v>146</v>
      </c>
      <c r="AG79" s="54" t="s">
        <v>336</v>
      </c>
      <c r="AH79" s="180"/>
      <c r="AI79" s="221"/>
      <c r="AJ79" s="222"/>
      <c r="AK79" s="223"/>
      <c r="AL79" s="236"/>
      <c r="AM79" s="221"/>
      <c r="AN79" s="277"/>
      <c r="AO79" s="3"/>
      <c r="AP79" s="3"/>
      <c r="AQ79" s="62"/>
    </row>
    <row r="80" spans="1:43" ht="120" customHeight="1" x14ac:dyDescent="0.35">
      <c r="A80" s="167"/>
      <c r="B80" s="167"/>
      <c r="C80" s="167"/>
      <c r="D80" s="167"/>
      <c r="E80" s="167"/>
      <c r="F80" s="167"/>
      <c r="G80" s="23"/>
      <c r="H80" s="23"/>
      <c r="I80" s="67" t="s">
        <v>80</v>
      </c>
      <c r="J80" s="65" t="s">
        <v>81</v>
      </c>
      <c r="K80" s="61">
        <v>5</v>
      </c>
      <c r="L80" s="61">
        <v>3</v>
      </c>
      <c r="M80" s="61">
        <v>1</v>
      </c>
      <c r="N80" s="61">
        <v>0</v>
      </c>
      <c r="O80" s="132">
        <v>0</v>
      </c>
      <c r="P80" s="61">
        <f>+N80</f>
        <v>0</v>
      </c>
      <c r="Q80" s="64">
        <f>+P80/L80</f>
        <v>0</v>
      </c>
      <c r="R80" s="64">
        <f>+(P80+M80)/K80</f>
        <v>0.2</v>
      </c>
      <c r="S80" s="180"/>
      <c r="T80" s="180"/>
      <c r="U80" s="180"/>
      <c r="V80" s="59" t="s">
        <v>262</v>
      </c>
      <c r="W80" s="58">
        <v>1</v>
      </c>
      <c r="X80" s="71">
        <v>1</v>
      </c>
      <c r="Y80" s="136">
        <v>1</v>
      </c>
      <c r="Z80" s="71">
        <f t="shared" si="14"/>
        <v>1</v>
      </c>
      <c r="AA80" s="72">
        <f t="shared" si="15"/>
        <v>1</v>
      </c>
      <c r="AB80" s="65"/>
      <c r="AC80" s="65">
        <v>300</v>
      </c>
      <c r="AD80" s="65"/>
      <c r="AE80" s="65"/>
      <c r="AF80" s="62" t="s">
        <v>146</v>
      </c>
      <c r="AG80" s="54" t="s">
        <v>336</v>
      </c>
      <c r="AH80" s="180"/>
      <c r="AI80" s="221"/>
      <c r="AJ80" s="222"/>
      <c r="AK80" s="223"/>
      <c r="AL80" s="236"/>
      <c r="AM80" s="221"/>
      <c r="AN80" s="277"/>
      <c r="AO80" s="3"/>
      <c r="AP80" s="3"/>
      <c r="AQ80" s="62"/>
    </row>
    <row r="81" spans="1:43" ht="60.75" customHeight="1" x14ac:dyDescent="0.35">
      <c r="A81" s="167"/>
      <c r="B81" s="167"/>
      <c r="C81" s="167"/>
      <c r="D81" s="167"/>
      <c r="E81" s="167"/>
      <c r="F81" s="167"/>
      <c r="G81" s="65" t="s">
        <v>82</v>
      </c>
      <c r="H81" s="65"/>
      <c r="I81" s="65" t="s">
        <v>83</v>
      </c>
      <c r="J81" s="65" t="s">
        <v>84</v>
      </c>
      <c r="K81" s="61">
        <v>1</v>
      </c>
      <c r="L81" s="61">
        <v>1</v>
      </c>
      <c r="M81" s="69">
        <v>0.7</v>
      </c>
      <c r="N81" s="69">
        <v>0.7</v>
      </c>
      <c r="O81" s="150">
        <v>0.7</v>
      </c>
      <c r="P81" s="70">
        <f>+N81</f>
        <v>0.7</v>
      </c>
      <c r="Q81" s="64">
        <v>1</v>
      </c>
      <c r="R81" s="64">
        <v>1</v>
      </c>
      <c r="S81" s="180"/>
      <c r="T81" s="180"/>
      <c r="U81" s="180"/>
      <c r="V81" s="57" t="s">
        <v>263</v>
      </c>
      <c r="W81" s="58">
        <v>7</v>
      </c>
      <c r="X81" s="3">
        <v>3</v>
      </c>
      <c r="Y81" s="3">
        <v>3</v>
      </c>
      <c r="Z81" s="117">
        <f t="shared" si="14"/>
        <v>3</v>
      </c>
      <c r="AA81" s="72">
        <f t="shared" si="15"/>
        <v>0.42857142857142855</v>
      </c>
      <c r="AB81" s="52" t="s">
        <v>143</v>
      </c>
      <c r="AC81" s="62">
        <v>300</v>
      </c>
      <c r="AD81" s="62"/>
      <c r="AE81" s="62"/>
      <c r="AF81" s="62" t="s">
        <v>146</v>
      </c>
      <c r="AG81" s="3" t="s">
        <v>336</v>
      </c>
      <c r="AH81" s="180"/>
      <c r="AI81" s="221"/>
      <c r="AJ81" s="222"/>
      <c r="AK81" s="223"/>
      <c r="AL81" s="236"/>
      <c r="AM81" s="221"/>
      <c r="AN81" s="277"/>
      <c r="AO81" s="3" t="s">
        <v>153</v>
      </c>
      <c r="AP81" s="3"/>
      <c r="AQ81" s="186" t="s">
        <v>163</v>
      </c>
    </row>
    <row r="82" spans="1:43" ht="33.5" x14ac:dyDescent="0.75">
      <c r="A82" s="167"/>
      <c r="B82" s="167"/>
      <c r="C82" s="167"/>
      <c r="D82" s="167"/>
      <c r="E82" s="167"/>
      <c r="F82" s="73"/>
      <c r="G82" s="3"/>
      <c r="H82" s="3"/>
      <c r="I82" s="3"/>
      <c r="J82" s="3"/>
      <c r="K82" s="3"/>
      <c r="L82" s="3"/>
      <c r="M82" s="3"/>
      <c r="N82" s="3"/>
      <c r="O82" s="3"/>
      <c r="P82" s="3"/>
      <c r="Q82" s="3"/>
      <c r="R82" s="3"/>
      <c r="S82" s="205" t="s">
        <v>187</v>
      </c>
      <c r="T82" s="205"/>
      <c r="U82" s="205"/>
      <c r="V82" s="205"/>
      <c r="W82" s="205"/>
      <c r="X82" s="205"/>
      <c r="Y82" s="205"/>
      <c r="Z82" s="205"/>
      <c r="AA82" s="77">
        <f>+AVERAGE(AA74:AA81)</f>
        <v>0.57857142857142863</v>
      </c>
      <c r="AB82" s="62" t="s">
        <v>143</v>
      </c>
      <c r="AC82" s="62"/>
      <c r="AD82" s="62"/>
      <c r="AE82" s="62"/>
      <c r="AF82" s="5"/>
      <c r="AG82" s="46"/>
      <c r="AH82" s="46"/>
      <c r="AI82" s="3"/>
      <c r="AJ82" s="3"/>
      <c r="AK82" s="3"/>
      <c r="AL82" s="3"/>
      <c r="AM82" s="107"/>
      <c r="AN82" s="108"/>
      <c r="AO82" s="3"/>
      <c r="AP82" s="3"/>
      <c r="AQ82" s="185"/>
    </row>
    <row r="83" spans="1:43" ht="105" customHeight="1" x14ac:dyDescent="0.35">
      <c r="A83" s="167"/>
      <c r="B83" s="167"/>
      <c r="C83" s="167"/>
      <c r="D83" s="167"/>
      <c r="E83" s="167"/>
      <c r="F83" s="73"/>
      <c r="G83" s="176" t="s">
        <v>85</v>
      </c>
      <c r="H83" s="65"/>
      <c r="I83" s="176" t="s">
        <v>86</v>
      </c>
      <c r="J83" s="176" t="s">
        <v>87</v>
      </c>
      <c r="K83" s="166">
        <v>3</v>
      </c>
      <c r="L83" s="166">
        <v>3</v>
      </c>
      <c r="M83" s="166">
        <v>3</v>
      </c>
      <c r="N83" s="166">
        <v>3</v>
      </c>
      <c r="O83" s="181">
        <v>3</v>
      </c>
      <c r="P83" s="166">
        <f>+N83</f>
        <v>3</v>
      </c>
      <c r="Q83" s="179">
        <v>1</v>
      </c>
      <c r="R83" s="179">
        <v>1</v>
      </c>
      <c r="S83" s="180" t="s">
        <v>264</v>
      </c>
      <c r="T83" s="180">
        <v>2021130010001</v>
      </c>
      <c r="U83" s="180" t="s">
        <v>112</v>
      </c>
      <c r="V83" s="39" t="s">
        <v>265</v>
      </c>
      <c r="W83" s="60">
        <v>1</v>
      </c>
      <c r="X83" s="74">
        <v>0.61</v>
      </c>
      <c r="Y83" s="74">
        <v>1</v>
      </c>
      <c r="Z83" s="74">
        <f>+X83</f>
        <v>0.61</v>
      </c>
      <c r="AA83" s="75">
        <f>+Z83/W83</f>
        <v>0.61</v>
      </c>
      <c r="AB83" s="4" t="s">
        <v>143</v>
      </c>
      <c r="AC83" s="3">
        <v>270</v>
      </c>
      <c r="AD83" s="3"/>
      <c r="AE83" s="3"/>
      <c r="AF83" s="5" t="s">
        <v>122</v>
      </c>
      <c r="AG83" s="46" t="s">
        <v>291</v>
      </c>
      <c r="AH83" s="222" t="s">
        <v>121</v>
      </c>
      <c r="AI83" s="222">
        <v>245300000</v>
      </c>
      <c r="AJ83" s="173" t="s">
        <v>293</v>
      </c>
      <c r="AK83" s="223" t="s">
        <v>320</v>
      </c>
      <c r="AL83" s="236" t="s">
        <v>321</v>
      </c>
      <c r="AM83" s="222">
        <v>60800000</v>
      </c>
      <c r="AN83" s="273">
        <f>+AM83/AI83</f>
        <v>0.24785976355483083</v>
      </c>
      <c r="AO83" s="3"/>
      <c r="AP83" s="3"/>
      <c r="AQ83" s="185"/>
    </row>
    <row r="84" spans="1:43" ht="165" customHeight="1" x14ac:dyDescent="0.35">
      <c r="A84" s="167"/>
      <c r="B84" s="167"/>
      <c r="C84" s="167"/>
      <c r="D84" s="167"/>
      <c r="E84" s="167"/>
      <c r="F84" s="73"/>
      <c r="G84" s="176"/>
      <c r="H84" s="65"/>
      <c r="I84" s="176"/>
      <c r="J84" s="176"/>
      <c r="K84" s="166"/>
      <c r="L84" s="166"/>
      <c r="M84" s="166"/>
      <c r="N84" s="166"/>
      <c r="O84" s="182"/>
      <c r="P84" s="166"/>
      <c r="Q84" s="179"/>
      <c r="R84" s="179"/>
      <c r="S84" s="180"/>
      <c r="T84" s="180"/>
      <c r="U84" s="180"/>
      <c r="V84" s="39" t="s">
        <v>266</v>
      </c>
      <c r="W84" s="60">
        <v>1</v>
      </c>
      <c r="X84" s="75">
        <v>1</v>
      </c>
      <c r="Y84" s="128">
        <v>1</v>
      </c>
      <c r="Z84" s="74">
        <f>+X84</f>
        <v>1</v>
      </c>
      <c r="AA84" s="75">
        <f>+Z84/W84</f>
        <v>1</v>
      </c>
      <c r="AB84" s="4" t="s">
        <v>143</v>
      </c>
      <c r="AC84" s="3">
        <v>270</v>
      </c>
      <c r="AD84" s="3"/>
      <c r="AE84" s="3"/>
      <c r="AF84" s="5" t="s">
        <v>122</v>
      </c>
      <c r="AG84" s="46" t="s">
        <v>291</v>
      </c>
      <c r="AH84" s="222"/>
      <c r="AI84" s="222"/>
      <c r="AJ84" s="173"/>
      <c r="AK84" s="223"/>
      <c r="AL84" s="236"/>
      <c r="AM84" s="222"/>
      <c r="AN84" s="273"/>
      <c r="AO84" s="3"/>
      <c r="AP84" s="3"/>
      <c r="AQ84" s="185"/>
    </row>
    <row r="85" spans="1:43" ht="60.75" customHeight="1" x14ac:dyDescent="0.35">
      <c r="A85" s="167"/>
      <c r="B85" s="167"/>
      <c r="C85" s="167"/>
      <c r="D85" s="167"/>
      <c r="E85" s="167"/>
      <c r="F85" s="73"/>
      <c r="G85" s="176"/>
      <c r="H85" s="65"/>
      <c r="I85" s="176"/>
      <c r="J85" s="176"/>
      <c r="K85" s="166"/>
      <c r="L85" s="166"/>
      <c r="M85" s="166"/>
      <c r="N85" s="166"/>
      <c r="O85" s="182"/>
      <c r="P85" s="166"/>
      <c r="Q85" s="179"/>
      <c r="R85" s="179"/>
      <c r="S85" s="180"/>
      <c r="T85" s="180"/>
      <c r="U85" s="180"/>
      <c r="V85" s="39" t="s">
        <v>267</v>
      </c>
      <c r="W85" s="58">
        <v>30</v>
      </c>
      <c r="X85" s="62">
        <v>8</v>
      </c>
      <c r="Y85" s="133">
        <v>44</v>
      </c>
      <c r="Z85" s="112">
        <f t="shared" ref="Z85:Z93" si="16">+X85</f>
        <v>8</v>
      </c>
      <c r="AA85" s="75">
        <f t="shared" ref="AA85:AA88" si="17">+Z85/W85</f>
        <v>0.26666666666666666</v>
      </c>
      <c r="AB85" s="9" t="s">
        <v>143</v>
      </c>
      <c r="AC85" s="9">
        <v>270</v>
      </c>
      <c r="AD85" s="62"/>
      <c r="AE85" s="62"/>
      <c r="AF85" s="5" t="s">
        <v>122</v>
      </c>
      <c r="AG85" s="46" t="s">
        <v>291</v>
      </c>
      <c r="AH85" s="222"/>
      <c r="AI85" s="222"/>
      <c r="AJ85" s="173"/>
      <c r="AK85" s="223"/>
      <c r="AL85" s="236"/>
      <c r="AM85" s="222"/>
      <c r="AN85" s="273"/>
      <c r="AO85" s="3"/>
      <c r="AP85" s="3"/>
      <c r="AQ85" s="185"/>
    </row>
    <row r="86" spans="1:43" ht="90.75" customHeight="1" x14ac:dyDescent="0.35">
      <c r="A86" s="167"/>
      <c r="B86" s="167"/>
      <c r="C86" s="167"/>
      <c r="D86" s="167"/>
      <c r="E86" s="167"/>
      <c r="F86" s="73"/>
      <c r="G86" s="176"/>
      <c r="H86" s="65"/>
      <c r="I86" s="176"/>
      <c r="J86" s="176"/>
      <c r="K86" s="166"/>
      <c r="L86" s="166"/>
      <c r="M86" s="166"/>
      <c r="N86" s="166"/>
      <c r="O86" s="182"/>
      <c r="P86" s="166"/>
      <c r="Q86" s="179"/>
      <c r="R86" s="179"/>
      <c r="S86" s="180"/>
      <c r="T86" s="180"/>
      <c r="U86" s="180"/>
      <c r="V86" s="39" t="s">
        <v>268</v>
      </c>
      <c r="W86" s="60">
        <v>1</v>
      </c>
      <c r="X86" s="113">
        <v>1</v>
      </c>
      <c r="Y86" s="113">
        <v>1</v>
      </c>
      <c r="Z86" s="74">
        <f t="shared" si="16"/>
        <v>1</v>
      </c>
      <c r="AA86" s="75">
        <f t="shared" si="17"/>
        <v>1</v>
      </c>
      <c r="AB86" s="9"/>
      <c r="AC86" s="9">
        <v>270</v>
      </c>
      <c r="AD86" s="62"/>
      <c r="AE86" s="62"/>
      <c r="AF86" s="5" t="s">
        <v>122</v>
      </c>
      <c r="AG86" s="46" t="s">
        <v>291</v>
      </c>
      <c r="AH86" s="222"/>
      <c r="AI86" s="222"/>
      <c r="AJ86" s="173"/>
      <c r="AK86" s="223"/>
      <c r="AL86" s="236"/>
      <c r="AM86" s="222"/>
      <c r="AN86" s="273"/>
      <c r="AO86" s="3"/>
      <c r="AP86" s="3"/>
      <c r="AQ86" s="185"/>
    </row>
    <row r="87" spans="1:43" ht="43.5" x14ac:dyDescent="0.35">
      <c r="A87" s="167"/>
      <c r="B87" s="167"/>
      <c r="C87" s="167"/>
      <c r="D87" s="167"/>
      <c r="E87" s="167"/>
      <c r="F87" s="73"/>
      <c r="G87" s="176"/>
      <c r="H87" s="65"/>
      <c r="I87" s="176"/>
      <c r="J87" s="176"/>
      <c r="K87" s="166"/>
      <c r="L87" s="166"/>
      <c r="M87" s="166"/>
      <c r="N87" s="166"/>
      <c r="O87" s="182"/>
      <c r="P87" s="166"/>
      <c r="Q87" s="179"/>
      <c r="R87" s="179"/>
      <c r="S87" s="180"/>
      <c r="T87" s="180"/>
      <c r="U87" s="180"/>
      <c r="V87" s="39" t="s">
        <v>269</v>
      </c>
      <c r="W87" s="40">
        <v>1</v>
      </c>
      <c r="X87" s="113">
        <v>1</v>
      </c>
      <c r="Y87" s="113">
        <v>1</v>
      </c>
      <c r="Z87" s="74">
        <f t="shared" si="16"/>
        <v>1</v>
      </c>
      <c r="AA87" s="75">
        <f t="shared" si="17"/>
        <v>1</v>
      </c>
      <c r="AB87" s="9"/>
      <c r="AC87" s="9">
        <v>270</v>
      </c>
      <c r="AD87" s="62"/>
      <c r="AE87" s="62"/>
      <c r="AF87" s="5" t="s">
        <v>146</v>
      </c>
      <c r="AG87" s="46" t="s">
        <v>291</v>
      </c>
      <c r="AH87" s="222"/>
      <c r="AI87" s="222"/>
      <c r="AJ87" s="173"/>
      <c r="AK87" s="223"/>
      <c r="AL87" s="236"/>
      <c r="AM87" s="222"/>
      <c r="AN87" s="273"/>
      <c r="AO87" s="3"/>
      <c r="AP87" s="3"/>
      <c r="AQ87" s="185"/>
    </row>
    <row r="88" spans="1:43" ht="30.75" customHeight="1" x14ac:dyDescent="0.35">
      <c r="A88" s="167"/>
      <c r="B88" s="167"/>
      <c r="C88" s="167"/>
      <c r="D88" s="167"/>
      <c r="E88" s="167"/>
      <c r="F88" s="73"/>
      <c r="G88" s="176"/>
      <c r="H88" s="65"/>
      <c r="I88" s="176"/>
      <c r="J88" s="176"/>
      <c r="K88" s="166"/>
      <c r="L88" s="166"/>
      <c r="M88" s="166"/>
      <c r="N88" s="166"/>
      <c r="O88" s="183"/>
      <c r="P88" s="166"/>
      <c r="Q88" s="179"/>
      <c r="R88" s="179"/>
      <c r="S88" s="180"/>
      <c r="T88" s="180"/>
      <c r="U88" s="180"/>
      <c r="V88" s="39" t="s">
        <v>270</v>
      </c>
      <c r="W88" s="60">
        <v>1</v>
      </c>
      <c r="X88" s="9"/>
      <c r="Y88" s="113">
        <v>0.5</v>
      </c>
      <c r="Z88" s="74">
        <f t="shared" si="16"/>
        <v>0</v>
      </c>
      <c r="AA88" s="75">
        <f t="shared" si="17"/>
        <v>0</v>
      </c>
      <c r="AB88" s="9"/>
      <c r="AC88" s="9">
        <v>270</v>
      </c>
      <c r="AD88" s="62"/>
      <c r="AE88" s="62"/>
      <c r="AF88" s="5" t="s">
        <v>122</v>
      </c>
      <c r="AG88" s="46" t="s">
        <v>291</v>
      </c>
      <c r="AH88" s="173" t="s">
        <v>340</v>
      </c>
      <c r="AI88" s="173">
        <v>420000000</v>
      </c>
      <c r="AJ88" s="173" t="s">
        <v>294</v>
      </c>
      <c r="AK88" s="173" t="s">
        <v>320</v>
      </c>
      <c r="AL88" s="173" t="s">
        <v>321</v>
      </c>
      <c r="AM88" s="173">
        <v>367214550</v>
      </c>
      <c r="AN88" s="273">
        <f>+AM88/AI88</f>
        <v>0.87432035714285716</v>
      </c>
      <c r="AO88" s="3"/>
      <c r="AP88" s="3"/>
      <c r="AQ88" s="185"/>
    </row>
    <row r="89" spans="1:43" ht="120" customHeight="1" x14ac:dyDescent="0.35">
      <c r="A89" s="167"/>
      <c r="B89" s="167"/>
      <c r="C89" s="167"/>
      <c r="D89" s="167"/>
      <c r="E89" s="167"/>
      <c r="F89" s="73"/>
      <c r="G89" s="176" t="s">
        <v>88</v>
      </c>
      <c r="H89" s="65"/>
      <c r="I89" s="176" t="s">
        <v>89</v>
      </c>
      <c r="J89" s="176" t="s">
        <v>90</v>
      </c>
      <c r="K89" s="166">
        <v>5</v>
      </c>
      <c r="L89" s="166">
        <v>5</v>
      </c>
      <c r="M89" s="166">
        <v>4</v>
      </c>
      <c r="N89" s="166">
        <v>0</v>
      </c>
      <c r="O89" s="181">
        <v>0</v>
      </c>
      <c r="P89" s="166">
        <f>+N89</f>
        <v>0</v>
      </c>
      <c r="Q89" s="179">
        <f>+P89/L89</f>
        <v>0</v>
      </c>
      <c r="R89" s="179">
        <f>+(P89+M89)/K89</f>
        <v>0.8</v>
      </c>
      <c r="S89" s="180"/>
      <c r="T89" s="180"/>
      <c r="U89" s="180"/>
      <c r="V89" s="39" t="s">
        <v>271</v>
      </c>
      <c r="W89" s="58">
        <v>1</v>
      </c>
      <c r="X89" s="113">
        <v>0.06</v>
      </c>
      <c r="Y89" s="113">
        <v>1</v>
      </c>
      <c r="Z89" s="74">
        <f t="shared" si="16"/>
        <v>0.06</v>
      </c>
      <c r="AA89" s="75">
        <f t="shared" ref="AA89:AA91" si="18">+Z89/W89</f>
        <v>0.06</v>
      </c>
      <c r="AB89" s="9"/>
      <c r="AC89" s="9">
        <v>270</v>
      </c>
      <c r="AD89" s="62"/>
      <c r="AE89" s="62"/>
      <c r="AF89" s="5" t="s">
        <v>122</v>
      </c>
      <c r="AG89" s="46" t="s">
        <v>291</v>
      </c>
      <c r="AH89" s="173"/>
      <c r="AI89" s="173"/>
      <c r="AJ89" s="173"/>
      <c r="AK89" s="173"/>
      <c r="AL89" s="173"/>
      <c r="AM89" s="173"/>
      <c r="AN89" s="273"/>
      <c r="AO89" s="3"/>
      <c r="AP89" s="3" t="s">
        <v>294</v>
      </c>
      <c r="AQ89" s="185"/>
    </row>
    <row r="90" spans="1:43" ht="43.5" x14ac:dyDescent="0.35">
      <c r="A90" s="167"/>
      <c r="B90" s="167"/>
      <c r="C90" s="167"/>
      <c r="D90" s="167"/>
      <c r="E90" s="167"/>
      <c r="F90" s="73"/>
      <c r="G90" s="176"/>
      <c r="H90" s="65"/>
      <c r="I90" s="176"/>
      <c r="J90" s="176"/>
      <c r="K90" s="166"/>
      <c r="L90" s="166"/>
      <c r="M90" s="166"/>
      <c r="N90" s="166"/>
      <c r="O90" s="182"/>
      <c r="P90" s="166"/>
      <c r="Q90" s="179"/>
      <c r="R90" s="179"/>
      <c r="S90" s="180"/>
      <c r="T90" s="180"/>
      <c r="U90" s="180"/>
      <c r="V90" s="56" t="s">
        <v>272</v>
      </c>
      <c r="W90" s="58">
        <v>1</v>
      </c>
      <c r="X90" s="113">
        <v>1</v>
      </c>
      <c r="Y90" s="113">
        <v>1</v>
      </c>
      <c r="Z90" s="114">
        <f t="shared" si="16"/>
        <v>1</v>
      </c>
      <c r="AA90" s="75">
        <f t="shared" si="18"/>
        <v>1</v>
      </c>
      <c r="AB90" s="62"/>
      <c r="AC90" s="62">
        <v>270</v>
      </c>
      <c r="AD90" s="62"/>
      <c r="AE90" s="62"/>
      <c r="AF90" s="5" t="s">
        <v>122</v>
      </c>
      <c r="AG90" s="46" t="s">
        <v>291</v>
      </c>
      <c r="AH90" s="173"/>
      <c r="AI90" s="173"/>
      <c r="AJ90" s="173"/>
      <c r="AK90" s="173"/>
      <c r="AL90" s="173"/>
      <c r="AM90" s="173"/>
      <c r="AN90" s="273"/>
      <c r="AO90" s="3"/>
      <c r="AP90" s="3"/>
      <c r="AQ90" s="62"/>
    </row>
    <row r="91" spans="1:43" ht="114.75" customHeight="1" x14ac:dyDescent="0.35">
      <c r="A91" s="167"/>
      <c r="B91" s="167"/>
      <c r="C91" s="167"/>
      <c r="D91" s="167"/>
      <c r="E91" s="167"/>
      <c r="F91" s="73"/>
      <c r="G91" s="176"/>
      <c r="H91" s="65"/>
      <c r="I91" s="176"/>
      <c r="J91" s="176"/>
      <c r="K91" s="166"/>
      <c r="L91" s="166"/>
      <c r="M91" s="166"/>
      <c r="N91" s="166"/>
      <c r="O91" s="182"/>
      <c r="P91" s="166"/>
      <c r="Q91" s="179"/>
      <c r="R91" s="179"/>
      <c r="S91" s="180"/>
      <c r="T91" s="180"/>
      <c r="U91" s="180"/>
      <c r="V91" s="39" t="s">
        <v>273</v>
      </c>
      <c r="W91" s="58">
        <v>1</v>
      </c>
      <c r="X91" s="62">
        <v>0</v>
      </c>
      <c r="Y91" s="74">
        <v>1</v>
      </c>
      <c r="Z91" s="62">
        <f t="shared" si="16"/>
        <v>0</v>
      </c>
      <c r="AA91" s="75">
        <f t="shared" si="18"/>
        <v>0</v>
      </c>
      <c r="AB91" s="3"/>
      <c r="AC91" s="3">
        <v>270</v>
      </c>
      <c r="AD91" s="3"/>
      <c r="AE91" s="3"/>
      <c r="AF91" s="5" t="s">
        <v>122</v>
      </c>
      <c r="AG91" s="46" t="s">
        <v>291</v>
      </c>
      <c r="AH91" s="173"/>
      <c r="AI91" s="173"/>
      <c r="AJ91" s="173"/>
      <c r="AK91" s="173"/>
      <c r="AL91" s="173"/>
      <c r="AM91" s="173"/>
      <c r="AN91" s="273"/>
      <c r="AO91" s="106"/>
      <c r="AP91" s="106"/>
      <c r="AQ91" s="186"/>
    </row>
    <row r="92" spans="1:43" ht="114.75" customHeight="1" x14ac:dyDescent="0.35">
      <c r="A92" s="167"/>
      <c r="B92" s="167"/>
      <c r="C92" s="167"/>
      <c r="D92" s="167"/>
      <c r="E92" s="167"/>
      <c r="F92" s="73"/>
      <c r="G92" s="176"/>
      <c r="H92" s="65"/>
      <c r="I92" s="176"/>
      <c r="J92" s="176"/>
      <c r="K92" s="166"/>
      <c r="L92" s="166"/>
      <c r="M92" s="166"/>
      <c r="N92" s="166"/>
      <c r="O92" s="182"/>
      <c r="P92" s="166"/>
      <c r="Q92" s="179"/>
      <c r="R92" s="179"/>
      <c r="S92" s="180"/>
      <c r="T92" s="180"/>
      <c r="U92" s="180"/>
      <c r="V92" s="39" t="s">
        <v>274</v>
      </c>
      <c r="W92" s="60">
        <v>1</v>
      </c>
      <c r="X92" s="74">
        <v>1</v>
      </c>
      <c r="Y92" s="74">
        <v>1</v>
      </c>
      <c r="Z92" s="62">
        <f t="shared" si="16"/>
        <v>1</v>
      </c>
      <c r="AA92" s="75">
        <f t="shared" ref="AA92" si="19">+Z92/W92</f>
        <v>1</v>
      </c>
      <c r="AB92" s="3" t="s">
        <v>143</v>
      </c>
      <c r="AC92" s="3">
        <v>270</v>
      </c>
      <c r="AD92" s="3"/>
      <c r="AE92" s="3"/>
      <c r="AF92" s="5" t="s">
        <v>122</v>
      </c>
      <c r="AG92" s="46" t="s">
        <v>291</v>
      </c>
      <c r="AH92" s="173"/>
      <c r="AI92" s="173"/>
      <c r="AJ92" s="173"/>
      <c r="AK92" s="173"/>
      <c r="AL92" s="173"/>
      <c r="AM92" s="173"/>
      <c r="AN92" s="273"/>
      <c r="AO92" s="106" t="s">
        <v>150</v>
      </c>
      <c r="AP92" s="106"/>
      <c r="AQ92" s="185"/>
    </row>
    <row r="93" spans="1:43" ht="114.75" customHeight="1" x14ac:dyDescent="0.35">
      <c r="A93" s="167"/>
      <c r="B93" s="167"/>
      <c r="C93" s="167"/>
      <c r="D93" s="167"/>
      <c r="E93" s="167"/>
      <c r="F93" s="73"/>
      <c r="G93" s="176"/>
      <c r="H93" s="65"/>
      <c r="I93" s="176"/>
      <c r="J93" s="176"/>
      <c r="K93" s="166"/>
      <c r="L93" s="166"/>
      <c r="M93" s="166"/>
      <c r="N93" s="166"/>
      <c r="O93" s="183"/>
      <c r="P93" s="166"/>
      <c r="Q93" s="179"/>
      <c r="R93" s="179"/>
      <c r="S93" s="180"/>
      <c r="T93" s="180"/>
      <c r="U93" s="180"/>
      <c r="V93" s="39" t="s">
        <v>275</v>
      </c>
      <c r="W93" s="60">
        <v>1</v>
      </c>
      <c r="X93" s="74">
        <v>1</v>
      </c>
      <c r="Y93" s="74">
        <v>1</v>
      </c>
      <c r="Z93" s="62">
        <f t="shared" si="16"/>
        <v>1</v>
      </c>
      <c r="AA93" s="75">
        <f t="shared" ref="AA93" si="20">+Z93/W93</f>
        <v>1</v>
      </c>
      <c r="AB93" s="3" t="s">
        <v>143</v>
      </c>
      <c r="AC93" s="3">
        <v>270</v>
      </c>
      <c r="AD93" s="3"/>
      <c r="AE93" s="3"/>
      <c r="AF93" s="5" t="s">
        <v>147</v>
      </c>
      <c r="AG93" s="44"/>
      <c r="AH93" s="237" t="s">
        <v>341</v>
      </c>
      <c r="AI93" s="239">
        <v>104000000</v>
      </c>
      <c r="AJ93" s="241" t="s">
        <v>293</v>
      </c>
      <c r="AK93" s="241" t="s">
        <v>322</v>
      </c>
      <c r="AL93" s="243" t="s">
        <v>323</v>
      </c>
      <c r="AM93" s="274">
        <v>32000000</v>
      </c>
      <c r="AN93" s="158">
        <f>+AM93/AI93</f>
        <v>0.30769230769230771</v>
      </c>
      <c r="AO93" s="3"/>
      <c r="AP93" s="3"/>
      <c r="AQ93" s="185"/>
    </row>
    <row r="94" spans="1:43" ht="114.75" customHeight="1" x14ac:dyDescent="0.75">
      <c r="A94" s="167"/>
      <c r="B94" s="167"/>
      <c r="C94" s="167"/>
      <c r="D94" s="167"/>
      <c r="E94" s="167"/>
      <c r="F94" s="200" t="s">
        <v>183</v>
      </c>
      <c r="G94" s="200"/>
      <c r="H94" s="200"/>
      <c r="I94" s="200"/>
      <c r="J94" s="200"/>
      <c r="K94" s="200"/>
      <c r="L94" s="200"/>
      <c r="M94" s="200"/>
      <c r="N94" s="200"/>
      <c r="O94" s="200"/>
      <c r="P94" s="200"/>
      <c r="Q94" s="126">
        <f>AVERAGE(Q74:Q93)</f>
        <v>0.55555555555555558</v>
      </c>
      <c r="R94" s="126">
        <f>AVERAGE(R74:R93)</f>
        <v>0.72587301587301589</v>
      </c>
      <c r="S94" s="205" t="s">
        <v>187</v>
      </c>
      <c r="T94" s="205"/>
      <c r="U94" s="205"/>
      <c r="V94" s="205"/>
      <c r="W94" s="205"/>
      <c r="X94" s="205"/>
      <c r="Y94" s="205"/>
      <c r="Z94" s="205"/>
      <c r="AA94" s="77">
        <f>+AVERAGE(AA83:AA93)</f>
        <v>0.63060606060606061</v>
      </c>
      <c r="AB94" s="3"/>
      <c r="AC94" s="3"/>
      <c r="AD94" s="3"/>
      <c r="AE94" s="3"/>
      <c r="AF94" s="5"/>
      <c r="AG94" s="44"/>
      <c r="AH94" s="238"/>
      <c r="AI94" s="240"/>
      <c r="AJ94" s="242"/>
      <c r="AK94" s="242"/>
      <c r="AL94" s="244"/>
      <c r="AM94" s="275"/>
      <c r="AN94" s="159"/>
      <c r="AO94" s="106" t="s">
        <v>151</v>
      </c>
      <c r="AP94" s="106"/>
      <c r="AQ94" s="185"/>
    </row>
    <row r="95" spans="1:43" ht="114.75" customHeight="1" x14ac:dyDescent="0.35">
      <c r="A95" s="167"/>
      <c r="B95" s="167"/>
      <c r="C95" s="167"/>
      <c r="D95" s="167"/>
      <c r="E95" s="167"/>
      <c r="F95" s="167" t="s">
        <v>91</v>
      </c>
      <c r="G95" s="65" t="s">
        <v>92</v>
      </c>
      <c r="H95" s="65"/>
      <c r="I95" s="65">
        <v>0</v>
      </c>
      <c r="J95" s="65" t="s">
        <v>93</v>
      </c>
      <c r="K95" s="61">
        <v>5</v>
      </c>
      <c r="L95" s="61">
        <v>2</v>
      </c>
      <c r="M95" s="61">
        <v>2</v>
      </c>
      <c r="N95" s="61">
        <v>0</v>
      </c>
      <c r="O95" s="132">
        <v>0</v>
      </c>
      <c r="P95" s="61">
        <f>+N95</f>
        <v>0</v>
      </c>
      <c r="Q95" s="64">
        <f>+P95/L95</f>
        <v>0</v>
      </c>
      <c r="R95" s="64">
        <f>+(P95+M95)/K95</f>
        <v>0.4</v>
      </c>
      <c r="S95" s="180" t="s">
        <v>276</v>
      </c>
      <c r="T95" s="180">
        <v>2021130010177</v>
      </c>
      <c r="U95" s="180" t="s">
        <v>277</v>
      </c>
      <c r="V95" s="57" t="s">
        <v>278</v>
      </c>
      <c r="W95" s="58">
        <v>5</v>
      </c>
      <c r="X95" s="62">
        <v>3</v>
      </c>
      <c r="Y95" s="133">
        <v>0</v>
      </c>
      <c r="Z95" s="62">
        <f>+X95</f>
        <v>3</v>
      </c>
      <c r="AA95" s="75">
        <f>+Z95/W95</f>
        <v>0.6</v>
      </c>
      <c r="AB95" s="3" t="s">
        <v>143</v>
      </c>
      <c r="AC95" s="3">
        <v>270</v>
      </c>
      <c r="AD95" s="3"/>
      <c r="AE95" s="3"/>
      <c r="AF95" s="5" t="s">
        <v>147</v>
      </c>
      <c r="AG95" s="93" t="s">
        <v>292</v>
      </c>
      <c r="AH95" s="93" t="s">
        <v>121</v>
      </c>
      <c r="AI95" s="173">
        <v>88000000</v>
      </c>
      <c r="AJ95" s="173" t="s">
        <v>293</v>
      </c>
      <c r="AK95" s="235" t="s">
        <v>324</v>
      </c>
      <c r="AL95" s="236" t="s">
        <v>325</v>
      </c>
      <c r="AM95" s="173">
        <v>67200000</v>
      </c>
      <c r="AN95" s="273">
        <f>+AM95/AI95</f>
        <v>0.76363636363636367</v>
      </c>
      <c r="AO95" s="3" t="s">
        <v>152</v>
      </c>
      <c r="AP95" s="3"/>
      <c r="AQ95" s="185"/>
    </row>
    <row r="96" spans="1:43" ht="114.75" customHeight="1" x14ac:dyDescent="0.35">
      <c r="A96" s="167"/>
      <c r="B96" s="167"/>
      <c r="C96" s="167"/>
      <c r="D96" s="167"/>
      <c r="E96" s="167"/>
      <c r="F96" s="167"/>
      <c r="G96" s="176" t="s">
        <v>94</v>
      </c>
      <c r="H96" s="65"/>
      <c r="I96" s="176">
        <v>0</v>
      </c>
      <c r="J96" s="176" t="s">
        <v>95</v>
      </c>
      <c r="K96" s="176">
        <v>5</v>
      </c>
      <c r="L96" s="176">
        <v>2</v>
      </c>
      <c r="M96" s="176">
        <v>2</v>
      </c>
      <c r="N96" s="176">
        <v>0</v>
      </c>
      <c r="O96" s="218">
        <v>0</v>
      </c>
      <c r="P96" s="176">
        <f>+N96</f>
        <v>0</v>
      </c>
      <c r="Q96" s="178">
        <f>+P96/L96</f>
        <v>0</v>
      </c>
      <c r="R96" s="178">
        <f>+(P96+M96)/K96</f>
        <v>0.4</v>
      </c>
      <c r="S96" s="180"/>
      <c r="T96" s="180"/>
      <c r="U96" s="180"/>
      <c r="V96" s="57" t="s">
        <v>279</v>
      </c>
      <c r="W96" s="58">
        <v>5</v>
      </c>
      <c r="X96" s="62">
        <v>0</v>
      </c>
      <c r="Y96" s="133">
        <v>0</v>
      </c>
      <c r="Z96" s="62">
        <f t="shared" ref="Z96:Z100" si="21">+X96</f>
        <v>0</v>
      </c>
      <c r="AA96" s="75">
        <f t="shared" ref="AA96:AA100" si="22">+Z96/W96</f>
        <v>0</v>
      </c>
      <c r="AB96" s="3" t="s">
        <v>143</v>
      </c>
      <c r="AC96" s="3">
        <v>270</v>
      </c>
      <c r="AD96" s="3"/>
      <c r="AE96" s="3"/>
      <c r="AF96" s="5" t="s">
        <v>147</v>
      </c>
      <c r="AG96" s="44"/>
      <c r="AH96" s="44"/>
      <c r="AI96" s="173"/>
      <c r="AJ96" s="173"/>
      <c r="AK96" s="235"/>
      <c r="AL96" s="236"/>
      <c r="AM96" s="173">
        <v>0</v>
      </c>
      <c r="AN96" s="273" t="e">
        <f>+AM96/AI96</f>
        <v>#DIV/0!</v>
      </c>
      <c r="AO96" s="189"/>
      <c r="AP96" s="103"/>
      <c r="AQ96" s="185"/>
    </row>
    <row r="97" spans="1:43" ht="135" customHeight="1" x14ac:dyDescent="0.35">
      <c r="A97" s="167"/>
      <c r="B97" s="167"/>
      <c r="C97" s="167"/>
      <c r="D97" s="167"/>
      <c r="E97" s="167"/>
      <c r="F97" s="167"/>
      <c r="G97" s="176"/>
      <c r="H97" s="65"/>
      <c r="I97" s="176"/>
      <c r="J97" s="176"/>
      <c r="K97" s="176"/>
      <c r="L97" s="176"/>
      <c r="M97" s="176"/>
      <c r="N97" s="176"/>
      <c r="O97" s="219"/>
      <c r="P97" s="176"/>
      <c r="Q97" s="178"/>
      <c r="R97" s="178"/>
      <c r="S97" s="180"/>
      <c r="T97" s="180"/>
      <c r="U97" s="180"/>
      <c r="V97" s="57" t="s">
        <v>280</v>
      </c>
      <c r="W97" s="58">
        <v>1</v>
      </c>
      <c r="X97" s="62">
        <v>1</v>
      </c>
      <c r="Y97" s="133">
        <v>1</v>
      </c>
      <c r="Z97" s="62">
        <f t="shared" si="21"/>
        <v>1</v>
      </c>
      <c r="AA97" s="75">
        <f t="shared" si="22"/>
        <v>1</v>
      </c>
      <c r="AB97" s="3" t="s">
        <v>143</v>
      </c>
      <c r="AC97" s="3">
        <v>270</v>
      </c>
      <c r="AD97" s="3"/>
      <c r="AE97" s="3"/>
      <c r="AF97" s="5" t="s">
        <v>147</v>
      </c>
      <c r="AG97" s="44"/>
      <c r="AH97" s="44"/>
      <c r="AI97" s="173"/>
      <c r="AJ97" s="173"/>
      <c r="AK97" s="235"/>
      <c r="AL97" s="236"/>
      <c r="AM97" s="173"/>
      <c r="AN97" s="273"/>
      <c r="AO97" s="189"/>
      <c r="AP97" s="103"/>
      <c r="AQ97" s="185"/>
    </row>
    <row r="98" spans="1:43" ht="90" customHeight="1" x14ac:dyDescent="0.35">
      <c r="A98" s="167"/>
      <c r="B98" s="167"/>
      <c r="C98" s="167"/>
      <c r="D98" s="167"/>
      <c r="E98" s="167"/>
      <c r="F98" s="167"/>
      <c r="G98" s="176"/>
      <c r="H98" s="65"/>
      <c r="I98" s="176"/>
      <c r="J98" s="176"/>
      <c r="K98" s="176"/>
      <c r="L98" s="176"/>
      <c r="M98" s="176"/>
      <c r="N98" s="176"/>
      <c r="O98" s="219"/>
      <c r="P98" s="176"/>
      <c r="Q98" s="178"/>
      <c r="R98" s="178"/>
      <c r="S98" s="180"/>
      <c r="T98" s="180"/>
      <c r="U98" s="180"/>
      <c r="V98" s="57" t="s">
        <v>281</v>
      </c>
      <c r="W98" s="58">
        <v>1</v>
      </c>
      <c r="X98" s="62">
        <v>1</v>
      </c>
      <c r="Y98" s="133">
        <v>1</v>
      </c>
      <c r="Z98" s="62">
        <f>+X98</f>
        <v>1</v>
      </c>
      <c r="AA98" s="75">
        <f t="shared" si="22"/>
        <v>1</v>
      </c>
      <c r="AB98" s="3"/>
      <c r="AC98" s="3"/>
      <c r="AD98" s="3"/>
      <c r="AE98" s="3"/>
      <c r="AF98" s="5"/>
      <c r="AG98" s="44"/>
      <c r="AH98" s="44"/>
      <c r="AI98" s="173"/>
      <c r="AJ98" s="173"/>
      <c r="AK98" s="235"/>
      <c r="AL98" s="236"/>
      <c r="AM98" s="173"/>
      <c r="AN98" s="273"/>
      <c r="AO98" s="103"/>
      <c r="AP98" s="103"/>
      <c r="AQ98" s="62"/>
    </row>
    <row r="99" spans="1:43" ht="143.25" customHeight="1" x14ac:dyDescent="0.35">
      <c r="A99" s="167"/>
      <c r="B99" s="3"/>
      <c r="C99" s="3"/>
      <c r="D99" s="3"/>
      <c r="E99" s="3"/>
      <c r="F99" s="167"/>
      <c r="G99" s="176"/>
      <c r="H99" s="3"/>
      <c r="I99" s="3"/>
      <c r="J99" s="176"/>
      <c r="K99" s="176"/>
      <c r="L99" s="176"/>
      <c r="M99" s="176"/>
      <c r="N99" s="176"/>
      <c r="O99" s="219"/>
      <c r="P99" s="176"/>
      <c r="Q99" s="178"/>
      <c r="R99" s="178"/>
      <c r="S99" s="180"/>
      <c r="T99" s="180"/>
      <c r="U99" s="180"/>
      <c r="V99" s="59" t="s">
        <v>282</v>
      </c>
      <c r="W99" s="58">
        <v>1</v>
      </c>
      <c r="X99" s="62">
        <v>0</v>
      </c>
      <c r="Y99" s="133">
        <v>0</v>
      </c>
      <c r="Z99" s="62">
        <f t="shared" si="21"/>
        <v>0</v>
      </c>
      <c r="AA99" s="75">
        <f t="shared" si="22"/>
        <v>0</v>
      </c>
      <c r="AB99" s="3" t="s">
        <v>143</v>
      </c>
      <c r="AC99" s="3" t="s">
        <v>124</v>
      </c>
      <c r="AD99" s="3"/>
      <c r="AE99" s="3"/>
      <c r="AF99" s="5" t="s">
        <v>146</v>
      </c>
      <c r="AG99" s="3"/>
      <c r="AH99" s="3"/>
      <c r="AI99" s="173"/>
      <c r="AJ99" s="173"/>
      <c r="AK99" s="235"/>
      <c r="AL99" s="236"/>
      <c r="AM99" s="173">
        <v>38119380</v>
      </c>
      <c r="AN99" s="273">
        <f>+AM99/AI95</f>
        <v>0.43317477272727273</v>
      </c>
      <c r="AO99" s="3"/>
      <c r="AP99" s="3"/>
      <c r="AQ99" s="186" t="s">
        <v>163</v>
      </c>
    </row>
    <row r="100" spans="1:43" ht="90" customHeight="1" x14ac:dyDescent="0.35">
      <c r="A100" s="167"/>
      <c r="B100" s="3"/>
      <c r="C100" s="3"/>
      <c r="D100" s="3"/>
      <c r="E100" s="3"/>
      <c r="F100" s="167"/>
      <c r="G100" s="176"/>
      <c r="H100" s="3"/>
      <c r="I100" s="3"/>
      <c r="J100" s="176"/>
      <c r="K100" s="176"/>
      <c r="L100" s="176"/>
      <c r="M100" s="176"/>
      <c r="N100" s="176"/>
      <c r="O100" s="220"/>
      <c r="P100" s="176"/>
      <c r="Q100" s="178"/>
      <c r="R100" s="178"/>
      <c r="S100" s="180"/>
      <c r="T100" s="180"/>
      <c r="U100" s="180"/>
      <c r="V100" s="59" t="s">
        <v>283</v>
      </c>
      <c r="W100" s="58">
        <v>1</v>
      </c>
      <c r="X100" s="5">
        <v>0</v>
      </c>
      <c r="Y100" s="5">
        <v>0</v>
      </c>
      <c r="Z100" s="62">
        <f t="shared" si="21"/>
        <v>0</v>
      </c>
      <c r="AA100" s="75">
        <f t="shared" si="22"/>
        <v>0</v>
      </c>
      <c r="AB100" s="5" t="s">
        <v>143</v>
      </c>
      <c r="AC100" s="3" t="s">
        <v>126</v>
      </c>
      <c r="AD100" s="3"/>
      <c r="AE100" s="3"/>
      <c r="AF100" s="5" t="s">
        <v>146</v>
      </c>
      <c r="AG100" s="93"/>
      <c r="AH100" s="93"/>
      <c r="AI100" s="173"/>
      <c r="AJ100" s="173"/>
      <c r="AK100" s="235"/>
      <c r="AL100" s="236"/>
      <c r="AM100" s="173"/>
      <c r="AN100" s="273"/>
      <c r="AO100" s="3"/>
      <c r="AP100" s="3"/>
      <c r="AQ100" s="185"/>
    </row>
    <row r="101" spans="1:43" ht="60" customHeight="1" x14ac:dyDescent="0.5">
      <c r="A101" s="167"/>
      <c r="B101" s="3"/>
      <c r="C101" s="3"/>
      <c r="D101" s="3"/>
      <c r="E101" s="3"/>
      <c r="F101" s="200" t="s">
        <v>184</v>
      </c>
      <c r="G101" s="200"/>
      <c r="H101" s="200"/>
      <c r="I101" s="200"/>
      <c r="J101" s="200"/>
      <c r="K101" s="200"/>
      <c r="L101" s="200"/>
      <c r="M101" s="200"/>
      <c r="N101" s="200"/>
      <c r="O101" s="200"/>
      <c r="P101" s="200"/>
      <c r="Q101" s="127">
        <f>+AVERAGE(Q95:Q96)</f>
        <v>0</v>
      </c>
      <c r="R101" s="127">
        <f>+AVERAGE(R95:R96)</f>
        <v>0.4</v>
      </c>
      <c r="S101" s="184" t="s">
        <v>187</v>
      </c>
      <c r="T101" s="184"/>
      <c r="U101" s="184"/>
      <c r="V101" s="184"/>
      <c r="W101" s="184"/>
      <c r="X101" s="184"/>
      <c r="Y101" s="184"/>
      <c r="Z101" s="184"/>
      <c r="AA101" s="77">
        <f>+AVERAGE(AA95:AA100)</f>
        <v>0.43333333333333335</v>
      </c>
      <c r="AB101" s="5"/>
      <c r="AC101" s="3"/>
      <c r="AD101" s="3"/>
      <c r="AE101" s="3"/>
      <c r="AF101" s="5"/>
      <c r="AG101" s="93"/>
      <c r="AH101" s="93"/>
      <c r="AI101" s="79"/>
      <c r="AJ101" s="79"/>
      <c r="AK101" s="94"/>
      <c r="AL101" s="95"/>
      <c r="AM101" s="109"/>
      <c r="AN101" s="110"/>
      <c r="AO101" s="3"/>
      <c r="AP101" s="3"/>
      <c r="AQ101" s="185"/>
    </row>
    <row r="102" spans="1:43" ht="31.5" customHeight="1" x14ac:dyDescent="0.5">
      <c r="A102" s="167"/>
      <c r="B102" s="200" t="s">
        <v>185</v>
      </c>
      <c r="C102" s="200"/>
      <c r="D102" s="200"/>
      <c r="E102" s="200"/>
      <c r="F102" s="200"/>
      <c r="G102" s="200"/>
      <c r="H102" s="200"/>
      <c r="I102" s="200"/>
      <c r="J102" s="200"/>
      <c r="K102" s="200"/>
      <c r="L102" s="200"/>
      <c r="M102" s="200"/>
      <c r="N102" s="200"/>
      <c r="O102" s="200"/>
      <c r="P102" s="200"/>
      <c r="Q102" s="127">
        <f>+AVERAGE(Q94,Q101)</f>
        <v>0.27777777777777779</v>
      </c>
      <c r="R102" s="127">
        <f>+AVERAGE(R94,R101)</f>
        <v>0.56293650793650796</v>
      </c>
      <c r="S102" s="184"/>
      <c r="T102" s="184"/>
      <c r="U102" s="184"/>
      <c r="V102" s="184"/>
      <c r="W102" s="184"/>
      <c r="X102" s="184"/>
      <c r="Y102" s="184"/>
      <c r="Z102" s="184"/>
      <c r="AA102" s="75"/>
      <c r="AB102" s="3"/>
      <c r="AC102" s="3"/>
      <c r="AD102" s="3"/>
      <c r="AE102" s="3"/>
      <c r="AF102" s="5"/>
      <c r="AG102" s="93"/>
      <c r="AH102" s="93"/>
      <c r="AI102" s="79"/>
      <c r="AJ102" s="79"/>
      <c r="AK102" s="94"/>
      <c r="AL102" s="95"/>
      <c r="AM102" s="109"/>
      <c r="AN102" s="110"/>
      <c r="AO102" s="3"/>
      <c r="AP102" s="3"/>
      <c r="AQ102" s="185"/>
    </row>
    <row r="103" spans="1:43" ht="33.5" x14ac:dyDescent="0.75">
      <c r="S103" s="21"/>
      <c r="T103" s="21"/>
      <c r="U103" s="21"/>
      <c r="V103" s="21"/>
      <c r="W103" s="21"/>
      <c r="AA103" s="21"/>
      <c r="AK103" s="6"/>
      <c r="AL103" s="6"/>
      <c r="AN103" s="27">
        <v>0.7</v>
      </c>
    </row>
    <row r="104" spans="1:43" x14ac:dyDescent="0.35">
      <c r="R104" s="20"/>
      <c r="S104" s="20"/>
      <c r="T104" s="20"/>
      <c r="U104" s="20"/>
      <c r="V104" s="20"/>
      <c r="W104" s="20"/>
      <c r="AK104" s="6"/>
      <c r="AL104" s="6"/>
    </row>
    <row r="105" spans="1:43" x14ac:dyDescent="0.35">
      <c r="AK105" s="6"/>
      <c r="AL105" s="6"/>
    </row>
    <row r="106" spans="1:43" ht="135" customHeight="1" x14ac:dyDescent="0.75">
      <c r="K106" s="230" t="s">
        <v>188</v>
      </c>
      <c r="L106" s="231"/>
      <c r="M106" s="231"/>
      <c r="N106" s="231"/>
      <c r="O106" s="231"/>
      <c r="P106" s="232"/>
      <c r="Q106" s="141">
        <f>+(Q8+Q30+Q40+Q45+Q62+Q65+Q70+Q72+Q94+Q101)/10</f>
        <v>0.47071626984126985</v>
      </c>
      <c r="R106" s="141">
        <f>+(R8+R30+R40+R45+R62+R65+R70+R72+R94+R101)/10</f>
        <v>0.58566984126984134</v>
      </c>
      <c r="S106" s="142"/>
      <c r="T106" s="35"/>
      <c r="U106" s="35"/>
      <c r="V106" s="35"/>
      <c r="W106" s="35"/>
      <c r="X106" s="28"/>
      <c r="Y106" s="28"/>
      <c r="Z106" s="139" t="s">
        <v>186</v>
      </c>
      <c r="AA106" s="140">
        <f>+AVERAGE(AA101,AA94,AA82,AA70,AA65,AA62,AA58,AA53,AA45,AA40,AA30,AA22,AA14,AA8)</f>
        <v>0.40511672224178641</v>
      </c>
      <c r="AB106" s="19"/>
      <c r="AC106" s="18"/>
      <c r="AD106" s="18"/>
      <c r="AE106" s="18"/>
      <c r="AF106" s="18"/>
      <c r="AG106" s="18"/>
      <c r="AH106" s="18"/>
      <c r="AI106" s="18"/>
      <c r="AJ106" s="18"/>
      <c r="AK106" s="18"/>
      <c r="AL106" s="6"/>
    </row>
    <row r="107" spans="1:43" x14ac:dyDescent="0.35">
      <c r="AK107" s="6"/>
      <c r="AL107" s="6"/>
    </row>
    <row r="108" spans="1:43" x14ac:dyDescent="0.35">
      <c r="AK108" s="6"/>
      <c r="AL108" s="6"/>
    </row>
    <row r="109" spans="1:43" x14ac:dyDescent="0.35">
      <c r="AK109" s="6"/>
      <c r="AL109" s="6"/>
    </row>
    <row r="110" spans="1:43" x14ac:dyDescent="0.35">
      <c r="AK110" s="6"/>
      <c r="AL110" s="6"/>
    </row>
    <row r="111" spans="1:43" x14ac:dyDescent="0.35">
      <c r="AK111" s="6"/>
      <c r="AL111" s="6"/>
    </row>
    <row r="112" spans="1:43" x14ac:dyDescent="0.35">
      <c r="AK112" s="6"/>
      <c r="AL112" s="6"/>
    </row>
    <row r="113" spans="37:38" x14ac:dyDescent="0.35">
      <c r="AK113" s="6"/>
      <c r="AL113" s="6"/>
    </row>
    <row r="114" spans="37:38" x14ac:dyDescent="0.35">
      <c r="AK114" s="6"/>
      <c r="AL114" s="6"/>
    </row>
    <row r="115" spans="37:38" x14ac:dyDescent="0.35">
      <c r="AK115" s="6"/>
      <c r="AL115" s="6"/>
    </row>
  </sheetData>
  <autoFilter ref="A3:AM102" xr:uid="{00000000-0009-0000-0000-000000000000}"/>
  <mergeCells count="481">
    <mergeCell ref="AA56:AA57"/>
    <mergeCell ref="AG41:AG44"/>
    <mergeCell ref="S32:S39"/>
    <mergeCell ref="T32:T39"/>
    <mergeCell ref="U32:U39"/>
    <mergeCell ref="Q24:Q29"/>
    <mergeCell ref="R24:R29"/>
    <mergeCell ref="S30:Z31"/>
    <mergeCell ref="Q30:Q31"/>
    <mergeCell ref="R30:R31"/>
    <mergeCell ref="S40:Z40"/>
    <mergeCell ref="S24:S29"/>
    <mergeCell ref="T24:T29"/>
    <mergeCell ref="U24:U29"/>
    <mergeCell ref="AM93:AM94"/>
    <mergeCell ref="AN93:AN94"/>
    <mergeCell ref="AK59:AK61"/>
    <mergeCell ref="AL59:AL61"/>
    <mergeCell ref="AI63:AI64"/>
    <mergeCell ref="AJ63:AJ64"/>
    <mergeCell ref="AG63:AG64"/>
    <mergeCell ref="AM78:AM81"/>
    <mergeCell ref="AN78:AN81"/>
    <mergeCell ref="AM83:AM87"/>
    <mergeCell ref="AN83:AN87"/>
    <mergeCell ref="AM88:AM92"/>
    <mergeCell ref="AN88:AN92"/>
    <mergeCell ref="AN95:AN100"/>
    <mergeCell ref="AG74:AG77"/>
    <mergeCell ref="AH74:AH77"/>
    <mergeCell ref="AI74:AI77"/>
    <mergeCell ref="AJ74:AJ77"/>
    <mergeCell ref="AK74:AK77"/>
    <mergeCell ref="AL74:AL77"/>
    <mergeCell ref="AA68:AA69"/>
    <mergeCell ref="AK67:AK68"/>
    <mergeCell ref="AL67:AL68"/>
    <mergeCell ref="AL78:AL81"/>
    <mergeCell ref="AI83:AI87"/>
    <mergeCell ref="AJ83:AJ87"/>
    <mergeCell ref="AK83:AK87"/>
    <mergeCell ref="AL83:AL87"/>
    <mergeCell ref="AH67:AH68"/>
    <mergeCell ref="AI67:AI68"/>
    <mergeCell ref="AJ67:AJ68"/>
    <mergeCell ref="AH78:AH81"/>
    <mergeCell ref="AI88:AI92"/>
    <mergeCell ref="AJ88:AJ92"/>
    <mergeCell ref="AK88:AK92"/>
    <mergeCell ref="AL88:AL92"/>
    <mergeCell ref="AI95:AI100"/>
    <mergeCell ref="AN6:AN7"/>
    <mergeCell ref="AN10:AN13"/>
    <mergeCell ref="AN16:AN21"/>
    <mergeCell ref="AD19:AD21"/>
    <mergeCell ref="AE19:AE21"/>
    <mergeCell ref="AF19:AF21"/>
    <mergeCell ref="AK16:AK21"/>
    <mergeCell ref="AL16:AL21"/>
    <mergeCell ref="AG19:AG21"/>
    <mergeCell ref="AH6:AH7"/>
    <mergeCell ref="AM32:AM35"/>
    <mergeCell ref="AM36:AM39"/>
    <mergeCell ref="AI32:AI35"/>
    <mergeCell ref="AJ32:AJ35"/>
    <mergeCell ref="AI36:AI39"/>
    <mergeCell ref="AJ36:AJ39"/>
    <mergeCell ref="N19:N23"/>
    <mergeCell ref="AL4:AL7"/>
    <mergeCell ref="AL10:AL13"/>
    <mergeCell ref="AM6:AM7"/>
    <mergeCell ref="AH4:AH5"/>
    <mergeCell ref="AA22:AA23"/>
    <mergeCell ref="S22:Z23"/>
    <mergeCell ref="R4:R7"/>
    <mergeCell ref="N4:N7"/>
    <mergeCell ref="P4:P7"/>
    <mergeCell ref="Q4:Q7"/>
    <mergeCell ref="V19:V21"/>
    <mergeCell ref="W19:W21"/>
    <mergeCell ref="O4:O7"/>
    <mergeCell ref="Y19:Y21"/>
    <mergeCell ref="AH24:AH29"/>
    <mergeCell ref="AI24:AI29"/>
    <mergeCell ref="AJ24:AJ29"/>
    <mergeCell ref="AK32:AK39"/>
    <mergeCell ref="AF63:AF64"/>
    <mergeCell ref="AH63:AH64"/>
    <mergeCell ref="AK63:AK64"/>
    <mergeCell ref="AL63:AL64"/>
    <mergeCell ref="AK24:AK29"/>
    <mergeCell ref="AA30:AA31"/>
    <mergeCell ref="AL24:AL29"/>
    <mergeCell ref="AH41:AH44"/>
    <mergeCell ref="AI41:AI44"/>
    <mergeCell ref="AL32:AL39"/>
    <mergeCell ref="AH32:AH35"/>
    <mergeCell ref="AH36:AH39"/>
    <mergeCell ref="AK46:AK52"/>
    <mergeCell ref="AL46:AL52"/>
    <mergeCell ref="AH46:AH52"/>
    <mergeCell ref="AI46:AI52"/>
    <mergeCell ref="AJ46:AJ52"/>
    <mergeCell ref="AH54:AH57"/>
    <mergeCell ref="AL54:AL57"/>
    <mergeCell ref="AK41:AK44"/>
    <mergeCell ref="AL41:AL44"/>
    <mergeCell ref="AG46:AG52"/>
    <mergeCell ref="AA45:AA46"/>
    <mergeCell ref="H16:H17"/>
    <mergeCell ref="I16:I17"/>
    <mergeCell ref="J16:J17"/>
    <mergeCell ref="R11:R15"/>
    <mergeCell ref="S10:S13"/>
    <mergeCell ref="T10:T13"/>
    <mergeCell ref="U10:U13"/>
    <mergeCell ref="O19:O23"/>
    <mergeCell ref="AM24:AM29"/>
    <mergeCell ref="O11:O15"/>
    <mergeCell ref="O16:O17"/>
    <mergeCell ref="AM10:AM13"/>
    <mergeCell ref="AM16:AM21"/>
    <mergeCell ref="K4:K7"/>
    <mergeCell ref="L4:L7"/>
    <mergeCell ref="M4:M7"/>
    <mergeCell ref="S4:S7"/>
    <mergeCell ref="T4:T7"/>
    <mergeCell ref="U4:U7"/>
    <mergeCell ref="S16:S21"/>
    <mergeCell ref="T16:T21"/>
    <mergeCell ref="U16:U21"/>
    <mergeCell ref="F8:P8"/>
    <mergeCell ref="J11:J15"/>
    <mergeCell ref="K11:K15"/>
    <mergeCell ref="L11:L15"/>
    <mergeCell ref="M11:M15"/>
    <mergeCell ref="N11:N15"/>
    <mergeCell ref="P11:P15"/>
    <mergeCell ref="Q11:Q15"/>
    <mergeCell ref="B9:P9"/>
    <mergeCell ref="P19:P23"/>
    <mergeCell ref="Q19:Q23"/>
    <mergeCell ref="Q16:Q17"/>
    <mergeCell ref="R16:R17"/>
    <mergeCell ref="M19:M23"/>
    <mergeCell ref="J19:J23"/>
    <mergeCell ref="B4:B7"/>
    <mergeCell ref="C4:C7"/>
    <mergeCell ref="D4:D7"/>
    <mergeCell ref="E4:E7"/>
    <mergeCell ref="F4:F7"/>
    <mergeCell ref="G4:G7"/>
    <mergeCell ref="H4:H7"/>
    <mergeCell ref="I4:I7"/>
    <mergeCell ref="J4:J7"/>
    <mergeCell ref="S58:Z58"/>
    <mergeCell ref="AJ95:AJ100"/>
    <mergeCell ref="AK95:AK100"/>
    <mergeCell ref="AL95:AL100"/>
    <mergeCell ref="AH83:AH87"/>
    <mergeCell ref="AH88:AH92"/>
    <mergeCell ref="AH93:AH94"/>
    <mergeCell ref="AI93:AI94"/>
    <mergeCell ref="AJ93:AJ94"/>
    <mergeCell ref="AK93:AK94"/>
    <mergeCell ref="AL93:AL94"/>
    <mergeCell ref="X56:X57"/>
    <mergeCell ref="Z56:Z57"/>
    <mergeCell ref="S8:Z9"/>
    <mergeCell ref="S14:Z15"/>
    <mergeCell ref="S47:S52"/>
    <mergeCell ref="T47:T52"/>
    <mergeCell ref="U47:U52"/>
    <mergeCell ref="S53:Z53"/>
    <mergeCell ref="S54:S57"/>
    <mergeCell ref="T54:T57"/>
    <mergeCell ref="U54:U57"/>
    <mergeCell ref="X43:X44"/>
    <mergeCell ref="Y43:Y44"/>
    <mergeCell ref="Y56:Y57"/>
    <mergeCell ref="AI4:AI5"/>
    <mergeCell ref="AJ4:AJ5"/>
    <mergeCell ref="AH16:AH21"/>
    <mergeCell ref="AA14:AA15"/>
    <mergeCell ref="K106:P106"/>
    <mergeCell ref="N41:N44"/>
    <mergeCell ref="B10:B44"/>
    <mergeCell ref="G47:G48"/>
    <mergeCell ref="D32:D44"/>
    <mergeCell ref="E32:E44"/>
    <mergeCell ref="P83:P88"/>
    <mergeCell ref="C11:C30"/>
    <mergeCell ref="D11:D30"/>
    <mergeCell ref="E11:E30"/>
    <mergeCell ref="B102:P102"/>
    <mergeCell ref="F101:P101"/>
    <mergeCell ref="N32:N39"/>
    <mergeCell ref="P24:P29"/>
    <mergeCell ref="O32:O39"/>
    <mergeCell ref="K32:K39"/>
    <mergeCell ref="L32:L39"/>
    <mergeCell ref="M41:M44"/>
    <mergeCell ref="G41:G44"/>
    <mergeCell ref="I41:I44"/>
    <mergeCell ref="R19:R23"/>
    <mergeCell ref="M89:M93"/>
    <mergeCell ref="P75:P76"/>
    <mergeCell ref="Q75:Q76"/>
    <mergeCell ref="R75:R76"/>
    <mergeCell ref="L75:L76"/>
    <mergeCell ref="L83:L88"/>
    <mergeCell ref="L89:L93"/>
    <mergeCell ref="Q32:Q39"/>
    <mergeCell ref="R32:R39"/>
    <mergeCell ref="M32:M39"/>
    <mergeCell ref="O89:O93"/>
    <mergeCell ref="M75:M76"/>
    <mergeCell ref="L19:L23"/>
    <mergeCell ref="L24:L29"/>
    <mergeCell ref="M24:M29"/>
    <mergeCell ref="N24:N29"/>
    <mergeCell ref="O41:O44"/>
    <mergeCell ref="O24:O29"/>
    <mergeCell ref="O75:O76"/>
    <mergeCell ref="F30:P31"/>
    <mergeCell ref="F10:F29"/>
    <mergeCell ref="F32:F39"/>
    <mergeCell ref="G32:G39"/>
    <mergeCell ref="H32:H39"/>
    <mergeCell ref="I32:I39"/>
    <mergeCell ref="J32:J39"/>
    <mergeCell ref="G11:G15"/>
    <mergeCell ref="H11:H15"/>
    <mergeCell ref="I11:I15"/>
    <mergeCell ref="M16:M17"/>
    <mergeCell ref="N16:N17"/>
    <mergeCell ref="P16:P17"/>
    <mergeCell ref="H19:H23"/>
    <mergeCell ref="I19:I23"/>
    <mergeCell ref="K19:K23"/>
    <mergeCell ref="G24:G29"/>
    <mergeCell ref="H24:H29"/>
    <mergeCell ref="I24:I29"/>
    <mergeCell ref="J24:J29"/>
    <mergeCell ref="K16:K17"/>
    <mergeCell ref="L16:L17"/>
    <mergeCell ref="G19:G23"/>
    <mergeCell ref="G16:G17"/>
    <mergeCell ref="K24:K29"/>
    <mergeCell ref="AI54:AI57"/>
    <mergeCell ref="AJ54:AJ57"/>
    <mergeCell ref="AK54:AK57"/>
    <mergeCell ref="R96:R100"/>
    <mergeCell ref="S95:S100"/>
    <mergeCell ref="T95:T100"/>
    <mergeCell ref="U95:U100"/>
    <mergeCell ref="O59:O61"/>
    <mergeCell ref="P59:P61"/>
    <mergeCell ref="Q59:Q61"/>
    <mergeCell ref="Q83:Q88"/>
    <mergeCell ref="R83:R88"/>
    <mergeCell ref="F94:P94"/>
    <mergeCell ref="O96:O100"/>
    <mergeCell ref="X68:X69"/>
    <mergeCell ref="Z68:Z69"/>
    <mergeCell ref="AI78:AI81"/>
    <mergeCell ref="AJ78:AJ81"/>
    <mergeCell ref="AK78:AK81"/>
    <mergeCell ref="G75:G76"/>
    <mergeCell ref="J83:J88"/>
    <mergeCell ref="I83:I88"/>
    <mergeCell ref="G83:G88"/>
    <mergeCell ref="M83:M88"/>
    <mergeCell ref="G68:G69"/>
    <mergeCell ref="S94:Z94"/>
    <mergeCell ref="F70:P70"/>
    <mergeCell ref="AG60:AG61"/>
    <mergeCell ref="F74:F81"/>
    <mergeCell ref="S65:Z66"/>
    <mergeCell ref="S63:S64"/>
    <mergeCell ref="T63:T64"/>
    <mergeCell ref="N59:N61"/>
    <mergeCell ref="K59:K61"/>
    <mergeCell ref="T67:T69"/>
    <mergeCell ref="U67:U69"/>
    <mergeCell ref="V68:V69"/>
    <mergeCell ref="S59:S61"/>
    <mergeCell ref="T59:T61"/>
    <mergeCell ref="U59:U61"/>
    <mergeCell ref="S62:Z62"/>
    <mergeCell ref="S67:S69"/>
    <mergeCell ref="S72:Z73"/>
    <mergeCell ref="S82:Z82"/>
    <mergeCell ref="S74:S81"/>
    <mergeCell ref="T74:T81"/>
    <mergeCell ref="U74:U81"/>
    <mergeCell ref="AN41:AN44"/>
    <mergeCell ref="AM46:AM52"/>
    <mergeCell ref="AN46:AN52"/>
    <mergeCell ref="AM54:AM57"/>
    <mergeCell ref="AN54:AN57"/>
    <mergeCell ref="AM67:AM68"/>
    <mergeCell ref="AN67:AN68"/>
    <mergeCell ref="L47:L48"/>
    <mergeCell ref="AG67:AG68"/>
    <mergeCell ref="AB56:AB57"/>
    <mergeCell ref="AD56:AD57"/>
    <mergeCell ref="AE56:AE57"/>
    <mergeCell ref="AF56:AF57"/>
    <mergeCell ref="S41:S44"/>
    <mergeCell ref="T41:T44"/>
    <mergeCell ref="U41:U44"/>
    <mergeCell ref="S45:Z46"/>
    <mergeCell ref="L59:L61"/>
    <mergeCell ref="V56:V57"/>
    <mergeCell ref="W56:W57"/>
    <mergeCell ref="V43:V44"/>
    <mergeCell ref="AB41:AB44"/>
    <mergeCell ref="W43:W44"/>
    <mergeCell ref="Z43:Z44"/>
    <mergeCell ref="AO49:AO51"/>
    <mergeCell ref="I96:I98"/>
    <mergeCell ref="P89:P93"/>
    <mergeCell ref="Q89:Q93"/>
    <mergeCell ref="R89:R93"/>
    <mergeCell ref="N75:N76"/>
    <mergeCell ref="F72:P72"/>
    <mergeCell ref="B73:P73"/>
    <mergeCell ref="J75:J76"/>
    <mergeCell ref="I75:I76"/>
    <mergeCell ref="C67:C71"/>
    <mergeCell ref="D67:D71"/>
    <mergeCell ref="E67:E71"/>
    <mergeCell ref="F67:F69"/>
    <mergeCell ref="K75:K76"/>
    <mergeCell ref="G89:G93"/>
    <mergeCell ref="I89:I93"/>
    <mergeCell ref="B67:B71"/>
    <mergeCell ref="U63:U64"/>
    <mergeCell ref="S70:Z70"/>
    <mergeCell ref="W68:W69"/>
    <mergeCell ref="B47:B64"/>
    <mergeCell ref="F47:F61"/>
    <mergeCell ref="AF67:AF68"/>
    <mergeCell ref="A69:A71"/>
    <mergeCell ref="M54:M56"/>
    <mergeCell ref="M59:M61"/>
    <mergeCell ref="AA65:AA66"/>
    <mergeCell ref="F63:F64"/>
    <mergeCell ref="A47:A64"/>
    <mergeCell ref="G50:G51"/>
    <mergeCell ref="J54:J56"/>
    <mergeCell ref="J59:J61"/>
    <mergeCell ref="I59:I61"/>
    <mergeCell ref="G59:G61"/>
    <mergeCell ref="K50:K51"/>
    <mergeCell ref="J47:J48"/>
    <mergeCell ref="F62:P62"/>
    <mergeCell ref="F65:P65"/>
    <mergeCell ref="C47:C64"/>
    <mergeCell ref="D47:D64"/>
    <mergeCell ref="E47:E64"/>
    <mergeCell ref="R59:R61"/>
    <mergeCell ref="Q54:Q56"/>
    <mergeCell ref="R54:R56"/>
    <mergeCell ref="B66:P66"/>
    <mergeCell ref="M47:M48"/>
    <mergeCell ref="M50:M51"/>
    <mergeCell ref="F40:P40"/>
    <mergeCell ref="B46:P46"/>
    <mergeCell ref="K41:K44"/>
    <mergeCell ref="N54:N56"/>
    <mergeCell ref="P32:P39"/>
    <mergeCell ref="L41:L44"/>
    <mergeCell ref="L50:L51"/>
    <mergeCell ref="L54:L56"/>
    <mergeCell ref="K54:K56"/>
    <mergeCell ref="P54:P56"/>
    <mergeCell ref="G54:G56"/>
    <mergeCell ref="I54:I56"/>
    <mergeCell ref="G52:G53"/>
    <mergeCell ref="J52:J53"/>
    <mergeCell ref="K52:K53"/>
    <mergeCell ref="L52:L53"/>
    <mergeCell ref="M52:M53"/>
    <mergeCell ref="N52:N53"/>
    <mergeCell ref="O52:O53"/>
    <mergeCell ref="P47:P48"/>
    <mergeCell ref="P50:P51"/>
    <mergeCell ref="O54:O56"/>
    <mergeCell ref="C32:C44"/>
    <mergeCell ref="I50:I51"/>
    <mergeCell ref="AQ4:AQ44"/>
    <mergeCell ref="AQ47:AQ52"/>
    <mergeCell ref="AQ54:AQ57"/>
    <mergeCell ref="AQ59:AQ61"/>
    <mergeCell ref="AQ81:AQ89"/>
    <mergeCell ref="AQ91:AQ97"/>
    <mergeCell ref="AQ99:AQ102"/>
    <mergeCell ref="AQ63:AQ71"/>
    <mergeCell ref="AM41:AM44"/>
    <mergeCell ref="AM63:AM64"/>
    <mergeCell ref="AN63:AN64"/>
    <mergeCell ref="AO96:AO97"/>
    <mergeCell ref="AO59:AO60"/>
    <mergeCell ref="AO32:AO36"/>
    <mergeCell ref="AM74:AM77"/>
    <mergeCell ref="AN74:AN77"/>
    <mergeCell ref="AO6:AO7"/>
    <mergeCell ref="AM4:AM5"/>
    <mergeCell ref="AN4:AN5"/>
    <mergeCell ref="AN24:AN29"/>
    <mergeCell ref="AN32:AN35"/>
    <mergeCell ref="AN36:AN39"/>
    <mergeCell ref="AM95:AM100"/>
    <mergeCell ref="AO54:AO56"/>
    <mergeCell ref="A74:A102"/>
    <mergeCell ref="B74:B98"/>
    <mergeCell ref="C74:C98"/>
    <mergeCell ref="D74:D98"/>
    <mergeCell ref="E74:E98"/>
    <mergeCell ref="S83:S93"/>
    <mergeCell ref="T83:T93"/>
    <mergeCell ref="U83:U93"/>
    <mergeCell ref="F95:F100"/>
    <mergeCell ref="G96:G100"/>
    <mergeCell ref="J96:J100"/>
    <mergeCell ref="K96:K100"/>
    <mergeCell ref="L96:L100"/>
    <mergeCell ref="M96:M100"/>
    <mergeCell ref="N96:N100"/>
    <mergeCell ref="P96:P100"/>
    <mergeCell ref="Q96:Q100"/>
    <mergeCell ref="N83:N88"/>
    <mergeCell ref="N89:N93"/>
    <mergeCell ref="O83:O88"/>
    <mergeCell ref="S101:Z102"/>
    <mergeCell ref="J89:J93"/>
    <mergeCell ref="K89:K93"/>
    <mergeCell ref="K83:K88"/>
    <mergeCell ref="A4:A46"/>
    <mergeCell ref="AK4:AK7"/>
    <mergeCell ref="AB8:AF9"/>
    <mergeCell ref="AH10:AH13"/>
    <mergeCell ref="AI10:AI13"/>
    <mergeCell ref="AJ10:AJ13"/>
    <mergeCell ref="AK10:AK13"/>
    <mergeCell ref="AC19:AC21"/>
    <mergeCell ref="AB19:AB21"/>
    <mergeCell ref="AI16:AI21"/>
    <mergeCell ref="AJ16:AJ21"/>
    <mergeCell ref="AJ6:AJ7"/>
    <mergeCell ref="AI6:AI7"/>
    <mergeCell ref="AJ41:AJ44"/>
    <mergeCell ref="X19:X21"/>
    <mergeCell ref="AA8:AA9"/>
    <mergeCell ref="Z19:Z21"/>
    <mergeCell ref="AA19:AA21"/>
    <mergeCell ref="P41:P44"/>
    <mergeCell ref="Q41:Q44"/>
    <mergeCell ref="R41:R44"/>
    <mergeCell ref="F41:F44"/>
    <mergeCell ref="J41:J44"/>
    <mergeCell ref="F45:P45"/>
    <mergeCell ref="R50:R51"/>
    <mergeCell ref="N47:N48"/>
    <mergeCell ref="P52:P53"/>
    <mergeCell ref="H52:H53"/>
    <mergeCell ref="I52:I53"/>
    <mergeCell ref="Q52:Q53"/>
    <mergeCell ref="R52:R53"/>
    <mergeCell ref="O50:O51"/>
    <mergeCell ref="O47:O48"/>
    <mergeCell ref="H47:H48"/>
    <mergeCell ref="H50:H51"/>
    <mergeCell ref="N50:N51"/>
    <mergeCell ref="K47:K48"/>
    <mergeCell ref="J50:J51"/>
    <mergeCell ref="Q47:Q48"/>
    <mergeCell ref="R47:R48"/>
    <mergeCell ref="Q50:Q51"/>
  </mergeCells>
  <phoneticPr fontId="11" type="noConversion"/>
  <hyperlinks>
    <hyperlink ref="AQ47" r:id="rId1" xr:uid="{00000000-0004-0000-0000-000000000000}"/>
    <hyperlink ref="AQ54" r:id="rId2" xr:uid="{00000000-0004-0000-0000-000001000000}"/>
    <hyperlink ref="AQ81" r:id="rId3" xr:uid="{00000000-0004-0000-0000-000002000000}"/>
    <hyperlink ref="AQ99" r:id="rId4" xr:uid="{00000000-0004-0000-0000-000003000000}"/>
    <hyperlink ref="AQ63" r:id="rId5" xr:uid="{00000000-0004-0000-0000-000004000000}"/>
  </hyperlinks>
  <pageMargins left="0.7" right="0.7" top="0.75" bottom="0.75" header="0.3" footer="0.3"/>
  <pageSetup orientation="portrait" r:id="rId6"/>
  <legacy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Base General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Fest Zona 6</dc:creator>
  <cp:lastModifiedBy>LUZ  MARINA SEVERICHE MONROY</cp:lastModifiedBy>
  <dcterms:created xsi:type="dcterms:W3CDTF">2020-07-31T19:55:20Z</dcterms:created>
  <dcterms:modified xsi:type="dcterms:W3CDTF">2022-07-15T19:50:37Z</dcterms:modified>
</cp:coreProperties>
</file>