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Perez\Desktop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5" i="1" l="1"/>
  <c r="L74" i="1"/>
  <c r="L73" i="1"/>
  <c r="L69" i="1"/>
  <c r="L68" i="1"/>
  <c r="L63" i="1"/>
  <c r="L61" i="1"/>
  <c r="L60" i="1"/>
  <c r="L59" i="1"/>
  <c r="L55" i="1" l="1"/>
  <c r="L54" i="1"/>
  <c r="L53" i="1"/>
  <c r="L51" i="1"/>
  <c r="L50" i="1"/>
  <c r="L45" i="1"/>
  <c r="L36" i="1"/>
  <c r="L35" i="1"/>
  <c r="L33" i="1"/>
  <c r="L32" i="1"/>
  <c r="L31" i="1"/>
  <c r="L12" i="1"/>
  <c r="L8" i="1"/>
</calcChain>
</file>

<file path=xl/comments1.xml><?xml version="1.0" encoding="utf-8"?>
<comments xmlns="http://schemas.openxmlformats.org/spreadsheetml/2006/main">
  <authors>
    <author>eherazod</author>
  </authors>
  <commentList>
    <comment ref="L42" authorId="0" shapeId="0">
      <text>
        <r>
          <rPr>
            <b/>
            <sz val="9"/>
            <color indexed="81"/>
            <rFont val="Tahoma"/>
            <charset val="1"/>
          </rPr>
          <t>eherazod:</t>
        </r>
        <r>
          <rPr>
            <sz val="9"/>
            <color indexed="81"/>
            <rFont val="Tahoma"/>
            <charset val="1"/>
          </rPr>
          <t xml:space="preserve">
NO ES ACUMULATIVA</t>
        </r>
      </text>
    </comment>
    <comment ref="Z43" authorId="0" shapeId="0">
      <text>
        <r>
          <rPr>
            <b/>
            <sz val="9"/>
            <color indexed="81"/>
            <rFont val="Tahoma"/>
            <family val="2"/>
          </rPr>
          <t>eherazod:</t>
        </r>
        <r>
          <rPr>
            <sz val="9"/>
            <color indexed="81"/>
            <rFont val="Tahoma"/>
            <family val="2"/>
          </rPr>
          <t xml:space="preserve">
DELEGACIÓN DEL GASTO EN LA UE01 SEGÚN ACUERDP 016 DE 11 DIC/2018</t>
        </r>
      </text>
    </comment>
    <comment ref="L65" authorId="0" shapeId="0">
      <text>
        <r>
          <rPr>
            <b/>
            <sz val="9"/>
            <color indexed="81"/>
            <rFont val="Tahoma"/>
            <charset val="1"/>
          </rPr>
          <t>eherazod:</t>
        </r>
        <r>
          <rPr>
            <sz val="9"/>
            <color indexed="81"/>
            <rFont val="Tahoma"/>
            <charset val="1"/>
          </rPr>
          <t xml:space="preserve">
NO ES ACUMULATIVA</t>
        </r>
      </text>
    </comment>
  </commentList>
</comments>
</file>

<file path=xl/sharedStrings.xml><?xml version="1.0" encoding="utf-8"?>
<sst xmlns="http://schemas.openxmlformats.org/spreadsheetml/2006/main" count="758" uniqueCount="559">
  <si>
    <t>OBJETIVO ESTRATEGICO</t>
  </si>
  <si>
    <t xml:space="preserve">EJE ESTRATEGICO </t>
  </si>
  <si>
    <t xml:space="preserve">LINEA ESTRATEGICA </t>
  </si>
  <si>
    <t>PROGRAMA</t>
  </si>
  <si>
    <t>META DE RESULTADO</t>
  </si>
  <si>
    <t>SUBPROGRAMA</t>
  </si>
  <si>
    <t>META PRODUCTO A 2019</t>
  </si>
  <si>
    <t>NOMBRE DEL PROYECTO INSCRITO EN EL BANCO DE PROYECTO</t>
  </si>
  <si>
    <t xml:space="preserve">UNIDAD DE MEDIDA </t>
  </si>
  <si>
    <t xml:space="preserve">CANTIDAD </t>
  </si>
  <si>
    <t>VALOR  A  2019</t>
  </si>
  <si>
    <t>RESPONSABLE</t>
  </si>
  <si>
    <t>RUBRO</t>
  </si>
  <si>
    <t>FUENTE</t>
  </si>
  <si>
    <t>INDICADOR META DE RESULTADO</t>
  </si>
  <si>
    <t>LINEA BASE META DE RESULTADO A 2015</t>
  </si>
  <si>
    <t xml:space="preserve">META PRODUCTO  PLAN DE DESARROLLO (VALOR ABSOLUTO) </t>
  </si>
  <si>
    <t>LINEA BASE META PRODUCTO A 2015</t>
  </si>
  <si>
    <t xml:space="preserve">INDICADOR META PRODUCTO  PLAN DE DESARROLLO </t>
  </si>
  <si>
    <t>AVANCE ACUMULADO  META PRODUCTO 2016-2018</t>
  </si>
  <si>
    <t>CODIGO BPIN (CODIGO ACTUALIZADO EN MGA WEB)</t>
  </si>
  <si>
    <t>ACTIVIDADES DEL PROYECTO (ACTIVIDADES QUE SE INCORPORARON EN LA GUIA DE ACTUALIZACIÓN)</t>
  </si>
  <si>
    <t>NOMBRE INDICADOR (DE LA ACTIVIDAD DEL PROYECTO)</t>
  </si>
  <si>
    <t>APROPIACION INICIAL 2019</t>
  </si>
  <si>
    <t xml:space="preserve">Fecha de inicio </t>
  </si>
  <si>
    <t xml:space="preserve">Fecha de Terminación </t>
  </si>
  <si>
    <t>POBLACION BENEFICIADA POR LOCALIDAD</t>
  </si>
  <si>
    <t>OBSERVACIONES</t>
  </si>
  <si>
    <t>SUPERAR LA DESIGUALDAD</t>
  </si>
  <si>
    <t>PRIMERO LA GENTE</t>
  </si>
  <si>
    <t>DIVERSIDAD ETNICA</t>
  </si>
  <si>
    <t xml:space="preserve">  FORTALECIMIENTO DE LOSGRUPOS ÉTNICOS EN EL DISTRITO</t>
  </si>
  <si>
    <t>Porcentaje de Aumento de las comunidades Afros e indígenas con planes de etnodesarrollo y planes de Vida Indígenas formulados</t>
  </si>
  <si>
    <t>PROGRAMA OBSERVATORIO DISTRITAL DE DISCRIMINACIÓN</t>
  </si>
  <si>
    <t>Porcentaje de Aumento en el registro de casos de Discriminación Racial en de registro, e Investigación,</t>
  </si>
  <si>
    <t>ADAPTAR EL TERRITORIO PARA LA GENTE</t>
  </si>
  <si>
    <t xml:space="preserve">  DESARROLLO ECONOMICO INCLUYENTE</t>
  </si>
  <si>
    <t>CARTAGENA CIUDAD  PARA INVERTIR</t>
  </si>
  <si>
    <t>EMPLEO, INGRESO, EMPRENDIMIENTO</t>
  </si>
  <si>
    <t>Porcentaje de Apoyo a iniciativas productivas
afro e indígenas</t>
  </si>
  <si>
    <t xml:space="preserve"> CONSTRUIR CIUDADANIA Y FORTALECIMIENTO INSTITUCIONAL</t>
  </si>
  <si>
    <t xml:space="preserve"> SEGURIDAD INTEGRAL</t>
  </si>
  <si>
    <t>CARTAGENA SIN MIEDOS</t>
  </si>
  <si>
    <t xml:space="preserve">BARRIO SEGURO, UNIDAD COMUNERA SEGURA -UNCOS  </t>
  </si>
  <si>
    <t xml:space="preserve">Reducción integral de  la Tasa de Homicidio </t>
  </si>
  <si>
    <t>Reducción  integralmente  de la Tasa de extorsión</t>
  </si>
  <si>
    <t xml:space="preserve">Reducción  integralmente de la tasa de hurtos a
personas </t>
  </si>
  <si>
    <t>Porcetaje de Reducción en el número de
hurtos a residencias</t>
  </si>
  <si>
    <t>FORTALECIMIENTO INSTITUCIONAL DE LA SECRETARÍA DEL
INTERIOR Y CONVIVENCIA CIUDADANA</t>
  </si>
  <si>
    <t>Porcentaje de aumento en los Operativos de control preventivo y sancionatorio realizados pora el cumplimiento de los normas de convivencia y seguridad en la ciudad.</t>
  </si>
  <si>
    <t>Trasladar cárcel
Distrital</t>
  </si>
  <si>
    <t>Porcentaje de Reducción en el tiempo
de respuesta a la zona
industrial de Mamonal en
Cartagena.</t>
  </si>
  <si>
    <t>Porcentaje de incremento en cobertura
acuatica e insular en el Distrito
Cartagena.</t>
  </si>
  <si>
    <t>Porcentaje de incremento  en la
capacidad operativa del
cuerpo de Bomberos en el
Distrito de Cartagena</t>
  </si>
  <si>
    <t>JUSTICIA CERCANA AL CIUDADANO</t>
  </si>
  <si>
    <t>Reducción de  la tasa de Violencia Intrafamiliar</t>
  </si>
  <si>
    <t>Porcentaje de Reducción de los delitos sexuales</t>
  </si>
  <si>
    <t>CARTAGENA POR LA CONVIVENCIA</t>
  </si>
  <si>
    <t>Porcentaje de Aumento en las  personas que considera que en Cartagena se respetan las normas de convivencia ciudadana</t>
  </si>
  <si>
    <t xml:space="preserve">PRIMERO LOS JOVENES 
</t>
  </si>
  <si>
    <t>Porcentaje de Reducción en  el
Número de homicidios
cuyos victimarios son
adolescentes y jóvenes
que pertenecen a
grupos de pandilla.</t>
  </si>
  <si>
    <t>Porcentaje de Reducción en  el
Número de hurtos
perpetrados por
adolescentes y jóvenes
que pertenecen a
grupos de pandilla.</t>
  </si>
  <si>
    <t>Porcentaje de Reducción en  el
Numero de riñas entre
adolescentes y jóvenes
que pertenecen o
grupos de pandilla.</t>
  </si>
  <si>
    <t>Porcentaje de Reducción de las  
pandillas en el distrito de
Cartagena</t>
  </si>
  <si>
    <t>Porcentaje de Reducción en  el
Número de Adolescentes
y Jóvenes de Cartagena
que ingresan al Sistema
de Responsabilidad
Penal para Adolescentes
en las distintas
modalidades</t>
  </si>
  <si>
    <t>CARTAGENA TERRITORIO DE PAZ</t>
  </si>
  <si>
    <t>VÍCTIMAS DEL CONFLICTO ARMADO INTEGRADAS</t>
  </si>
  <si>
    <t>Porcentaje de Reducción en los riesgos de Victimización en la población</t>
  </si>
  <si>
    <t>Construión de  un centro para la atención integral o las víctimas del conflicto asentadas en el Distrito</t>
  </si>
  <si>
    <t>Porcentaje de Aumento en la cobertura de población víctima atendida en Urgencia en la modalidad de Albergue y externa Con enfoque de género, diferencial y étnico</t>
  </si>
  <si>
    <t>Porcentaje de Aumento en la cobertura de población víctima que ha sido atendido en programas de Generación de ingresos, apoyo al auto sostenimiento, y vinculación laboral con enfoque de  género, diferencial y étnico</t>
  </si>
  <si>
    <t>Porcentaje de Aumento en el acceso de personas víctimas o vivienda urbano</t>
  </si>
  <si>
    <t>Porcenteje de Aumento en la Cobertura en programas de atención Psicosocial y salud mental para Población víctima del
conflicto asentada en el Distrito con enfoque de género, diferencial y étnico</t>
  </si>
  <si>
    <t>Construcción de un Museo de Memoria Histórica en el Distrito de Cartagena como Acción de Memoria Histórica y Medida de Satisfacción a Población Victima en el Distrito.</t>
  </si>
  <si>
    <t>Porcentaje de atención a  los integrantes de la mesa Distrital de
Victimas.</t>
  </si>
  <si>
    <t>caracterización de la población Victima del Conflicto asentada en el Distrito</t>
  </si>
  <si>
    <t>Promover la creación de la Instancia administrativa de carácter distrital de alto nivel para la articulación del  sistema local de atención integral a Víctimas del conflicto en
Cartagena.</t>
  </si>
  <si>
    <t>FORTALECIMIENTO DEL PROCESO DE REINTEGRACIÓN
SOCIAL EN EL DISTRITO DE CARTAGENA</t>
  </si>
  <si>
    <t>Porcentaje de Vinculación  de las personas en proceso de reintegración asentadas en el Distrito a procesos de reconciliación</t>
  </si>
  <si>
    <t>Porcentaje de vinculación de las personas en proceso de reintegración asentados en el Distrito a iniciativas de generación de ingreso</t>
  </si>
  <si>
    <t>Porcentaje de Aumento de las personas en proceso de reintegración Social que acceden a vivienda de Interés social en el Distrito</t>
  </si>
  <si>
    <t>DERECHOS HUMANOS</t>
  </si>
  <si>
    <t>Pircentaje de Ejecución de  la Política Publica de DDHH</t>
  </si>
  <si>
    <t>Porcentajde de Reducción en  el número de violaciones a los DDHH en el Distrito</t>
  </si>
  <si>
    <t>FORTALECIMIENTO INSTITUCIONAL</t>
  </si>
  <si>
    <t>PARTICIPACION Y FORTALECIMIENTO A LA DESCENTRALIZACION</t>
  </si>
  <si>
    <t>PRESUPUESTO PARTICIPATIVO</t>
  </si>
  <si>
    <t>Porcentaje de Contratación de  los proyectos de presupuesto porticipativo priorizados</t>
  </si>
  <si>
    <t xml:space="preserve">  AFRODESCENDIENTES E INDIGENAS</t>
  </si>
  <si>
    <t xml:space="preserve"> EMPRENDIMIENTO ÉTNICO</t>
  </si>
  <si>
    <t>PLAN INTEGRAL DE SEGURIDAD CIUDADANA</t>
  </si>
  <si>
    <t>FORTALECIMIENTO DE LOS MECANISMOS
COMUNITARIOS DE PREVENCIÓN DEL DELITO</t>
  </si>
  <si>
    <t>FORTALECIMIENTO DE LA SECRETARÍA DEL
INTERIOR</t>
  </si>
  <si>
    <t>FORTALECIMIEN
TO CARCELARIO
Y
PENITENCIARIO</t>
  </si>
  <si>
    <t>FORTALECIMIEN
TO CUERPO DE
BOMBEROS</t>
  </si>
  <si>
    <t>JUSTICIA CERCANA AL
CIUDADANO</t>
  </si>
  <si>
    <t>ATENCION INTEGRAL A LOS Y LAS ADOLESCENTES Y JOVENES EN RIESGO DE VINCULARSE A ACTIVIDADES DELICTIVAS Y EN CONFLICTO CON LA LEY PENAL</t>
  </si>
  <si>
    <t>FORTALECIMIENT
O DEL SISTEMA
DE
RESPONSABILIDA
D PENAL
ADOLESCENTE</t>
  </si>
  <si>
    <t>ASISTENCIA Y
REPARACIÓN
INTEGRAL A
VICTIMAS DEL
CONFLICTO
ARMADO.</t>
  </si>
  <si>
    <t>ACOMPAÑAMIENTO
A LA POBLACIÓN EN
PROCESO DE
REINTEGRACION
SOCIAL PARA
GARANTIZAR SU
ACCESO A LA
OFERTA DE
SERVICIOS DEL
ESTADO</t>
  </si>
  <si>
    <t>FORTALECIMIENTO
DEL SISTEMA
DISTRITAL DE
PLANEACIÓN Y
DESCENTRALIZACIÓN</t>
  </si>
  <si>
    <t>Formular 4 planes de
etnodesarrollo en igual
número de comunidades
Afro y articular los 4
planes de Etnodesarrollo
al plan de Desarrollo
Distrital.</t>
  </si>
  <si>
    <t>Formular plan de vida en
tres (3), comunidades
indígenas asentadas en
el Distrito Y articular los
planes de Etnodesanrollo
al plan de Desarrollo
Distrital.</t>
  </si>
  <si>
    <t>Acompañar
técnicamente el proceso
de titulación colectiva
de 4 consejos
comunitarios Afros.</t>
  </si>
  <si>
    <t>Acompañar a los 25
consejos comunitarios en
la formulación de sus
reglamentos internos</t>
  </si>
  <si>
    <t>Generar capacidades a
15 organizaciones
Afrodescendiente de la
ciudad para la
incidencia política.</t>
  </si>
  <si>
    <t>Reglamentar
mediante
acuerdo y poner
en
funcionamiento el
Observatorio
Antidiscriminación
racial para el
registro de todos
los casos de
discriminación en
la ciudad.</t>
  </si>
  <si>
    <t>Realizar una
investigación
anual sobre las
diferentes formas
de discriminación
racial la ciudad.</t>
  </si>
  <si>
    <t>Realizar una
campaña anual
antidiscriminación
racial en
Cartagena</t>
  </si>
  <si>
    <t>Capacitar a 400
funcionarios en
Enfoque
Diferencial</t>
  </si>
  <si>
    <t>Creación y
Fortalecimiento de 50
iniciativas de
emprendimiento
Indígenas en el Distrito</t>
  </si>
  <si>
    <t>Creación y
Fortalecimiento de 50
iniciativas de
emprendimiento para
población Afro</t>
  </si>
  <si>
    <t>Caracterizar y atender
1,000 familias
Afrodescendientes a
través de lo estrategia
del PES para superar las
trompas de la pobreza</t>
  </si>
  <si>
    <t>Formular y ejecutar
un Plan Integral de
seguridad y
Convivencia
ciudadana</t>
  </si>
  <si>
    <t>Realizar 10 consejos
comunales de
seguridad
anualmente en los
barrios con mayores
índices de Violencia</t>
  </si>
  <si>
    <t>Realizar 2 Campañas
de promoción de la
denuncia ciudadana
anualmente</t>
  </si>
  <si>
    <t>Recuperar 30
Entornos Urbanos
deteriorados en los
barrios con mayores
índices de Violencia</t>
  </si>
  <si>
    <t>Realizar 50 operativos
de control a juegos
de azar en el Distrito</t>
  </si>
  <si>
    <t>Realizar 170
Operativos de control
a espectáculos
públicos en el Distrito</t>
  </si>
  <si>
    <t>Trasladar la Cárcel
Distrital de
Cartagena</t>
  </si>
  <si>
    <t>Suscribir Convenio
con el INPEC para la
atención de los
indiciados</t>
  </si>
  <si>
    <t>Diseñar, construir y
dotar una estación
de Bomberos
terrestre en el Distrito</t>
  </si>
  <si>
    <t>Diseñar, construir y
dotar una estación
de Bomberos
acuática en el
Distrito.</t>
  </si>
  <si>
    <t>Dotar con equipos operativos de rescate, control de incendios e incidentes con materiales peligrosos las 3 estaciones de Bomberos existentes.</t>
  </si>
  <si>
    <t>Realizar una (1) actualización Normativa anual a todos los conciliadores en equidad activos en el Distrito.</t>
  </si>
  <si>
    <t>Ampliar la red de Conciliadores en el Distrito con la formación de 40
nuevos Conciliadores en
equidad.</t>
  </si>
  <si>
    <t>Realizar 120 jornadas de
"Justicia a los barrios" pora
acercar los servicios de
justicia a la ciudadanía.</t>
  </si>
  <si>
    <t>Metas proyecto incluidas en virtud al art. 206 de la ley 1801 de 2016 por el cual se expide el Código Nacional de Policía y Convivencia y  la estrategia de fortalecimiento a las inspecciones de Policia que contempla el “Plan de Normalización Urbanística construyendo la ciudad de esperanza” de 2017</t>
  </si>
  <si>
    <t>Realizar dos campañas
anuales de promoción de
buenas prácticas
ciudadanos en el Distrito.</t>
  </si>
  <si>
    <t>Realizar 60 festivales para
la convivencia en los
barrios priorizodos con
mayor índice de violencia
en el Distrito</t>
  </si>
  <si>
    <t>Atender
Psicosocialmente a 1000
jóvenes vinculados a
Pandillas y sus familias.</t>
  </si>
  <si>
    <t>Identificar y ejecutar 80
Iniciativas juveniles para
promover
emprendimiento</t>
  </si>
  <si>
    <t>Realizar 2 festivales
deportivos por localidad
anualmente.</t>
  </si>
  <si>
    <t>Realizar 2 festivales
artísticos por localidad
anualmente</t>
  </si>
  <si>
    <t>Implementar 2 Mesas de
Dialogo anualmente.</t>
  </si>
  <si>
    <t>Suscribir un convenio con
ASOMENORES
anualmente.</t>
  </si>
  <si>
    <t>Diseñar e
implementar un Plan
Distrital de
Prevención y
protección de
violaciones graves a
los DDHH y DIH</t>
  </si>
  <si>
    <t>Construir un centro
para la atención
integral a las
víctimas del
conflicto asentados
en el Distrito</t>
  </si>
  <si>
    <t>Garantizar atención
inmediata con
enfoque de género,
diferencial y étnico
a 1.261 victimas del
conflicto</t>
  </si>
  <si>
    <t>Garantizar el acceso
de 2156 hogares
Victimas del
conflicto armado a
programas de
Generación de
ingresos y auto
sostenimiento con
enfoque de género,
diferencial y étnico</t>
  </si>
  <si>
    <t>Garantizar el acceso
a vivienda Urbana a
1,488 personas
víctimas del
conflicto</t>
  </si>
  <si>
    <t>Garantizar el acceso
a solución de
mejoramiento de
habitabilidad a 400
víctimas del
conflicto.</t>
  </si>
  <si>
    <t>Garantizar el acceso
a programas de
atención sicosocial y
salud mental para
6,825 víctimas del
conflicto asentada
en el Distrito con
enfoque de género,
diferencial y étnico</t>
  </si>
  <si>
    <t>Construir un Museo
de Memoria
Histórica en el
Distrito de
Cartagena como
Acción de Memoria
Histórica y Medidas
de Satisfacción a
Población Victima
en el Distrito.</t>
  </si>
  <si>
    <t>Garantizar que los
22 miembros de la
mesa Distrital de
Víctimas accedan a
incentivos técnicos y
logísticos para la
participación
efectiva.</t>
  </si>
  <si>
    <t>Realizar una
caracterización con
enfoque de género,
diferencial y étnico
de la totalidad de la
población víctima
del conflicto
asentada en el
Distrito.</t>
  </si>
  <si>
    <t>Promover la
creación de una
instancia
administrativa de
carácter distrital de
alto nivel para la
articulación del
sistema local de
atención integral a
Víctimas del
conflicto en
Cartagena.</t>
  </si>
  <si>
    <t>Implementar 6 mesas
de diálogos y
reconciliación con la
población en proceso
de reintegración social
y los comunidades
receptoras.</t>
  </si>
  <si>
    <t>Formar a  317 personas
en proceso de
reintegración social
como gestores de Paz
poro el desarrollo de
uno cultura de paz.</t>
  </si>
  <si>
    <t>Vincular a 226 personas
en procesos de
reintegración social a
iniciativas de
generación de
ingresos.</t>
  </si>
  <si>
    <t>Garantizar que 45
personas en proceso
de reintegración accedan a VIS en el
Distrito</t>
  </si>
  <si>
    <t>Construir
colectivamente un
documento de
Política Pública de
DDHH y sus
instrumentos de
seguimiento y
evaluación</t>
  </si>
  <si>
    <t>Realizar 12 Jornadas
de sensibilización en
DDHH en los lE del
Distrito, servidores
públicos, entidades
privadas y
comunidad en
General.</t>
  </si>
  <si>
    <t>Realizar 4 Jornadas
de Prevención y
atención en ESCNNA
en las lE del Distrito,
servidores públicos,
entidades privadas y
comunidad en Gral.</t>
  </si>
  <si>
    <t>Realizar 12 Jornadas
de Prevención y
atención en Trata de
Personas en las lE del
Distrito, servidores
públicos, entidades
privadas y
comunidad en Gral.</t>
  </si>
  <si>
    <t>Modificar el acuerdo
014 de 2008 que
reglamenta el
Comité DDHH para
reorganizario y
ampliar su
denominación a
comité de DDHH, Paz
y Post Conflicto</t>
  </si>
  <si>
    <t>Realizar un   nuevo
ejercicio de
priorización de
Presupuesto
Participotivo en el
Distrito</t>
  </si>
  <si>
    <t>Formular e inscribir
ante el Banco de
Proyectos la totalidad
de los nuevos
proyectos priorizados
por la comunidad</t>
  </si>
  <si>
    <t>Priorizar los nuevos
proyectos
concertados por la
comunidad</t>
  </si>
  <si>
    <t>Priorizar los 91
proyectos
concretados en 2007
y 2009</t>
  </si>
  <si>
    <t>% de comunidades afros con Planes
de etnodesarrollo Formulados</t>
  </si>
  <si>
    <t>El 10% (3 de 28
comunidades afros) con
planes de etnodesarrollo.
El 25% ( 1 de 4
comunidad Indígeno)
con plan de vida
formulado</t>
  </si>
  <si>
    <t>% de registro de casos de
discriminación en la ciudad
de Cartagena.</t>
  </si>
  <si>
    <t>ND</t>
  </si>
  <si>
    <t>Iniciativas productivas afro e
indígenas apoyadas</t>
  </si>
  <si>
    <t>TASA DE HOMICIDIO POR CIEN
MIL HABITANTES</t>
  </si>
  <si>
    <t>27 Tasa de Homicidio por
cien mil habitantes</t>
  </si>
  <si>
    <t>TASA DE EXTORSION POR CIEN
MIL HABITANTES</t>
  </si>
  <si>
    <t>11.21
Fuente: COSED 2014</t>
  </si>
  <si>
    <t>TASA DE HURTO A PERSONAS
POR CIEN MIL HABITANTES</t>
  </si>
  <si>
    <t>109.07
Fuente: COSED 2014</t>
  </si>
  <si>
    <t>HURTOS A RESIDENCIAS</t>
  </si>
  <si>
    <t>217
Fuente: COSED 2014</t>
  </si>
  <si>
    <t>Operativos de control
preventivo y
soncionctorio realizados
para el cumplimiento de
las normas de
convivencia y seguridad
en la ciudad.</t>
  </si>
  <si>
    <t>110 operativos: 25
operativos de control a
juegos de azar y 85 a
espectáculos públicos.
Fuente: SICC2014</t>
  </si>
  <si>
    <t>Nueva cárcel Distrital</t>
  </si>
  <si>
    <t>Cárcel Distrital de
Mujeres en declaratoria
de Obra Ruinosa y
ubicada en Centro
Histórico de Cartagena.</t>
  </si>
  <si>
    <t>Tiempo de respuesta del
cuerpo de Bomberos.</t>
  </si>
  <si>
    <t>Atención de
emergencias en la zona
industrial de Mamonal en
Cartagena
con tiempos de
respuesta con rango
promedio entre 10 a 20
minutos.</t>
  </si>
  <si>
    <t>Cobertura de respuesta
del cuerpo de Bomberos.</t>
  </si>
  <si>
    <t>0% de cobertura de
Bomberos paro
respuesta acuática e
insular en el Distrito.</t>
  </si>
  <si>
    <t>Capacidad operativo
del cuerpo de Bomberos</t>
  </si>
  <si>
    <t>Tres estaciones de
Bomberos terrestres:
Bocagrande, Santo Lucia
y Bosque.
Con capacidad
operativa de un 70%.</t>
  </si>
  <si>
    <t xml:space="preserve">Tasa de Violencia Intrafamiliar  por cien mil habitantes </t>
  </si>
  <si>
    <t>131.9
Fuente; Cosed 2014</t>
  </si>
  <si>
    <t>Delitos sexuales</t>
  </si>
  <si>
    <t>485
Fuente; Cosed 2014</t>
  </si>
  <si>
    <t>Porcentaje de personas que
considera que en Cartagena
se respetan los normas de
convivencia ciudadana</t>
  </si>
  <si>
    <t>17.4
Fuente: Cartagena
como vamos 2014</t>
  </si>
  <si>
    <t>Porcentaje de reducción
del número de pandillas Homicidios, hurtos, y riñas cometidos por
adolescentes y jóvenes que pertenecen a grupos de pandillas en el Distrito de Cartagena</t>
  </si>
  <si>
    <t>51 cuyos victimarios son
adolescentes y jóvenes
que pertenecen a
grupos de pandilla.
Fuente: Policía
Nacional a 2014</t>
  </si>
  <si>
    <t>24 hurtos perpetrados
por adolescentes y
jóvenes que
pertenecen a grupos
de pandilla
Fuente: Policía
Nocional a 2014</t>
  </si>
  <si>
    <t>27 riñas entre
adolescentes y jóvenes
que pertenecen a
grupos de pandilla
Fuente: Policía
Nacional a 2014</t>
  </si>
  <si>
    <t>86 pandillas
Fuente (sec. Interior
2015)</t>
  </si>
  <si>
    <t>Porcentaje de reducción
del Número de   Adolescentes y Jóvenes
que ingresan al Sistema de
Responsabilidad Penal pora
Adolescentes en las
distintas modalidades</t>
  </si>
  <si>
    <t>400 Adolescentes y
Jóvenes que ingresan
al Sistema de
Responsabilidad Penal
para Adolescentes en
las distintas
modalidades
Fuente; Asomenores e
ICBF2014</t>
  </si>
  <si>
    <t>Riesgo de Victimización</t>
  </si>
  <si>
    <t>Centro para la atención integral a las víctimas del conflicto asentados
en el Distrito en  funcionamiento</t>
  </si>
  <si>
    <t>Un punto de atención a víctimas en la modalidad de arriendo insuficiente para la atención de 87.014 víctimas asentados en el Distrito Fuente: Red
Nacional de Información 2016</t>
  </si>
  <si>
    <t>Cobertura de población víctima que ha sido atendida en urgencia
en la modalidad de Albergue y externa Con enfoque de género,
diferencial y étnico</t>
  </si>
  <si>
    <t>11% (1261
atenciones/11 mil
declaraciones
promedio en los
últimos 4 años)
Fuente SICC:2015</t>
  </si>
  <si>
    <t>cobertura de población víctima que ha sido  atendida en programas de Generación de ingresos, apoyo al auto
sostenimiento, y  vinculación laboral
con enfoque de género,
diferencial y étnico</t>
  </si>
  <si>
    <t>31 % ( 7378 hogares
han recibido
atención sobre un
total de 23800
hogares que
demandan esa
atención)
Fuente: Subdirección
RNI2015</t>
  </si>
  <si>
    <t>Porcentaje de personas víctimas del conflicto que accede avivienda Urbano</t>
  </si>
  <si>
    <t>22% ( 16,375 personas
que manifiestan
contar con vivienda
sobre el total
personas sin
información de
vivienda 73,719)
Fuente: Fonvivienda
2014</t>
  </si>
  <si>
    <t>Cobertura en programas de atención sicosocial y salud mental para Población víctima del
conflicto</t>
  </si>
  <si>
    <t>1% (975 personas
manifiestan haber
recibido rehabilitación
Psicológica sobre
87.014 Victimas)
Fuente: UARIV 2014</t>
  </si>
  <si>
    <t>Museo de Memoria Histórica
construido</t>
  </si>
  <si>
    <t>Mesa Distrital de victimas atendida</t>
  </si>
  <si>
    <t>Mesa Distrital de
Victimas integrada
por 22 lideres</t>
  </si>
  <si>
    <t>Caracterización de la población Victima del Conflicto asentada en
el Distrito realizada</t>
  </si>
  <si>
    <t>Instancia administrativa de
carácter distrital de alto nivel
creada.</t>
  </si>
  <si>
    <t>Programa de Victimas adscrito a la SICC</t>
  </si>
  <si>
    <t>Porcentaje de personas en proceso de reintegración social que
acceden o procesos de
reconciliación en el  Distrito</t>
  </si>
  <si>
    <t>453 personas en proceso
de reintegración o
reinsertodos en el Distrito.
Fuente: ACR</t>
  </si>
  <si>
    <t>Porcentaje de personas en proceso
de reintegración social que
acceden a iniciativas de generación
de ingresos en el Distrito</t>
  </si>
  <si>
    <t>Solo el 8% (40 de 453
personas en proceso de reintegración social
beneficiadas con iniciativas de  eneración
de ingreso</t>
  </si>
  <si>
    <t>Porcentaje de personas en proceso de  reintegración social que
acceden a una vivienda digna</t>
  </si>
  <si>
    <t>solo el 10% (45 de 453
personas en proceso de
reintegración social
)beneficiadas con
vivienda de Interés social</t>
  </si>
  <si>
    <t>Porcentaje de ejecución de la Política
Publica de DDHH</t>
  </si>
  <si>
    <t>Porcentaje de reducción del número de violaciones a los DDHH en el Distrito</t>
  </si>
  <si>
    <t xml:space="preserve">N° casos de abuso
sexual nna:
397
N° de casos de
denuncias dtendidos
por amenazas: 747
N° de casos
atendidos en trata
de personas: 3
N° de casos por
agresiones físicas, por
discriminación
sexual:4
</t>
  </si>
  <si>
    <t>Porcentaje de los proyectos de
presupuesto porticipativo
contratados.</t>
  </si>
  <si>
    <t>47% (82 proyectos
contratados de 173
priorizados)
Fuente: Secretaría del
Interior y Convivencia
ciudadana</t>
  </si>
  <si>
    <t>Numero de
Comunidades Afro
con planes de
etnodesarrollo
formulados</t>
  </si>
  <si>
    <t>Numero de
comunidades
indígenos con planes
de vida formulados</t>
  </si>
  <si>
    <t>Consejos comunitarios
con titulación
colectiva.</t>
  </si>
  <si>
    <t>Consejos comunitarios
con reglamentos
internos tormulados</t>
  </si>
  <si>
    <t>Comunidades Atros
con guardia ancestral
conformada.</t>
  </si>
  <si>
    <t>Organizaciones
Afrodescendiente
Fortalecidas</t>
  </si>
  <si>
    <t>Observatorio
Organizado</t>
  </si>
  <si>
    <t>Investigaciones
realizadas por el
ODAR.</t>
  </si>
  <si>
    <t>Campañas
antidiscriminación
realizadas por el
ODAR.</t>
  </si>
  <si>
    <t>Funcionarios
capacitados en
Enfoque
diferencial</t>
  </si>
  <si>
    <t>iniciativas de
ennprendimiento
Indígenas en el
Distrito</t>
  </si>
  <si>
    <t>iniciativas de
ennprendimiento de
Población Afro</t>
  </si>
  <si>
    <t>Familias
Afrodescendientes
caracterizadas y
atendidas.</t>
  </si>
  <si>
    <t>Plan Integral de
seguridad y
convivencia
ciudadana
Formulado y
ejecutado.</t>
  </si>
  <si>
    <t>Consejos
Comunales de
Seguridad
realizados</t>
  </si>
  <si>
    <t>Campañas de
promoción de la
denuncia
ciudadana
realizadas
anualmente</t>
  </si>
  <si>
    <t>Barrios priorizados
con entornos
urbanos
recuperados para
la convivencia.</t>
  </si>
  <si>
    <t>Operativos de
control a juegos de
azar y espectáculos
públicos realizados
en el Distrito</t>
  </si>
  <si>
    <t>Convenio con el
INPEC</t>
  </si>
  <si>
    <t>1 estación de
Bomberos terrestre
en el Distrito.</t>
  </si>
  <si>
    <t>1 estación de
Bomberos acuática
en el Distrito.</t>
  </si>
  <si>
    <t xml:space="preserve">Estaciones de
Bomberos existentes dotadas con equipos  operativos y de rescate, control de incendios e incidentes con materiales peligrosos
</t>
  </si>
  <si>
    <t>Conciliadores en
equidad
actualizados
normativamente.</t>
  </si>
  <si>
    <t>Nuevos
Conciliadores
formados.</t>
  </si>
  <si>
    <t>Jornadas de
Justicia a los
barrios
realizadas.</t>
  </si>
  <si>
    <t>Compaña de
promoción de
buenas prácticas
ciudadanas
realizados</t>
  </si>
  <si>
    <t>Festivales para
convivencia
realizados.</t>
  </si>
  <si>
    <t>Estrategia de
Atención y
orientación
Psicosocial a
familias y jóvenes
vinculados a
pandillas
diseñada</t>
  </si>
  <si>
    <t>Banco de
iniciativas
juveniles pora
promover
emprendimiento.</t>
  </si>
  <si>
    <t>Festivales
deportivos
juveniles en los
barrios
priorizados.</t>
  </si>
  <si>
    <t>Festivales
artísticos juveniles
en los barrios
priorizados.</t>
  </si>
  <si>
    <t>Mesas de Dialogo
Realizadas con
grupos de
pandillas</t>
  </si>
  <si>
    <t>Convenio con
ASOMENORES
suscrito
anualmente.</t>
  </si>
  <si>
    <t>Plan Distrital de
prevención y
protección de
violaciones graves a
los DDHH y DIH
implementodo</t>
  </si>
  <si>
    <t>Centro para la
atención integral a
las víctimas del
conflicto asentadas
en el Distrito
Construido</t>
  </si>
  <si>
    <t>Atención inmediata
con enfoque de
género, diferencial y
étnico a Víctimas del
Conflicto</t>
  </si>
  <si>
    <t>Programas de
Generación de
ingresos, auto
sostenimiento y
alianzas estratégicas
para procesos de
vinculación laboral
con enfoque de
género, diferencial y
étnico garantizado.</t>
  </si>
  <si>
    <t>Personas víctimas
del conflicto que
accede o vivienda
Urbana</t>
  </si>
  <si>
    <t>Personas víctimas
del conflicto que
accede a soluciones
de mejoramiento de
hiabitabilidad</t>
  </si>
  <si>
    <t>Personas víctimas
del conflicto que
accede a
programas de
atención sicosocial y
salud mental</t>
  </si>
  <si>
    <t>Museo de Memoria
Histórica construido
y al servicio de las
víctimas y la
sociedad.</t>
  </si>
  <si>
    <t>Representantes de
la población victima
que reciben
incentivos técnicos y
logísticos para
participar en
espacios de
participación</t>
  </si>
  <si>
    <t>Estrategia de
caracterización con
enfoque de género,
diferencial y étnico
de la población
víctima del conflicto
implementada</t>
  </si>
  <si>
    <t>Instancia
administrativa de
carácter distrital de
alto nivel creado.</t>
  </si>
  <si>
    <t>Mesas de Diálogo y
reconciliación
Realizados</t>
  </si>
  <si>
    <t>Personas en proceso
de reintegración
social como gestores
de Paz.</t>
  </si>
  <si>
    <t>Población
desmovilizada que
accede o iniciativas
productivas de
generación de
ingreso</t>
  </si>
  <si>
    <t>Población
desmovilizada que
accede a viviendas de ínteres social</t>
  </si>
  <si>
    <t>Una política Pública
de DDHH Formulada y
ejecutada</t>
  </si>
  <si>
    <t>Jornadas de
Promoción,
Prevención y
atención en DDHH,</t>
  </si>
  <si>
    <t>Jornadas de
Promoción,
Prevención y
atención en ESCNNA</t>
  </si>
  <si>
    <t>Jornadas de
Promoción,
Prevención y
atención en Trata de
personas realizadas</t>
  </si>
  <si>
    <t>Acuerdo Modificado</t>
  </si>
  <si>
    <t>Ejercicios de
priorización de
Presupuesto
Participotivo realizados
en el Distrito</t>
  </si>
  <si>
    <t>Proyectos Priorizados en
cada UCG según eje
de Inversión.</t>
  </si>
  <si>
    <t>Proyectos priorizados
contratados</t>
  </si>
  <si>
    <t>3 de 28 comunidades
afros con planes de
etnodesarrollo</t>
  </si>
  <si>
    <t>2 Investigaciones
realizadas: 1Memoria
Histórica de Casos de
Discriminación Racial
en Cartagena 2005-
2015
2. Discriminación de
Mercado en los
empresas privadas en
Cartagena:
Determinantes para
posiciones de Alto
rango de
Afrocolombianos.
Palengueros y raizales.</t>
  </si>
  <si>
    <t>1 Campaña "Ser Negro
es Hermoso"</t>
  </si>
  <si>
    <t>1 Plan formulado</t>
  </si>
  <si>
    <t>2 campañas realizadas</t>
  </si>
  <si>
    <t>15 Entornos Urbanos
deteriorados
recuperados</t>
  </si>
  <si>
    <t>25 Operativos de control
a  juegos de azar</t>
  </si>
  <si>
    <t>85 Operativos de control
a espectáculos públicos</t>
  </si>
  <si>
    <t>40 conciliadores
capacitados en el
Distrito.</t>
  </si>
  <si>
    <t>40 Conciliadores en
Equidad</t>
  </si>
  <si>
    <t>800 jóvenes
atendidos</t>
  </si>
  <si>
    <t>2 mesas de Paz
realizadas en 2015</t>
  </si>
  <si>
    <t>Un Convenio
Asomenores 2015</t>
  </si>
  <si>
    <t>Un punto de
atención o víctimas
en la modalidad de
arriendo insuficiente
poro la atención de
119,485 víctimas
asentados en el
Distrito</t>
  </si>
  <si>
    <t>Un albergue de
atención
Humanidad en
modalidad de
convenio</t>
  </si>
  <si>
    <t>7378 hogares tian
accedido a
programas de
generación de
ingreso.</t>
  </si>
  <si>
    <t>16,375 personas que
manifiestan contar
con vivienda</t>
  </si>
  <si>
    <t>975 personas</t>
  </si>
  <si>
    <t>Programa de
Victimas adscrito a la SiCC</t>
  </si>
  <si>
    <t>1 Comité DDHH</t>
  </si>
  <si>
    <t>Ultima Priorización
realizada en 2009</t>
  </si>
  <si>
    <t>173 proyectos
priorizados en los
ejercicios de 2007 Y
2009</t>
  </si>
  <si>
    <t>82 Proyectosde las
priorizaciones de
2007 Y 2009</t>
  </si>
  <si>
    <t>ODAR funcionando</t>
  </si>
  <si>
    <t>Ejecución del PISCC</t>
  </si>
  <si>
    <t>carcel Distrital trasladada</t>
  </si>
  <si>
    <t>Dotación</t>
  </si>
  <si>
    <t>1 Museo fucnionando al servicio de las victimas y la sociedad</t>
  </si>
  <si>
    <t>ejecución de la politica publica de DDHH</t>
  </si>
  <si>
    <t>Contratación Según Numero de Proyectos priorizados</t>
  </si>
  <si>
    <t>Fortalecimiento de los grupos  étnicos en el contexto de los derechos  con enfoque diferencial en el distrito de Cartagena</t>
  </si>
  <si>
    <t>2017-13001-0008</t>
  </si>
  <si>
    <t>Fortalecimiento de los mecanismos institucionales y comunitarios de prevención y reacción a situaciones de riesgo por conductas delictivas en  Cartagena</t>
  </si>
  <si>
    <t>2017-13001-0011</t>
  </si>
  <si>
    <t>Fortalecimiento institucional de la secretaría del interior y convivencia ciudadana</t>
  </si>
  <si>
    <t>2017-13001-0012</t>
  </si>
  <si>
    <t>Fortalecimiento y atención integral a internos de los establecimientos carcelarios de Cartagena</t>
  </si>
  <si>
    <t>2017-13001-0010</t>
  </si>
  <si>
    <t>Fortalecimiento del cuerpo de bomberos de cartagena para optimizar su nivel de anticipación y mitigacion de incendios y otras calamidades conexas de cara al actual posicionamiento de la ciudad y sus proyecciones de crecimiento. Cartagena</t>
  </si>
  <si>
    <t>2017-13001-0025</t>
  </si>
  <si>
    <t xml:space="preserve"> Fortalecimiento del Sistema Distrital de Acceso a la Justicia Cercano al Ciudadano: Casas de Justicia, Inspecciones de polica, Comisarias de familia y Conciliadores en equidad. Cartagena</t>
  </si>
  <si>
    <t>2017-13001-007</t>
  </si>
  <si>
    <t>Formación Cartagena por la convivencia</t>
  </si>
  <si>
    <t>2017-13001-0014</t>
  </si>
  <si>
    <t>Asistencia y Atención integral a los niños, niñas,  adolescentes y jóvenes en riesgo de vincularse a actividades delictivas y en conflicto con la ley penal en el distrito de Cartagena</t>
  </si>
  <si>
    <t>2017-13001-009</t>
  </si>
  <si>
    <t>Asistencia, atención y reparación integral a las víctimas del conflicto Armado</t>
  </si>
  <si>
    <t>2018-13001-0280</t>
  </si>
  <si>
    <t xml:space="preserve">Fortalecimiento del  proceso de reintegración social en el Distrito de Cartagena </t>
  </si>
  <si>
    <t>2017-13001-0013</t>
  </si>
  <si>
    <t xml:space="preserve">Promoción y Protección de los Derechos Humanos en el Distrito de Cartagena </t>
  </si>
  <si>
    <t>2017-13001-0015</t>
  </si>
  <si>
    <t>Jose Carlos Puello Rubio
Secretario del Interior</t>
  </si>
  <si>
    <t xml:space="preserve">Jose Carlos Puello Rubio
Secretario del Interior </t>
  </si>
  <si>
    <t>Según priorización</t>
  </si>
  <si>
    <t>Plan formulado para el periodo 2016-2019 y en ejecución</t>
  </si>
  <si>
    <t>22 miembros de la mesa de victimas beneficiados</t>
  </si>
  <si>
    <t>30 conciliadores reactivados</t>
  </si>
  <si>
    <t>1 documento de política pública construido en 2017</t>
  </si>
  <si>
    <t>Acompañar  a los consejos comunitarios en las solicitudes de Titulación Colectiva ante la agencia nacional de tierras</t>
  </si>
  <si>
    <t>Trasladar a inmueble temporal  la  Carcel Distrital de Cartagena</t>
  </si>
  <si>
    <t>Suscribir convenio interadministrativo con dirección general del INPEC para recibo y atención de población masculina con medidas de aseguramiento.</t>
  </si>
  <si>
    <t>Cárcel Distrital de
Cartagena
funcionando en
inmueble que
cumpla
condiciones de
seguridad.</t>
  </si>
  <si>
    <t>Acompañar a los 26
consejos comunitarios en
el proceso de
conformación de
guardas ancestrales</t>
  </si>
  <si>
    <t xml:space="preserve">Reglamentar
mediante
acuerdo y poner
en
funcionamiento el Observatorio Distrital Anti-Discrimicaión racial en Cartagena </t>
  </si>
  <si>
    <t>Creación y
Fortalecimiento de 16
iniciativas de
emprendimiento para
población Afro</t>
  </si>
  <si>
    <t>Realizar una (1) actualización Normativa 
a todos los conciliadores en equidad activos
en el Distrito.</t>
  </si>
  <si>
    <t>Realizar 35 jornadas de
"Justicia a los barrios" para  acercar los
servicios de justicia a la
ciudadanía.</t>
  </si>
  <si>
    <t xml:space="preserve"> Garantizar el equipo técnico, jurídico y psicosocial de inspecciones de policía, casas de justicia y comisarias de familia, con el  perfil requerido y de manera permanente.</t>
  </si>
  <si>
    <t>Festivales para convivencia
realizados.</t>
  </si>
  <si>
    <t>Implementar plan
Distrital de
Prevención y
protección de
violaciones graves a
los DDHH y DIH</t>
  </si>
  <si>
    <t>Medidas de prevención temprana y urgente adoptadas</t>
  </si>
  <si>
    <t>Meta cumplida en 2017</t>
  </si>
  <si>
    <t>Definir proyecto de creación de la instancia
administrativa  de
carácter distrital de
alto nivel para la
articulación del
sistema local de
atención integral a
Víctimas del
conflicto en
Cartagena.</t>
  </si>
  <si>
    <t xml:space="preserve">Defiinir  proyecto de Construcción de un centro
para la atención
integral a las
víctimas del
conflicto asentados
en el Distrito </t>
  </si>
  <si>
    <t>Definir  características  físicas y técnicas  del proyecto de construcción del Mueseo  de Memoria Histórica y  Medidas
de Satisfacción a
Población Victima
en el Distrito.</t>
  </si>
  <si>
    <t>Vincular a 47 personas
en procesos de
reintegración social a
iniciativas de
generación de
ingresos.</t>
  </si>
  <si>
    <t>Implementar 1 mesa
de diálogo y
reconciliación con la
población en proceso
de reintegración social
y los comunidades
receptoras.</t>
  </si>
  <si>
    <t>Formar a  92 personas
en proceso de
reintegración social
como gestores de Paz
paro el desarrollo de
uno cultura de paz.</t>
  </si>
  <si>
    <t>Realizar un   nuevo
ejercicio de
priorización de
Presupuesto
Participativo en el
Distrito</t>
  </si>
  <si>
    <t>Comunidad Afro con plan de Etnodesarrollo formaludo</t>
  </si>
  <si>
    <t>Comunidad Indigena con plan de vida formulado</t>
  </si>
  <si>
    <t>Comunidades Afros
con guardia ancestral
conformada.</t>
  </si>
  <si>
    <t>ODAR Reglamentado mediante acuerdo y en funcionamiento</t>
  </si>
  <si>
    <t>investigaciones sobre las
diferentes formas
de discriminación realizadas por el
ODAR.</t>
  </si>
  <si>
    <t>campaña 
antidiscriminación
racial realizadas por el
ODAR.</t>
  </si>
  <si>
    <t>Formular  planes de
etnodesarrollo  con las comunidades  Afrodescendientes</t>
  </si>
  <si>
    <t>Formular planes de
Vida  Indigena</t>
  </si>
  <si>
    <t>Acompañar a los
consejos comunitarios en
la formulación de sus
reglamentos internos</t>
  </si>
  <si>
    <t>Acompañar a los
consejos comunitarios en
el proceso de
conformación de
guardas ancestrales</t>
  </si>
  <si>
    <t>Generar capacidades a  organizaciones
Afrodescendiente de la
ciudad para la
incidencia política.</t>
  </si>
  <si>
    <t>Capacitar a 
funcionarios en
Enfoque
Diferencial</t>
  </si>
  <si>
    <t>Realizar 
campaña 
antidiscriminación
racial en
Cartagena</t>
  </si>
  <si>
    <t>Realizar 
investigaciones sobre las
diferentes formas
de discriminación
racial en  la ciudad.</t>
  </si>
  <si>
    <t xml:space="preserve">Campañas de
promoción de la
denuncia
ciudadana
realizadas
</t>
  </si>
  <si>
    <t>operativos realizados de control y seguimiento  a  juegos de azar.</t>
  </si>
  <si>
    <t>Operativos de
control a espectáculos
públicos realizados
en el Distrito</t>
  </si>
  <si>
    <t>Carcel distrital funcionando en Inmueble tempotal que cumpla con espeficidades técnicas requeridas</t>
  </si>
  <si>
    <t>convenio suscrito con INPEC</t>
  </si>
  <si>
    <t xml:space="preserve"> estaciones de Bomberos existentes dotadas </t>
  </si>
  <si>
    <t>Realizar  consejos
comunales de
seguridad
 en los
barrios con mayores
índices de Violencia</t>
  </si>
  <si>
    <t xml:space="preserve">Realizar Compañas
de promoción de la
denuncia ciudadana
</t>
  </si>
  <si>
    <t>Recuperar  
Entornos Urbanos
deteriorados en los
barrios con mayores
índices de Violencia</t>
  </si>
  <si>
    <t xml:space="preserve">Realizar  operativos
de control a juegos
de azar en el Distrito
</t>
  </si>
  <si>
    <t xml:space="preserve">Realizar 
Operativos de control
a espectáculos
públicos en el Distrito
</t>
  </si>
  <si>
    <t xml:space="preserve"> nueva  estacion bomberil  terrestre con diseños </t>
  </si>
  <si>
    <t xml:space="preserve"> estación de
Bomberos acuática con Diseños</t>
  </si>
  <si>
    <r>
      <rPr>
        <sz val="7"/>
        <color theme="1"/>
        <rFont val="Times New Roman"/>
        <family val="1"/>
      </rPr>
      <t xml:space="preserve">  </t>
    </r>
    <r>
      <rPr>
        <sz val="10"/>
        <color theme="1"/>
        <rFont val="Arial"/>
        <family val="2"/>
      </rPr>
      <t>Dotar con equipos operativos de rescate, control de incendios e incidentes con materiales peligrosos las  estaciones de Bomberos existentes.</t>
    </r>
  </si>
  <si>
    <t xml:space="preserve"> conciliadores actualizados</t>
  </si>
  <si>
    <t>Casas de Justicia Moviles realizadas</t>
  </si>
  <si>
    <t xml:space="preserve">
Conciliadores
activados</t>
  </si>
  <si>
    <t xml:space="preserve"> Actualizar normativamente a todos los Inspectores de policía  del Distrito de Cartagena.</t>
  </si>
  <si>
    <t xml:space="preserve">Inspectores de policia actualizados </t>
  </si>
  <si>
    <t>Inspecciones de Policia, Casas de Justica y comisarias de familia fortalecidas  con dotación tecnológica y logística</t>
  </si>
  <si>
    <t>Inspecciones de Policia, Casas de Justica y comisarias de familia fortalecidas  con personal técnico(ingenierosy/o arquitectos), jurídico y psicosocial contratado</t>
  </si>
  <si>
    <t>Realizar campaña
 de promoción de
buenas prácticas
ciudadanas en el Distrito.</t>
  </si>
  <si>
    <t>Realizar  festivales para la convivencia en los barrios priorizodos con mayor índice de violencia en el Distrito</t>
  </si>
  <si>
    <t>Identificar y ejecutar  
Iniciativas juveniles para
promover
emprendimiento</t>
  </si>
  <si>
    <t>Realizar  festivales
deportivos en las localidades</t>
  </si>
  <si>
    <t>Realizar   festivales
artísticos en las localidades</t>
  </si>
  <si>
    <t xml:space="preserve">Implementar Mesas de
Diálogo </t>
  </si>
  <si>
    <t xml:space="preserve">Suscribir un convenio con
ASOMENORES para la atención de  las y  los Adolescentes y  jóvenes en conflicto con la ley penal del Distrito de  Cartagena </t>
  </si>
  <si>
    <t>Convenio con ASOMENORES suscrito</t>
  </si>
  <si>
    <t xml:space="preserve">Festivales
deportivos
juveniles  realizados </t>
  </si>
  <si>
    <t>Festivales
artísticos juveniles
realizados</t>
  </si>
  <si>
    <t xml:space="preserve">
Iniciativas juveniles de  emprendimiento apoyadas </t>
  </si>
  <si>
    <t>Plan de Etnodesarrollo formaludo</t>
  </si>
  <si>
    <t>Plan de vida Indigena formulado</t>
  </si>
  <si>
    <t xml:space="preserve">
Consejos comunitarios asesorados</t>
  </si>
  <si>
    <t>Consejos comunitarios  asesorados</t>
  </si>
  <si>
    <t>Creación y/o
Fortalecimiento de iniciativas de
emprendimiento
Indígenas en el Distrito</t>
  </si>
  <si>
    <t>iniciativas de
emprendimiento
Indígenas en el
Distrito creadas y/o fortalecidas</t>
  </si>
  <si>
    <t>iniciativas de
emprendimiento de
Población Afro creadas y/o fortalecidas</t>
  </si>
  <si>
    <t xml:space="preserve">Familias
Afrodescendientes
caracterizadas </t>
  </si>
  <si>
    <t>Iniciativas de
emprendimiento
Indígenas en el
Distrito creadas y/o fortalecidas</t>
  </si>
  <si>
    <t>Iniciativas de
emprendimiento de
Población Afro creadas y/o fortalecidas</t>
  </si>
  <si>
    <t>Caracterizar 
familias
Afrodescendientes a
través de la estrategia
del PES para superar las
trampas de la pobreza</t>
  </si>
  <si>
    <t xml:space="preserve"> entornos
urbanos
recuperados </t>
  </si>
  <si>
    <t xml:space="preserve">Carcel distrital funcionando en Inmueble tempotal </t>
  </si>
  <si>
    <t>Garantizar la  atención juridica,medica y  psicosocial a las internas de la carcel Distrital</t>
  </si>
  <si>
    <t>Personal  juridico,medico y psico-social contratado</t>
  </si>
  <si>
    <t>Diseñar y construir estación de Bomberos terrestre en el Distrito.</t>
  </si>
  <si>
    <t>Diseñar y construir   estación de Bomberos acuaticos en el Distrito.</t>
  </si>
  <si>
    <t>Formar 
nuevos
Conciliadores en
equidad para su reactivación.</t>
  </si>
  <si>
    <t xml:space="preserve">
Conciliadores
re-activados</t>
  </si>
  <si>
    <t>Fortalecer con dotación tecnológica y logística a ) Comisarías  de familia,  casas de justicia e  inspecciones de policía.</t>
  </si>
  <si>
    <t>Compaña de promoción de
buenas prácticas ciudadanas
realizada</t>
  </si>
  <si>
    <t xml:space="preserve">Atender Psicosocialmente  a
250 jóvenes
vinculados a
pandillas.
</t>
  </si>
  <si>
    <t xml:space="preserve"> jovenes  atendidos 
Psicosocialmente </t>
  </si>
  <si>
    <t xml:space="preserve">Proyecto de construcción del centro  para la atención integral a
las víctimas del conflicto asentadas
en el Distrito aprobado </t>
  </si>
  <si>
    <t xml:space="preserve"> poblacion victima atendida </t>
  </si>
  <si>
    <t>Garantizar atención
inmediata con
enfoque de género,
diferencial y étnico
a  victimas del
conflicto</t>
  </si>
  <si>
    <t>hogares victimas del conflicto beneficiarios  de Iniciativas de Generacion de ingresos</t>
  </si>
  <si>
    <t>Garantizar el acceso
de hogares
Victimas del
conflicto armado a
programas de
Generación de
ingresos y auto
sostenimiento con
enfoque de género,
diferencial y étnico</t>
  </si>
  <si>
    <t>Garantizar el acceso
a vivienda Urbana  personas
víctimas del
conflicto</t>
  </si>
  <si>
    <t>Garantizar el acceso
a solución de
mejoramiento de
habitabilidad a 
víctimas del
conflicto.</t>
  </si>
  <si>
    <t xml:space="preserve"> hogares victimas del conflicto que acceden a vivienda propia</t>
  </si>
  <si>
    <t xml:space="preserve"> hogares victimas del conflicto que acceden a soluciones de habitabilidad</t>
  </si>
  <si>
    <t>Garantizar el acceso
a programas de
atención sicosocial y
salud mental a víctimas del
conflicto asentada
en el Distrito con
enfoque de género,
diferencial y étnico</t>
  </si>
  <si>
    <t>Documeno técnico de viabilidad técnica y finaciera del Museo</t>
  </si>
  <si>
    <t xml:space="preserve">Representantes de la población victima que reciben
incentivos técnicos y logísticos </t>
  </si>
  <si>
    <t>Garantizar que los
miembros de la
mesa Distrital de
Víctimas accedan a
incentivos técnicos y
logísticos para la
participación
efectiva.</t>
  </si>
  <si>
    <t>Estudio técnico de viabilidad administrativa y financiera de la propuesta</t>
  </si>
  <si>
    <t>Población desmovilizada que
accede a iniciativas productivas de
generación de ingreso</t>
  </si>
  <si>
    <t>Población desmovilizada que
accede a viviendas de ínteres social</t>
  </si>
  <si>
    <t>Garantizar que 
personas en proceso
de reintegración accedan a VIS en el
Distrito a traves de CORVIVIENDA</t>
  </si>
  <si>
    <t>Jornadas de
Promoción,
Prevención y
atención en DDHH realizadas</t>
  </si>
  <si>
    <t>Jornadas de
Promoción,
Prevención y
atención en ESCNNA  realizadas</t>
  </si>
  <si>
    <t>Realizar  Jornada
de sensibilización en
DDHH en las lE del
Distrito, servidores
públicos, entidades
privadas y
comunidad en
General.</t>
  </si>
  <si>
    <t>Realizar  Jornada
de Prevención y
atención en ESCNNA
en las lE del Distrito,
servidores públicos,
entidades privadas y
comunidad en Gral.</t>
  </si>
  <si>
    <t>Realizar Jornada
de Prevención y
atención en Trata de
Personas en las lE del
Distrito, servidores
públicos, entidades
privadas y
comunidad en Gral.</t>
  </si>
  <si>
    <t xml:space="preserve"> acuerdo
(014 de 2008) modificado</t>
  </si>
  <si>
    <t>priorizacion de Presupuesto
Participotivo realizada</t>
  </si>
  <si>
    <t>todo los proyectos priorizados inscritos ante  banco de proyectos</t>
  </si>
  <si>
    <t>Actualizar y Ejecutar  proyecto de PP priorizado en vigencias anteriores (2007-2009)</t>
  </si>
  <si>
    <t>Proyecto actualizado y contrato</t>
  </si>
  <si>
    <t>N/A</t>
  </si>
  <si>
    <t>FORTALECIMIENTO DEL MODELO NACIONAL DE VIGILANCIA COMUNITARIA POR CUADRANTES (MNVCC) DE LA POLICA NACIONAL EN EL DISTRITO DE CARTAGENA</t>
  </si>
  <si>
    <t xml:space="preserve">2018-13001-0064 </t>
  </si>
  <si>
    <t>Compra de activos móviles (vehículos ) para aumentar  capacidad de operación de la Policía metropolitana de Cartagena.</t>
  </si>
  <si>
    <t>Compra de activos móviles ( motocicletas) para aumentar  capacidad de operación de la Policía metropolitana de Cartagena.</t>
  </si>
  <si>
    <t>Compra de equipos tecnológicos de inteligencia policial.</t>
  </si>
  <si>
    <t>Garantizar el pago de recompensas en cumplimiento de las labores de inteligencia policial.</t>
  </si>
  <si>
    <t>Ampliación de póliza  para la construcción de la estación de policía del Pozón.</t>
  </si>
  <si>
    <t>motocicletas adquiridos</t>
  </si>
  <si>
    <t xml:space="preserve"> Equipos tecnológicos adquiridos</t>
  </si>
  <si>
    <t>Poliza estació de policia el Pozón ampliada</t>
  </si>
  <si>
    <t>Vehículos  adquiridos</t>
  </si>
  <si>
    <t>Pago  de recompensas efectuado</t>
  </si>
  <si>
    <t>FORTALECIMIENTO DEL CONTROL Y VERIFICACIÓN MIGRATORIA TERRESTRE, MARITIMA Y AEREA DE LA CIUDAD DE CARTAGENA</t>
  </si>
  <si>
    <t>2018-13001-0067</t>
  </si>
  <si>
    <t xml:space="preserve">Suministro de combustible a   Migración Colombia en la ciudad de Cartagena para aumentar  su capacidad de operación </t>
  </si>
  <si>
    <t>Compra de activos móviles (vehículos) para aumentar  capacidad de operación de Migración Colombia en la ciudad de Cartagena.</t>
  </si>
  <si>
    <t>Adquirir activos tecnológicos, logísticos y de comunicación para el fortalecimiento de la capacidad operativa de Migración Colombia.</t>
  </si>
  <si>
    <t xml:space="preserve"> Vehículos adquiridos</t>
  </si>
  <si>
    <t xml:space="preserve">Suministro de combustible </t>
  </si>
  <si>
    <t xml:space="preserve">Fondo territorial de seguridad y convivencia ciudadana-FONSET </t>
  </si>
  <si>
    <t xml:space="preserve">impuesto de obras viales. </t>
  </si>
  <si>
    <t>FORTALECIMIENTO DE LA CAPACIDAD DE INVESTIGACIÓN CRIMINAL DEL CUERPO TÉCNICO DE INVESTIGACIÓN (CTI) CARTAGENA</t>
  </si>
  <si>
    <t>2018-13001-0065</t>
  </si>
  <si>
    <t>Compra de activos móviles (vehículos ) al CTI para mejorar sus tiempos de respuesta.</t>
  </si>
  <si>
    <t>Compra de activos móviles (motocicletas) al CTI para mejorar sus tiempos de respuesta.</t>
  </si>
  <si>
    <t>Comprar activos tecnológicos y de oficina al CTI para el fortalecimiento de su capacidad investigativa.</t>
  </si>
  <si>
    <t xml:space="preserve"> motocicletas adquiridos</t>
  </si>
  <si>
    <t>Equipos tecnológicos adquiridos</t>
  </si>
  <si>
    <t>impuesto de obras viales</t>
  </si>
  <si>
    <t>FORTALECIMIENTO DE LA CAPACIDAD LOGISTICA Y OPERACIONAL EN TIERRA Y MAR DE LA ARMADA NACIONAL CARTAGENA</t>
  </si>
  <si>
    <t>2018-13001-0066</t>
  </si>
  <si>
    <t>Compra de activos móviles (VEHICULOS) para aumentar la movilidad del personal de Inteligencia y grupo de investigación judicial  en las Misiones Operacionales y de Inteligencia de la FNC.</t>
  </si>
  <si>
    <t>Compra de activos móviles (MOTOCICLETAS) para aumentar la movilidad del personal de Inteligencia y grupo de investigación judicial  en las Misiones Operacionales y de Inteligencia de la FNC.</t>
  </si>
  <si>
    <t>Adquisición Equipos especializados para Atención de Desastres y Emergencias Marítimas.</t>
  </si>
  <si>
    <t xml:space="preserve">Adquisición equipos y dotación de armas de letalidad reducida.  </t>
  </si>
  <si>
    <t>Vehículos adquiridos</t>
  </si>
  <si>
    <t xml:space="preserve"> equipos para Atención de Desastres y Emergencias Marítimas adquiridos</t>
  </si>
  <si>
    <t xml:space="preserve"> Equipos adquiridos</t>
  </si>
  <si>
    <t>Fortalecimiento de los mecanismos comunitarios de prevención del delito</t>
  </si>
  <si>
    <t>ICLD</t>
  </si>
  <si>
    <t>Convenio FONSECON estación Pozón- FONSET – Vigencia futura excepcional</t>
  </si>
  <si>
    <t>Convenios</t>
  </si>
  <si>
    <t xml:space="preserve">Fortalecimiento Institucional de la Secretaría del Interior </t>
  </si>
  <si>
    <t xml:space="preserve">Fortalecimiento carcelario y penitenciario </t>
  </si>
  <si>
    <t xml:space="preserve">Traslado cárcel de San Diego  </t>
  </si>
  <si>
    <t xml:space="preserve">Convenio INPEC  </t>
  </si>
  <si>
    <t>SGP-PG</t>
  </si>
  <si>
    <t xml:space="preserve">Fortalecimiento cuerpo de Bomberos  </t>
  </si>
  <si>
    <t>Sobretasa Bomberil
Rendimientos financieros sobretasa bomberil
Venta de servicios Bomberos</t>
  </si>
  <si>
    <t xml:space="preserve">Fortalecimiento de Inspecciones de policía, comisarias de familia, casas de justicia y otras sedes del Distrito </t>
  </si>
  <si>
    <t>Cartagena por la Convivencia</t>
  </si>
  <si>
    <t>ICLD
SGP-PG</t>
  </si>
  <si>
    <t xml:space="preserve">Primero los Jóvenes </t>
  </si>
  <si>
    <t xml:space="preserve">Fortalecimiento del sistema de Responsabilidad penal adolescente </t>
  </si>
  <si>
    <t>ICLD
OTROS DIVIDENDOS</t>
  </si>
  <si>
    <t>Asistencia y reparación integral a víctimas del conflicto armado</t>
  </si>
  <si>
    <t>SGP-PG
RENDIMIENTOS FINANCIEROS SGP</t>
  </si>
  <si>
    <t xml:space="preserve">Reintegración Social </t>
  </si>
  <si>
    <t>ICLD 
 rendimientos financieros del SGP PG.</t>
  </si>
  <si>
    <t xml:space="preserve">Derechos Humanos </t>
  </si>
  <si>
    <t>SGP propósito general.</t>
  </si>
  <si>
    <t>PROYECTOS PRESUPUESTO PARTICIPATIVO</t>
  </si>
  <si>
    <t>RENDIMIENTOS  FINANCIEROS   ICLD</t>
  </si>
  <si>
    <t>FORTALECIMIENTO AFRO
FORTALECIMIENTO INDIGENA</t>
  </si>
  <si>
    <t>Cofinanciar obras de construcción de la Estación Distrito de Policía tipo B en el barrio el Pozón del Distrito Turístico y Cultural de Cartagena de Indias en el marco del convenio Interadministrativo de Cofinanciación No. 1183 de 2017 suscrito entre La Nación Ministerio del Interior – Fondo Nacional de Seguridad y Convivencia Ciudadana –FONSECON y el Distrito Turístico y Cultural de Cartagena.</t>
  </si>
  <si>
    <t>Estación Distrito de Policía tipo B en el barrio el Pozón Construida</t>
  </si>
  <si>
    <t>Documento de Politica Publica aprobado</t>
  </si>
  <si>
    <t>Diagnistico de
lo Política Pública
de DDHH en el
Distrito.</t>
  </si>
  <si>
    <t>Aprobación documento de Política Pública de DDHH por el comité Distrital de DDHH</t>
  </si>
  <si>
    <t>Documento de Politica Pública aprobado</t>
  </si>
  <si>
    <t>Comunidad por seleccionar</t>
  </si>
  <si>
    <t>Consejos  comunitarios</t>
  </si>
  <si>
    <t>Una organización Afro de la ciudad de Cartagena</t>
  </si>
  <si>
    <t>N/D</t>
  </si>
  <si>
    <t>334 Familias Afrodescendientes</t>
  </si>
  <si>
    <t>1.047.321 habitantes del Distrito de Cartagena</t>
  </si>
  <si>
    <t>Por seleccionar de acuerdo a solicitudes de las comunidades</t>
  </si>
  <si>
    <t>1.047.321 habitantes del Distrito de Cartagen</t>
  </si>
  <si>
    <t>Población Carcelaria Femenina</t>
  </si>
  <si>
    <t>40 conciliadores en equidad</t>
  </si>
  <si>
    <t>10 conciliadores en equidad</t>
  </si>
  <si>
    <t>250 jóvenes
vinculados a
pandillas.</t>
  </si>
  <si>
    <t>jóvenes
por seleccionar.</t>
  </si>
  <si>
    <t>Tres localidades del Distrito de Cartagen</t>
  </si>
  <si>
    <t>Población Victima solicitante de medidas de proteccion</t>
  </si>
  <si>
    <t>382 personas victimas</t>
  </si>
  <si>
    <t xml:space="preserve">669 hogares victimas </t>
  </si>
  <si>
    <t>379 hogares victimas</t>
  </si>
  <si>
    <t>133 hogares victimas</t>
  </si>
  <si>
    <t>226 personas victimas</t>
  </si>
  <si>
    <t xml:space="preserve">22 Representantes de la población victima </t>
  </si>
  <si>
    <t>92 Personas en proceso
de reintegración
socia</t>
  </si>
  <si>
    <t>47 Personas en proceso
de reintegración
socia</t>
  </si>
  <si>
    <t>15 Personas en proceso
de reintegración
socia</t>
  </si>
  <si>
    <t>población por seleccionar</t>
  </si>
  <si>
    <t>8 Consejos  comunitarios</t>
  </si>
  <si>
    <t>Comunidades indigena por seleccionar</t>
  </si>
  <si>
    <t>Comunidades afro por seleccionar</t>
  </si>
  <si>
    <t>Población Carcelaria Masculina sindicada</t>
  </si>
  <si>
    <t>grupos de jóvenes vinculados a pandillas por seleccionar</t>
  </si>
  <si>
    <t>Todos  las y  los Adolescentes y  jóvenes en conflicto con la ley penal del Distrito de  Cartagena jóvenes que reciben atención en ASOMENORES</t>
  </si>
  <si>
    <t>EMPRENDIMIENTO ETNICO AFRO E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</si>
</sst>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&quot;$&quot;\ * #,##0_);_(&quot;$&quot;\ * \(#,##0\);_(&quot;$&quot;\ 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sz val="7"/>
      <color theme="1"/>
      <name val="Times New Roman"/>
      <family val="1"/>
    </font>
    <font>
      <sz val="10"/>
      <color theme="1"/>
      <name val="Arial Narrow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7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5" xfId="0" applyBorder="1"/>
    <xf numFmtId="0" fontId="0" fillId="0" borderId="0" xfId="0" applyFill="1"/>
    <xf numFmtId="0" fontId="0" fillId="0" borderId="12" xfId="0" applyFill="1" applyBorder="1" applyAlignment="1">
      <alignment horizontal="center"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7" fillId="0" borderId="12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9" fontId="11" fillId="0" borderId="5" xfId="1" applyFont="1" applyFill="1" applyBorder="1" applyAlignment="1">
      <alignment horizontal="center" vertical="top" wrapText="1"/>
    </xf>
    <xf numFmtId="0" fontId="11" fillId="3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11" fillId="0" borderId="5" xfId="0" applyFont="1" applyFill="1" applyBorder="1" applyAlignment="1">
      <alignment horizontal="justify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0" borderId="5" xfId="0" applyFill="1" applyBorder="1"/>
    <xf numFmtId="0" fontId="11" fillId="0" borderId="5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4" fontId="0" fillId="0" borderId="5" xfId="0" applyNumberFormat="1" applyBorder="1"/>
    <xf numFmtId="14" fontId="0" fillId="0" borderId="5" xfId="0" applyNumberFormat="1" applyBorder="1"/>
    <xf numFmtId="0" fontId="0" fillId="0" borderId="5" xfId="0" applyBorder="1" applyAlignment="1">
      <alignment vertical="top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11" fillId="0" borderId="5" xfId="0" applyFont="1" applyFill="1" applyBorder="1" applyAlignment="1">
      <alignment horizontal="center" vertical="top" wrapText="1"/>
    </xf>
    <xf numFmtId="3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38" fontId="0" fillId="0" borderId="5" xfId="0" applyNumberFormat="1" applyBorder="1" applyAlignment="1">
      <alignment vertical="top" wrapText="1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0" fillId="0" borderId="5" xfId="0" applyBorder="1" applyAlignment="1">
      <alignment horizontal="center" textRotation="90"/>
    </xf>
    <xf numFmtId="165" fontId="0" fillId="0" borderId="5" xfId="2" applyFont="1" applyBorder="1" applyAlignment="1">
      <alignment textRotation="90"/>
    </xf>
    <xf numFmtId="0" fontId="0" fillId="0" borderId="5" xfId="0" applyBorder="1" applyAlignment="1">
      <alignment textRotation="90" wrapText="1"/>
    </xf>
    <xf numFmtId="165" fontId="0" fillId="0" borderId="5" xfId="2" applyFont="1" applyBorder="1" applyAlignment="1">
      <alignment vertical="top" textRotation="90" wrapText="1"/>
    </xf>
    <xf numFmtId="165" fontId="0" fillId="0" borderId="5" xfId="2" applyFont="1" applyFill="1" applyBorder="1" applyAlignment="1">
      <alignment textRotation="90"/>
    </xf>
    <xf numFmtId="0" fontId="2" fillId="0" borderId="16" xfId="0" applyFont="1" applyFill="1" applyBorder="1" applyAlignment="1">
      <alignment horizontal="center" vertical="center" wrapText="1"/>
    </xf>
    <xf numFmtId="165" fontId="0" fillId="0" borderId="5" xfId="0" applyNumberFormat="1" applyBorder="1"/>
    <xf numFmtId="0" fontId="11" fillId="0" borderId="5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center" wrapText="1"/>
    </xf>
    <xf numFmtId="165" fontId="4" fillId="0" borderId="5" xfId="2" applyFont="1" applyFill="1" applyBorder="1" applyAlignment="1">
      <alignment horizontal="center" vertical="top" textRotation="90" wrapText="1"/>
    </xf>
    <xf numFmtId="0" fontId="4" fillId="0" borderId="5" xfId="0" applyFont="1" applyFill="1" applyBorder="1" applyAlignment="1">
      <alignment horizontal="center" vertical="top" textRotation="90" wrapText="1"/>
    </xf>
    <xf numFmtId="165" fontId="4" fillId="0" borderId="5" xfId="2" applyNumberFormat="1" applyFont="1" applyFill="1" applyBorder="1" applyAlignment="1">
      <alignment horizontal="center" vertical="top" textRotation="90" wrapText="1"/>
    </xf>
    <xf numFmtId="165" fontId="0" fillId="0" borderId="5" xfId="2" applyFont="1" applyBorder="1" applyAlignment="1">
      <alignment vertical="top" textRotation="90" wrapText="1"/>
    </xf>
    <xf numFmtId="0" fontId="0" fillId="0" borderId="5" xfId="0" applyBorder="1" applyAlignment="1">
      <alignment vertical="top" textRotation="90" wrapText="1"/>
    </xf>
    <xf numFmtId="165" fontId="0" fillId="0" borderId="6" xfId="2" applyFont="1" applyBorder="1" applyAlignment="1">
      <alignment textRotation="90"/>
    </xf>
    <xf numFmtId="165" fontId="0" fillId="0" borderId="4" xfId="2" applyFont="1" applyBorder="1" applyAlignment="1">
      <alignment textRotation="90"/>
    </xf>
    <xf numFmtId="165" fontId="0" fillId="0" borderId="6" xfId="2" applyFont="1" applyBorder="1" applyAlignment="1">
      <alignment textRotation="90" wrapText="1"/>
    </xf>
    <xf numFmtId="165" fontId="0" fillId="0" borderId="6" xfId="2" applyFont="1" applyBorder="1" applyAlignment="1">
      <alignment horizontal="center" vertical="top" textRotation="90"/>
    </xf>
    <xf numFmtId="165" fontId="0" fillId="0" borderId="7" xfId="2" applyFont="1" applyBorder="1" applyAlignment="1">
      <alignment horizontal="center" vertical="top" textRotation="90"/>
    </xf>
    <xf numFmtId="165" fontId="0" fillId="0" borderId="4" xfId="2" applyFont="1" applyBorder="1" applyAlignment="1">
      <alignment horizontal="center" vertical="top" textRotation="90"/>
    </xf>
    <xf numFmtId="165" fontId="0" fillId="0" borderId="6" xfId="2" applyFont="1" applyBorder="1" applyAlignment="1">
      <alignment horizontal="center" vertical="top" textRotation="90" wrapText="1"/>
    </xf>
    <xf numFmtId="164" fontId="0" fillId="0" borderId="5" xfId="0" applyNumberFormat="1" applyBorder="1" applyAlignment="1">
      <alignment vertical="top" textRotation="90" wrapText="1"/>
    </xf>
    <xf numFmtId="0" fontId="0" fillId="0" borderId="6" xfId="0" applyBorder="1" applyAlignment="1">
      <alignment textRotation="90" wrapText="1"/>
    </xf>
    <xf numFmtId="0" fontId="0" fillId="0" borderId="4" xfId="0" applyBorder="1" applyAlignment="1">
      <alignment textRotation="90" wrapText="1"/>
    </xf>
    <xf numFmtId="0" fontId="0" fillId="0" borderId="6" xfId="0" applyBorder="1" applyAlignment="1">
      <alignment vertical="top" textRotation="90"/>
    </xf>
    <xf numFmtId="0" fontId="0" fillId="0" borderId="4" xfId="0" applyBorder="1" applyAlignment="1">
      <alignment vertical="top" textRotation="90"/>
    </xf>
    <xf numFmtId="165" fontId="0" fillId="0" borderId="6" xfId="2" applyFont="1" applyBorder="1" applyAlignment="1">
      <alignment vertical="top" textRotation="90" wrapText="1"/>
    </xf>
    <xf numFmtId="165" fontId="0" fillId="0" borderId="4" xfId="2" applyFont="1" applyBorder="1" applyAlignment="1">
      <alignment vertical="top" textRotation="90" wrapText="1"/>
    </xf>
    <xf numFmtId="0" fontId="6" fillId="0" borderId="6" xfId="0" applyFont="1" applyFill="1" applyBorder="1" applyAlignment="1">
      <alignment vertical="top" textRotation="90" wrapText="1"/>
    </xf>
    <xf numFmtId="0" fontId="6" fillId="0" borderId="7" xfId="0" applyFont="1" applyFill="1" applyBorder="1" applyAlignment="1">
      <alignment vertical="top" textRotation="90" wrapText="1"/>
    </xf>
    <xf numFmtId="0" fontId="6" fillId="0" borderId="4" xfId="0" applyFont="1" applyFill="1" applyBorder="1" applyAlignment="1">
      <alignment vertical="top" textRotation="90" wrapText="1"/>
    </xf>
    <xf numFmtId="165" fontId="6" fillId="0" borderId="6" xfId="2" applyFont="1" applyFill="1" applyBorder="1" applyAlignment="1">
      <alignment vertical="top" textRotation="90" wrapText="1"/>
    </xf>
    <xf numFmtId="165" fontId="6" fillId="0" borderId="7" xfId="2" applyFont="1" applyFill="1" applyBorder="1" applyAlignment="1">
      <alignment vertical="top" textRotation="90" wrapText="1"/>
    </xf>
    <xf numFmtId="165" fontId="6" fillId="0" borderId="4" xfId="2" applyFont="1" applyFill="1" applyBorder="1" applyAlignment="1">
      <alignment vertical="top" textRotation="90" wrapText="1"/>
    </xf>
    <xf numFmtId="166" fontId="4" fillId="0" borderId="6" xfId="2" applyNumberFormat="1" applyFont="1" applyFill="1" applyBorder="1" applyAlignment="1">
      <alignment horizontal="center" vertical="top" textRotation="90" wrapText="1"/>
    </xf>
    <xf numFmtId="166" fontId="4" fillId="0" borderId="7" xfId="2" applyNumberFormat="1" applyFont="1" applyFill="1" applyBorder="1" applyAlignment="1">
      <alignment horizontal="center" vertical="top" textRotation="90" wrapText="1"/>
    </xf>
    <xf numFmtId="166" fontId="4" fillId="0" borderId="4" xfId="2" applyNumberFormat="1" applyFont="1" applyFill="1" applyBorder="1" applyAlignment="1">
      <alignment horizontal="center" vertical="top" textRotation="90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38" fontId="0" fillId="0" borderId="6" xfId="0" applyNumberFormat="1" applyBorder="1" applyAlignment="1">
      <alignment vertical="top" textRotation="90" wrapText="1"/>
    </xf>
    <xf numFmtId="38" fontId="0" fillId="0" borderId="7" xfId="0" applyNumberFormat="1" applyBorder="1" applyAlignment="1">
      <alignment vertical="top" textRotation="90" wrapText="1"/>
    </xf>
    <xf numFmtId="38" fontId="0" fillId="0" borderId="4" xfId="0" applyNumberFormat="1" applyBorder="1" applyAlignment="1">
      <alignment vertical="top" textRotation="90" wrapText="1"/>
    </xf>
    <xf numFmtId="166" fontId="0" fillId="0" borderId="6" xfId="2" applyNumberFormat="1" applyFont="1" applyBorder="1" applyAlignment="1">
      <alignment horizontal="center" vertical="top" textRotation="90" wrapText="1"/>
    </xf>
    <xf numFmtId="166" fontId="0" fillId="0" borderId="7" xfId="2" applyNumberFormat="1" applyFont="1" applyBorder="1" applyAlignment="1">
      <alignment horizontal="center" vertical="top" textRotation="90" wrapText="1"/>
    </xf>
    <xf numFmtId="166" fontId="0" fillId="0" borderId="4" xfId="2" applyNumberFormat="1" applyFont="1" applyBorder="1" applyAlignment="1">
      <alignment horizontal="center" vertical="top" textRotation="90" wrapText="1"/>
    </xf>
    <xf numFmtId="165" fontId="0" fillId="0" borderId="4" xfId="2" applyFont="1" applyBorder="1" applyAlignment="1">
      <alignment horizontal="center" vertical="top" textRotation="90" wrapText="1"/>
    </xf>
    <xf numFmtId="165" fontId="6" fillId="0" borderId="6" xfId="2" applyFont="1" applyFill="1" applyBorder="1" applyAlignment="1">
      <alignment horizontal="center" vertical="top" textRotation="90" wrapText="1"/>
    </xf>
    <xf numFmtId="165" fontId="6" fillId="0" borderId="7" xfId="2" applyFont="1" applyFill="1" applyBorder="1" applyAlignment="1">
      <alignment horizontal="center" vertical="top" textRotation="90" wrapText="1"/>
    </xf>
    <xf numFmtId="165" fontId="6" fillId="0" borderId="4" xfId="2" applyFont="1" applyFill="1" applyBorder="1" applyAlignment="1">
      <alignment horizontal="center" vertical="top" textRotation="90" wrapText="1"/>
    </xf>
    <xf numFmtId="0" fontId="4" fillId="0" borderId="1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textRotation="90" wrapText="1"/>
    </xf>
    <xf numFmtId="0" fontId="6" fillId="0" borderId="7" xfId="0" applyFont="1" applyFill="1" applyBorder="1" applyAlignment="1">
      <alignment horizontal="center" vertical="top" textRotation="90" wrapText="1"/>
    </xf>
    <xf numFmtId="0" fontId="6" fillId="0" borderId="4" xfId="0" applyFont="1" applyFill="1" applyBorder="1" applyAlignment="1">
      <alignment horizontal="center" vertical="top" textRotation="90" wrapText="1"/>
    </xf>
    <xf numFmtId="0" fontId="4" fillId="0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6" fillId="0" borderId="5" xfId="0" applyFont="1" applyFill="1" applyBorder="1" applyAlignment="1">
      <alignment vertical="top" wrapText="1"/>
    </xf>
    <xf numFmtId="38" fontId="0" fillId="0" borderId="6" xfId="0" applyNumberFormat="1" applyBorder="1" applyAlignment="1">
      <alignment vertical="top" wrapText="1"/>
    </xf>
    <xf numFmtId="38" fontId="0" fillId="0" borderId="7" xfId="0" applyNumberFormat="1" applyBorder="1" applyAlignment="1">
      <alignment vertical="top" wrapText="1"/>
    </xf>
    <xf numFmtId="38" fontId="0" fillId="0" borderId="4" xfId="0" applyNumberForma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11" fillId="0" borderId="5" xfId="0" applyFont="1" applyFill="1" applyBorder="1" applyAlignment="1">
      <alignment horizontal="center" vertical="top" wrapText="1"/>
    </xf>
    <xf numFmtId="14" fontId="0" fillId="0" borderId="5" xfId="0" applyNumberFormat="1" applyBorder="1"/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top" wrapText="1"/>
    </xf>
  </cellXfs>
  <cellStyles count="3">
    <cellStyle name="Moneda" xfId="2" builtinId="4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80"/>
  <sheetViews>
    <sheetView tabSelected="1" topLeftCell="L1" zoomScaleNormal="100" workbookViewId="0">
      <selection activeCell="P1" sqref="P1"/>
    </sheetView>
  </sheetViews>
  <sheetFormatPr baseColWidth="10" defaultRowHeight="15" x14ac:dyDescent="0.25"/>
  <cols>
    <col min="4" max="4" width="14.7109375" customWidth="1"/>
    <col min="5" max="5" width="17.5703125" customWidth="1"/>
    <col min="6" max="6" width="16.42578125" customWidth="1"/>
    <col min="7" max="7" width="23.28515625" bestFit="1" customWidth="1"/>
    <col min="8" max="8" width="17.7109375" customWidth="1"/>
    <col min="9" max="9" width="20.28515625" bestFit="1" customWidth="1"/>
    <col min="10" max="10" width="22.85546875" customWidth="1"/>
    <col min="13" max="13" width="11.42578125" style="20"/>
    <col min="14" max="14" width="29" customWidth="1"/>
    <col min="15" max="15" width="24.85546875" customWidth="1"/>
    <col min="16" max="16" width="24.140625" style="2" customWidth="1"/>
    <col min="17" max="17" width="15.42578125" customWidth="1"/>
    <col min="18" max="18" width="12.7109375" customWidth="1"/>
    <col min="21" max="21" width="21.5703125" bestFit="1" customWidth="1"/>
    <col min="22" max="23" width="12.140625" bestFit="1" customWidth="1"/>
    <col min="24" max="24" width="17.42578125" customWidth="1"/>
    <col min="25" max="25" width="15.5703125" customWidth="1"/>
    <col min="28" max="28" width="29.5703125" customWidth="1"/>
  </cols>
  <sheetData>
    <row r="1" spans="1:28" ht="15.75" thickBot="1" x14ac:dyDescent="0.3"/>
    <row r="2" spans="1:28" s="1" customFormat="1" ht="77.25" customHeight="1" thickBot="1" x14ac:dyDescent="0.3">
      <c r="A2" s="3" t="s">
        <v>0</v>
      </c>
      <c r="B2" s="4" t="s">
        <v>1</v>
      </c>
      <c r="C2" s="5" t="s">
        <v>2</v>
      </c>
      <c r="D2" s="4" t="s">
        <v>3</v>
      </c>
      <c r="E2" s="5" t="s">
        <v>4</v>
      </c>
      <c r="F2" s="4" t="s">
        <v>14</v>
      </c>
      <c r="G2" s="5" t="s">
        <v>15</v>
      </c>
      <c r="H2" s="4" t="s">
        <v>5</v>
      </c>
      <c r="I2" s="6" t="s">
        <v>18</v>
      </c>
      <c r="J2" s="7" t="s">
        <v>16</v>
      </c>
      <c r="K2" s="6" t="s">
        <v>17</v>
      </c>
      <c r="L2" s="8" t="s">
        <v>19</v>
      </c>
      <c r="M2" s="8" t="s">
        <v>6</v>
      </c>
      <c r="N2" s="28" t="s">
        <v>7</v>
      </c>
      <c r="O2" s="29" t="s">
        <v>20</v>
      </c>
      <c r="P2" s="44" t="s">
        <v>21</v>
      </c>
      <c r="Q2" s="45" t="s">
        <v>22</v>
      </c>
      <c r="R2" s="44" t="s">
        <v>9</v>
      </c>
      <c r="S2" s="44" t="s">
        <v>8</v>
      </c>
      <c r="T2" s="51" t="s">
        <v>10</v>
      </c>
      <c r="U2" s="74" t="s">
        <v>26</v>
      </c>
      <c r="V2" s="52" t="s">
        <v>24</v>
      </c>
      <c r="W2" s="53" t="s">
        <v>25</v>
      </c>
      <c r="X2" s="45" t="s">
        <v>11</v>
      </c>
      <c r="Y2" s="57" t="s">
        <v>23</v>
      </c>
      <c r="Z2" s="5" t="s">
        <v>12</v>
      </c>
      <c r="AA2" s="4" t="s">
        <v>13</v>
      </c>
      <c r="AB2" s="71" t="s">
        <v>27</v>
      </c>
    </row>
    <row r="3" spans="1:28" ht="100.5" customHeight="1" x14ac:dyDescent="0.25">
      <c r="A3" s="105" t="s">
        <v>28</v>
      </c>
      <c r="B3" s="105" t="s">
        <v>29</v>
      </c>
      <c r="C3" s="105" t="s">
        <v>30</v>
      </c>
      <c r="D3" s="105" t="s">
        <v>31</v>
      </c>
      <c r="E3" s="105" t="s">
        <v>32</v>
      </c>
      <c r="F3" s="106" t="s">
        <v>160</v>
      </c>
      <c r="G3" s="106" t="s">
        <v>161</v>
      </c>
      <c r="H3" s="104" t="s">
        <v>88</v>
      </c>
      <c r="I3" s="15" t="s">
        <v>224</v>
      </c>
      <c r="J3" s="11" t="s">
        <v>101</v>
      </c>
      <c r="K3" s="15" t="s">
        <v>280</v>
      </c>
      <c r="L3" s="21">
        <v>2</v>
      </c>
      <c r="M3" s="21">
        <v>1</v>
      </c>
      <c r="N3" s="123" t="s">
        <v>310</v>
      </c>
      <c r="O3" s="123" t="s">
        <v>311</v>
      </c>
      <c r="P3" s="37" t="s">
        <v>366</v>
      </c>
      <c r="Q3" s="37" t="s">
        <v>360</v>
      </c>
      <c r="R3" s="19">
        <v>1</v>
      </c>
      <c r="S3" s="37" t="s">
        <v>406</v>
      </c>
      <c r="T3" s="19">
        <v>1</v>
      </c>
      <c r="U3" s="59" t="s">
        <v>527</v>
      </c>
      <c r="V3" s="54">
        <v>43497</v>
      </c>
      <c r="W3" s="54">
        <v>43829</v>
      </c>
      <c r="X3" s="119" t="s">
        <v>332</v>
      </c>
      <c r="Y3" s="112">
        <v>300000000</v>
      </c>
      <c r="Z3" s="112" t="s">
        <v>520</v>
      </c>
      <c r="AA3" s="112" t="s">
        <v>519</v>
      </c>
      <c r="AB3" s="19"/>
    </row>
    <row r="4" spans="1:28" ht="105" customHeight="1" x14ac:dyDescent="0.25">
      <c r="A4" s="123"/>
      <c r="B4" s="123"/>
      <c r="C4" s="123"/>
      <c r="D4" s="123"/>
      <c r="E4" s="123"/>
      <c r="F4" s="108"/>
      <c r="G4" s="108"/>
      <c r="H4" s="104"/>
      <c r="I4" s="15" t="s">
        <v>225</v>
      </c>
      <c r="J4" s="9" t="s">
        <v>102</v>
      </c>
      <c r="K4" s="15">
        <v>1</v>
      </c>
      <c r="L4" s="22">
        <v>1</v>
      </c>
      <c r="M4" s="22">
        <v>1</v>
      </c>
      <c r="N4" s="123"/>
      <c r="O4" s="123"/>
      <c r="P4" s="37" t="s">
        <v>367</v>
      </c>
      <c r="Q4" s="59" t="s">
        <v>361</v>
      </c>
      <c r="R4" s="19">
        <v>1</v>
      </c>
      <c r="S4" s="37" t="s">
        <v>407</v>
      </c>
      <c r="T4" s="19">
        <v>1</v>
      </c>
      <c r="U4" s="73" t="s">
        <v>527</v>
      </c>
      <c r="V4" s="54">
        <v>43497</v>
      </c>
      <c r="W4" s="54">
        <v>43829</v>
      </c>
      <c r="X4" s="119"/>
      <c r="Y4" s="113"/>
      <c r="Z4" s="113"/>
      <c r="AA4" s="113"/>
      <c r="AB4" s="19"/>
    </row>
    <row r="5" spans="1:28" ht="108.75" customHeight="1" x14ac:dyDescent="0.25">
      <c r="A5" s="123"/>
      <c r="B5" s="123"/>
      <c r="C5" s="123"/>
      <c r="D5" s="123"/>
      <c r="E5" s="123"/>
      <c r="F5" s="108"/>
      <c r="G5" s="108"/>
      <c r="H5" s="104"/>
      <c r="I5" s="15" t="s">
        <v>226</v>
      </c>
      <c r="J5" s="9" t="s">
        <v>103</v>
      </c>
      <c r="K5" s="15">
        <v>2</v>
      </c>
      <c r="L5" s="22">
        <v>2</v>
      </c>
      <c r="M5" s="22">
        <v>1</v>
      </c>
      <c r="N5" s="123"/>
      <c r="O5" s="123"/>
      <c r="P5" s="37" t="s">
        <v>339</v>
      </c>
      <c r="Q5" s="37" t="s">
        <v>408</v>
      </c>
      <c r="R5" s="19">
        <v>1</v>
      </c>
      <c r="S5" s="37" t="s">
        <v>409</v>
      </c>
      <c r="T5" s="19">
        <v>1</v>
      </c>
      <c r="U5" s="59" t="s">
        <v>528</v>
      </c>
      <c r="V5" s="54">
        <v>43497</v>
      </c>
      <c r="W5" s="54">
        <v>43829</v>
      </c>
      <c r="X5" s="119"/>
      <c r="Y5" s="113"/>
      <c r="Z5" s="113"/>
      <c r="AA5" s="113"/>
      <c r="AB5" s="19"/>
    </row>
    <row r="6" spans="1:28" ht="91.5" customHeight="1" x14ac:dyDescent="0.25">
      <c r="A6" s="123"/>
      <c r="B6" s="123"/>
      <c r="C6" s="123"/>
      <c r="D6" s="123"/>
      <c r="E6" s="123"/>
      <c r="F6" s="108"/>
      <c r="G6" s="108"/>
      <c r="H6" s="104"/>
      <c r="I6" s="15" t="s">
        <v>227</v>
      </c>
      <c r="J6" s="9" t="s">
        <v>104</v>
      </c>
      <c r="K6" s="15">
        <v>3</v>
      </c>
      <c r="L6" s="22">
        <v>14</v>
      </c>
      <c r="M6" s="22">
        <v>8</v>
      </c>
      <c r="N6" s="123"/>
      <c r="O6" s="123"/>
      <c r="P6" s="38" t="s">
        <v>368</v>
      </c>
      <c r="Q6" s="38" t="s">
        <v>227</v>
      </c>
      <c r="R6" s="19">
        <v>8</v>
      </c>
      <c r="S6" s="38" t="s">
        <v>227</v>
      </c>
      <c r="T6" s="19">
        <v>8</v>
      </c>
      <c r="U6" s="73" t="s">
        <v>552</v>
      </c>
      <c r="V6" s="54">
        <v>43497</v>
      </c>
      <c r="W6" s="54">
        <v>43829</v>
      </c>
      <c r="X6" s="119"/>
      <c r="Y6" s="113"/>
      <c r="Z6" s="113"/>
      <c r="AA6" s="113"/>
      <c r="AB6" s="19"/>
    </row>
    <row r="7" spans="1:28" ht="81.75" customHeight="1" x14ac:dyDescent="0.25">
      <c r="A7" s="123"/>
      <c r="B7" s="123"/>
      <c r="C7" s="123"/>
      <c r="D7" s="123"/>
      <c r="E7" s="123"/>
      <c r="F7" s="108"/>
      <c r="G7" s="108"/>
      <c r="H7" s="104"/>
      <c r="I7" s="15" t="s">
        <v>228</v>
      </c>
      <c r="J7" s="32" t="s">
        <v>343</v>
      </c>
      <c r="K7" s="15">
        <v>2</v>
      </c>
      <c r="L7" s="22">
        <v>10</v>
      </c>
      <c r="M7" s="22">
        <v>8</v>
      </c>
      <c r="N7" s="123"/>
      <c r="O7" s="123"/>
      <c r="P7" s="37" t="s">
        <v>369</v>
      </c>
      <c r="Q7" s="37" t="s">
        <v>362</v>
      </c>
      <c r="R7" s="19">
        <v>8</v>
      </c>
      <c r="S7" s="37" t="s">
        <v>362</v>
      </c>
      <c r="T7" s="19">
        <v>8</v>
      </c>
      <c r="U7" s="73" t="s">
        <v>552</v>
      </c>
      <c r="V7" s="54">
        <v>43497</v>
      </c>
      <c r="W7" s="54">
        <v>43829</v>
      </c>
      <c r="X7" s="119"/>
      <c r="Y7" s="113"/>
      <c r="Z7" s="113"/>
      <c r="AA7" s="113"/>
      <c r="AB7" s="19"/>
    </row>
    <row r="8" spans="1:28" ht="85.5" customHeight="1" x14ac:dyDescent="0.25">
      <c r="A8" s="123"/>
      <c r="B8" s="123"/>
      <c r="C8" s="123"/>
      <c r="D8" s="123"/>
      <c r="E8" s="123"/>
      <c r="F8" s="107"/>
      <c r="G8" s="107"/>
      <c r="H8" s="105"/>
      <c r="I8" s="15" t="s">
        <v>229</v>
      </c>
      <c r="J8" s="9" t="s">
        <v>105</v>
      </c>
      <c r="K8" s="15">
        <v>0</v>
      </c>
      <c r="L8" s="22">
        <f>5+9</f>
        <v>14</v>
      </c>
      <c r="M8" s="22">
        <v>5</v>
      </c>
      <c r="N8" s="123"/>
      <c r="O8" s="123"/>
      <c r="P8" s="37" t="s">
        <v>370</v>
      </c>
      <c r="Q8" s="37" t="s">
        <v>229</v>
      </c>
      <c r="R8" s="19">
        <v>1</v>
      </c>
      <c r="S8" s="37" t="s">
        <v>229</v>
      </c>
      <c r="T8" s="19">
        <v>1</v>
      </c>
      <c r="U8" s="59" t="s">
        <v>529</v>
      </c>
      <c r="V8" s="54">
        <v>43497</v>
      </c>
      <c r="W8" s="54">
        <v>43829</v>
      </c>
      <c r="X8" s="119"/>
      <c r="Y8" s="114"/>
      <c r="Z8" s="114"/>
      <c r="AA8" s="114"/>
      <c r="AB8" s="19"/>
    </row>
    <row r="9" spans="1:28" ht="168.75" customHeight="1" x14ac:dyDescent="0.25">
      <c r="A9" s="123"/>
      <c r="B9" s="123"/>
      <c r="C9" s="123"/>
      <c r="D9" s="123" t="s">
        <v>33</v>
      </c>
      <c r="E9" s="123" t="s">
        <v>34</v>
      </c>
      <c r="F9" s="106" t="s">
        <v>162</v>
      </c>
      <c r="G9" s="106" t="s">
        <v>163</v>
      </c>
      <c r="H9" s="123" t="s">
        <v>33</v>
      </c>
      <c r="I9" s="15" t="s">
        <v>230</v>
      </c>
      <c r="J9" s="9" t="s">
        <v>106</v>
      </c>
      <c r="K9" s="15" t="s">
        <v>163</v>
      </c>
      <c r="L9" s="22">
        <v>0</v>
      </c>
      <c r="M9" s="22" t="s">
        <v>303</v>
      </c>
      <c r="N9" s="123"/>
      <c r="O9" s="123"/>
      <c r="P9" s="37" t="s">
        <v>344</v>
      </c>
      <c r="Q9" s="37" t="s">
        <v>363</v>
      </c>
      <c r="R9" s="19">
        <v>0</v>
      </c>
      <c r="S9" s="37" t="s">
        <v>363</v>
      </c>
      <c r="T9" s="19">
        <v>0</v>
      </c>
      <c r="U9" s="19" t="s">
        <v>530</v>
      </c>
      <c r="V9" s="19" t="s">
        <v>456</v>
      </c>
      <c r="W9" s="19" t="s">
        <v>456</v>
      </c>
      <c r="X9" s="119"/>
      <c r="Y9" s="112">
        <v>1</v>
      </c>
      <c r="Z9" s="112"/>
      <c r="AA9" s="112"/>
      <c r="AB9" s="19"/>
    </row>
    <row r="10" spans="1:28" ht="133.5" customHeight="1" x14ac:dyDescent="0.25">
      <c r="A10" s="123"/>
      <c r="B10" s="123"/>
      <c r="C10" s="123"/>
      <c r="D10" s="123"/>
      <c r="E10" s="123"/>
      <c r="F10" s="108"/>
      <c r="G10" s="108"/>
      <c r="H10" s="123"/>
      <c r="I10" s="15" t="s">
        <v>231</v>
      </c>
      <c r="J10" s="9" t="s">
        <v>107</v>
      </c>
      <c r="K10" s="15" t="s">
        <v>281</v>
      </c>
      <c r="L10" s="21">
        <v>0</v>
      </c>
      <c r="M10" s="21">
        <v>1</v>
      </c>
      <c r="N10" s="123"/>
      <c r="O10" s="123"/>
      <c r="P10" s="37" t="s">
        <v>373</v>
      </c>
      <c r="Q10" s="37" t="s">
        <v>364</v>
      </c>
      <c r="R10" s="19">
        <v>0</v>
      </c>
      <c r="S10" s="37" t="s">
        <v>364</v>
      </c>
      <c r="T10" s="19">
        <v>0</v>
      </c>
      <c r="U10" s="19" t="s">
        <v>530</v>
      </c>
      <c r="V10" s="19" t="s">
        <v>456</v>
      </c>
      <c r="W10" s="19" t="s">
        <v>456</v>
      </c>
      <c r="X10" s="119"/>
      <c r="Y10" s="113"/>
      <c r="Z10" s="113"/>
      <c r="AA10" s="113"/>
      <c r="AB10" s="19"/>
    </row>
    <row r="11" spans="1:28" ht="89.25" x14ac:dyDescent="0.25">
      <c r="A11" s="123"/>
      <c r="B11" s="123"/>
      <c r="C11" s="123"/>
      <c r="D11" s="123"/>
      <c r="E11" s="123"/>
      <c r="F11" s="108"/>
      <c r="G11" s="108"/>
      <c r="H11" s="123"/>
      <c r="I11" s="15" t="s">
        <v>232</v>
      </c>
      <c r="J11" s="9" t="s">
        <v>108</v>
      </c>
      <c r="K11" s="15" t="s">
        <v>282</v>
      </c>
      <c r="L11" s="21">
        <v>1</v>
      </c>
      <c r="M11" s="21">
        <v>1</v>
      </c>
      <c r="N11" s="123"/>
      <c r="O11" s="123"/>
      <c r="P11" s="37" t="s">
        <v>372</v>
      </c>
      <c r="Q11" s="37" t="s">
        <v>365</v>
      </c>
      <c r="R11" s="19">
        <v>0</v>
      </c>
      <c r="S11" s="37" t="s">
        <v>365</v>
      </c>
      <c r="T11" s="19">
        <v>0</v>
      </c>
      <c r="U11" s="19" t="s">
        <v>530</v>
      </c>
      <c r="V11" s="19" t="s">
        <v>456</v>
      </c>
      <c r="W11" s="19" t="s">
        <v>456</v>
      </c>
      <c r="X11" s="119"/>
      <c r="Y11" s="113"/>
      <c r="Z11" s="113"/>
      <c r="AA11" s="113"/>
      <c r="AB11" s="19"/>
    </row>
    <row r="12" spans="1:28" ht="57" customHeight="1" x14ac:dyDescent="0.25">
      <c r="A12" s="123"/>
      <c r="B12" s="123"/>
      <c r="C12" s="123"/>
      <c r="D12" s="123"/>
      <c r="E12" s="123"/>
      <c r="F12" s="107"/>
      <c r="G12" s="107"/>
      <c r="H12" s="123"/>
      <c r="I12" s="33" t="s">
        <v>233</v>
      </c>
      <c r="J12" s="32" t="s">
        <v>109</v>
      </c>
      <c r="K12" s="18">
        <v>106</v>
      </c>
      <c r="L12" s="21">
        <f>40+396</f>
        <v>436</v>
      </c>
      <c r="M12" s="21">
        <v>133</v>
      </c>
      <c r="N12" s="123"/>
      <c r="O12" s="123"/>
      <c r="P12" s="37" t="s">
        <v>371</v>
      </c>
      <c r="Q12" s="37" t="s">
        <v>233</v>
      </c>
      <c r="R12" s="19">
        <v>0</v>
      </c>
      <c r="S12" s="37" t="s">
        <v>233</v>
      </c>
      <c r="T12" s="19">
        <v>0</v>
      </c>
      <c r="U12" s="19" t="s">
        <v>530</v>
      </c>
      <c r="V12" s="19" t="s">
        <v>456</v>
      </c>
      <c r="W12" s="19" t="s">
        <v>456</v>
      </c>
      <c r="X12" s="119"/>
      <c r="Y12" s="114"/>
      <c r="Z12" s="114"/>
      <c r="AA12" s="114"/>
      <c r="AB12" s="19"/>
    </row>
    <row r="13" spans="1:28" ht="84.75" customHeight="1" x14ac:dyDescent="0.25">
      <c r="A13" s="123" t="s">
        <v>35</v>
      </c>
      <c r="B13" s="103" t="s">
        <v>36</v>
      </c>
      <c r="C13" s="103" t="s">
        <v>37</v>
      </c>
      <c r="D13" s="103" t="s">
        <v>38</v>
      </c>
      <c r="E13" s="103" t="s">
        <v>39</v>
      </c>
      <c r="F13" s="106" t="s">
        <v>164</v>
      </c>
      <c r="G13" s="106" t="s">
        <v>163</v>
      </c>
      <c r="H13" s="103" t="s">
        <v>89</v>
      </c>
      <c r="I13" s="15" t="s">
        <v>234</v>
      </c>
      <c r="J13" s="9" t="s">
        <v>110</v>
      </c>
      <c r="K13" s="18">
        <v>2</v>
      </c>
      <c r="L13" s="21">
        <v>20</v>
      </c>
      <c r="M13" s="21">
        <v>16</v>
      </c>
      <c r="N13" s="123"/>
      <c r="O13" s="123"/>
      <c r="P13" s="37" t="s">
        <v>410</v>
      </c>
      <c r="Q13" s="37" t="s">
        <v>411</v>
      </c>
      <c r="R13" s="19">
        <v>16</v>
      </c>
      <c r="S13" s="37" t="s">
        <v>414</v>
      </c>
      <c r="T13" s="19">
        <v>16</v>
      </c>
      <c r="U13" s="73" t="s">
        <v>553</v>
      </c>
      <c r="V13" s="54">
        <v>43497</v>
      </c>
      <c r="W13" s="54">
        <v>43829</v>
      </c>
      <c r="X13" s="119"/>
      <c r="Y13" s="86">
        <v>100000000</v>
      </c>
      <c r="Z13" s="86" t="s">
        <v>558</v>
      </c>
      <c r="AA13" s="86" t="s">
        <v>519</v>
      </c>
      <c r="AB13" s="19"/>
    </row>
    <row r="14" spans="1:28" ht="78" customHeight="1" x14ac:dyDescent="0.25">
      <c r="A14" s="123"/>
      <c r="B14" s="104"/>
      <c r="C14" s="104"/>
      <c r="D14" s="104"/>
      <c r="E14" s="104"/>
      <c r="F14" s="108"/>
      <c r="G14" s="108"/>
      <c r="H14" s="104"/>
      <c r="I14" s="15" t="s">
        <v>235</v>
      </c>
      <c r="J14" s="9" t="s">
        <v>111</v>
      </c>
      <c r="K14" s="18">
        <v>4</v>
      </c>
      <c r="L14" s="47">
        <v>33</v>
      </c>
      <c r="M14" s="21">
        <v>16</v>
      </c>
      <c r="N14" s="123"/>
      <c r="O14" s="123"/>
      <c r="P14" s="50" t="s">
        <v>345</v>
      </c>
      <c r="Q14" s="37" t="s">
        <v>412</v>
      </c>
      <c r="R14" s="49">
        <v>16</v>
      </c>
      <c r="S14" s="37" t="s">
        <v>415</v>
      </c>
      <c r="T14" s="49">
        <v>16</v>
      </c>
      <c r="U14" s="73" t="s">
        <v>554</v>
      </c>
      <c r="V14" s="54">
        <v>43497</v>
      </c>
      <c r="W14" s="54">
        <v>43829</v>
      </c>
      <c r="X14" s="119"/>
      <c r="Y14" s="115"/>
      <c r="Z14" s="115"/>
      <c r="AA14" s="115"/>
      <c r="AB14" s="19"/>
    </row>
    <row r="15" spans="1:28" ht="88.5" customHeight="1" x14ac:dyDescent="0.25">
      <c r="A15" s="123"/>
      <c r="B15" s="105"/>
      <c r="C15" s="105"/>
      <c r="D15" s="105"/>
      <c r="E15" s="105"/>
      <c r="F15" s="107"/>
      <c r="G15" s="107"/>
      <c r="H15" s="105"/>
      <c r="I15" s="15" t="s">
        <v>236</v>
      </c>
      <c r="J15" s="9" t="s">
        <v>112</v>
      </c>
      <c r="K15" s="18" t="s">
        <v>163</v>
      </c>
      <c r="L15" s="21">
        <v>576</v>
      </c>
      <c r="M15" s="21">
        <v>334</v>
      </c>
      <c r="N15" s="123"/>
      <c r="O15" s="123"/>
      <c r="P15" s="37" t="s">
        <v>416</v>
      </c>
      <c r="Q15" s="37" t="s">
        <v>413</v>
      </c>
      <c r="R15" s="19">
        <v>334</v>
      </c>
      <c r="S15" s="59" t="s">
        <v>413</v>
      </c>
      <c r="T15" s="19">
        <v>334</v>
      </c>
      <c r="U15" s="59" t="s">
        <v>531</v>
      </c>
      <c r="V15" s="54">
        <v>43497</v>
      </c>
      <c r="W15" s="54">
        <v>43829</v>
      </c>
      <c r="X15" s="119"/>
      <c r="Y15" s="66">
        <v>0</v>
      </c>
      <c r="Z15" s="58"/>
      <c r="AA15" s="58"/>
      <c r="AB15" s="19"/>
    </row>
    <row r="16" spans="1:28" ht="91.5" customHeight="1" x14ac:dyDescent="0.25">
      <c r="A16" s="123" t="s">
        <v>40</v>
      </c>
      <c r="B16" s="123" t="s">
        <v>41</v>
      </c>
      <c r="C16" s="123" t="s">
        <v>42</v>
      </c>
      <c r="D16" s="103" t="s">
        <v>43</v>
      </c>
      <c r="E16" s="106" t="s">
        <v>44</v>
      </c>
      <c r="F16" s="106" t="s">
        <v>165</v>
      </c>
      <c r="G16" s="106" t="s">
        <v>166</v>
      </c>
      <c r="H16" s="103" t="s">
        <v>90</v>
      </c>
      <c r="I16" s="106" t="s">
        <v>237</v>
      </c>
      <c r="J16" s="106" t="s">
        <v>113</v>
      </c>
      <c r="K16" s="106" t="s">
        <v>283</v>
      </c>
      <c r="L16" s="106" t="s">
        <v>335</v>
      </c>
      <c r="M16" s="106" t="s">
        <v>304</v>
      </c>
      <c r="N16" s="103" t="s">
        <v>457</v>
      </c>
      <c r="O16" s="103" t="s">
        <v>458</v>
      </c>
      <c r="P16" s="50" t="s">
        <v>459</v>
      </c>
      <c r="Q16" s="56" t="s">
        <v>467</v>
      </c>
      <c r="R16" s="60">
        <v>24</v>
      </c>
      <c r="S16" s="56" t="s">
        <v>467</v>
      </c>
      <c r="T16" s="60">
        <v>24</v>
      </c>
      <c r="U16" s="59" t="s">
        <v>532</v>
      </c>
      <c r="V16" s="55">
        <v>43497</v>
      </c>
      <c r="W16" s="55">
        <v>43829</v>
      </c>
      <c r="X16" s="103" t="s">
        <v>332</v>
      </c>
      <c r="Y16" s="100">
        <v>2575929618</v>
      </c>
      <c r="Z16" s="100" t="s">
        <v>476</v>
      </c>
      <c r="AA16" s="100" t="s">
        <v>477</v>
      </c>
      <c r="AB16" s="19"/>
    </row>
    <row r="17" spans="1:28" ht="91.5" customHeight="1" x14ac:dyDescent="0.25">
      <c r="A17" s="123"/>
      <c r="B17" s="123"/>
      <c r="C17" s="123"/>
      <c r="D17" s="104"/>
      <c r="E17" s="108"/>
      <c r="F17" s="108"/>
      <c r="G17" s="108"/>
      <c r="H17" s="104"/>
      <c r="I17" s="108"/>
      <c r="J17" s="108"/>
      <c r="K17" s="108"/>
      <c r="L17" s="108"/>
      <c r="M17" s="108"/>
      <c r="N17" s="104"/>
      <c r="O17" s="104"/>
      <c r="P17" s="50" t="s">
        <v>460</v>
      </c>
      <c r="Q17" s="56" t="s">
        <v>464</v>
      </c>
      <c r="R17" s="60">
        <v>30</v>
      </c>
      <c r="S17" s="56" t="s">
        <v>464</v>
      </c>
      <c r="T17" s="60">
        <v>30</v>
      </c>
      <c r="U17" s="59" t="s">
        <v>532</v>
      </c>
      <c r="V17" s="55">
        <v>43497</v>
      </c>
      <c r="W17" s="55">
        <v>43829</v>
      </c>
      <c r="X17" s="104"/>
      <c r="Y17" s="101"/>
      <c r="Z17" s="101"/>
      <c r="AA17" s="101"/>
      <c r="AB17" s="19"/>
    </row>
    <row r="18" spans="1:28" ht="91.5" customHeight="1" x14ac:dyDescent="0.25">
      <c r="A18" s="123"/>
      <c r="B18" s="123"/>
      <c r="C18" s="123"/>
      <c r="D18" s="104"/>
      <c r="E18" s="108"/>
      <c r="F18" s="108"/>
      <c r="G18" s="108"/>
      <c r="H18" s="104"/>
      <c r="I18" s="108"/>
      <c r="J18" s="108"/>
      <c r="K18" s="108"/>
      <c r="L18" s="108"/>
      <c r="M18" s="108"/>
      <c r="N18" s="104"/>
      <c r="O18" s="104"/>
      <c r="P18" s="50" t="s">
        <v>461</v>
      </c>
      <c r="Q18" s="56" t="s">
        <v>465</v>
      </c>
      <c r="R18" s="60">
        <v>1</v>
      </c>
      <c r="S18" s="56" t="s">
        <v>465</v>
      </c>
      <c r="T18" s="60">
        <v>1</v>
      </c>
      <c r="U18" s="59" t="s">
        <v>532</v>
      </c>
      <c r="V18" s="55">
        <v>43497</v>
      </c>
      <c r="W18" s="55">
        <v>43829</v>
      </c>
      <c r="X18" s="104"/>
      <c r="Y18" s="101"/>
      <c r="Z18" s="101"/>
      <c r="AA18" s="101"/>
      <c r="AB18" s="19"/>
    </row>
    <row r="19" spans="1:28" ht="91.5" customHeight="1" x14ac:dyDescent="0.25">
      <c r="A19" s="123"/>
      <c r="B19" s="123"/>
      <c r="C19" s="123"/>
      <c r="D19" s="104"/>
      <c r="E19" s="108"/>
      <c r="F19" s="108"/>
      <c r="G19" s="108"/>
      <c r="H19" s="104"/>
      <c r="I19" s="108"/>
      <c r="J19" s="108"/>
      <c r="K19" s="108"/>
      <c r="L19" s="108"/>
      <c r="M19" s="108"/>
      <c r="N19" s="104"/>
      <c r="O19" s="104"/>
      <c r="P19" s="50" t="s">
        <v>462</v>
      </c>
      <c r="Q19" s="56" t="s">
        <v>468</v>
      </c>
      <c r="R19" s="60">
        <v>1</v>
      </c>
      <c r="S19" s="56" t="s">
        <v>468</v>
      </c>
      <c r="T19" s="60">
        <v>1</v>
      </c>
      <c r="U19" s="59" t="s">
        <v>532</v>
      </c>
      <c r="V19" s="55">
        <v>43497</v>
      </c>
      <c r="W19" s="55">
        <v>43829</v>
      </c>
      <c r="X19" s="104"/>
      <c r="Y19" s="101"/>
      <c r="Z19" s="101"/>
      <c r="AA19" s="101"/>
      <c r="AB19" s="19"/>
    </row>
    <row r="20" spans="1:28" ht="91.5" customHeight="1" x14ac:dyDescent="0.25">
      <c r="A20" s="123"/>
      <c r="B20" s="123"/>
      <c r="C20" s="123"/>
      <c r="D20" s="104"/>
      <c r="E20" s="108"/>
      <c r="F20" s="108"/>
      <c r="G20" s="108"/>
      <c r="H20" s="104"/>
      <c r="I20" s="108"/>
      <c r="J20" s="108"/>
      <c r="K20" s="108"/>
      <c r="L20" s="108"/>
      <c r="M20" s="108"/>
      <c r="N20" s="105"/>
      <c r="O20" s="105"/>
      <c r="P20" s="50" t="s">
        <v>463</v>
      </c>
      <c r="Q20" s="56" t="s">
        <v>466</v>
      </c>
      <c r="R20" s="61">
        <v>1</v>
      </c>
      <c r="S20" s="56" t="s">
        <v>466</v>
      </c>
      <c r="T20" s="61">
        <v>1</v>
      </c>
      <c r="U20" s="59" t="s">
        <v>532</v>
      </c>
      <c r="V20" s="55">
        <v>43497</v>
      </c>
      <c r="W20" s="55">
        <v>43829</v>
      </c>
      <c r="X20" s="105"/>
      <c r="Y20" s="102"/>
      <c r="Z20" s="102"/>
      <c r="AA20" s="102"/>
      <c r="AB20" s="19"/>
    </row>
    <row r="21" spans="1:28" ht="118.5" customHeight="1" x14ac:dyDescent="0.25">
      <c r="A21" s="123"/>
      <c r="B21" s="123"/>
      <c r="C21" s="123"/>
      <c r="D21" s="104"/>
      <c r="E21" s="108"/>
      <c r="F21" s="108"/>
      <c r="G21" s="108"/>
      <c r="H21" s="104"/>
      <c r="I21" s="108"/>
      <c r="J21" s="108"/>
      <c r="K21" s="108"/>
      <c r="L21" s="108"/>
      <c r="M21" s="108"/>
      <c r="N21" s="106" t="s">
        <v>469</v>
      </c>
      <c r="O21" s="106" t="s">
        <v>470</v>
      </c>
      <c r="P21" s="62" t="s">
        <v>472</v>
      </c>
      <c r="Q21" s="56" t="s">
        <v>474</v>
      </c>
      <c r="R21" s="63">
        <v>1</v>
      </c>
      <c r="S21" s="56" t="s">
        <v>474</v>
      </c>
      <c r="T21" s="63">
        <v>1</v>
      </c>
      <c r="U21" s="59" t="s">
        <v>532</v>
      </c>
      <c r="V21" s="55">
        <v>43497</v>
      </c>
      <c r="W21" s="55">
        <v>43829</v>
      </c>
      <c r="X21" s="106" t="s">
        <v>332</v>
      </c>
      <c r="Y21" s="116">
        <v>312000000</v>
      </c>
      <c r="Z21" s="116" t="s">
        <v>476</v>
      </c>
      <c r="AA21" s="116" t="s">
        <v>477</v>
      </c>
      <c r="AB21" s="19"/>
    </row>
    <row r="22" spans="1:28" ht="115.5" customHeight="1" x14ac:dyDescent="0.25">
      <c r="A22" s="123"/>
      <c r="B22" s="123"/>
      <c r="C22" s="123"/>
      <c r="D22" s="104"/>
      <c r="E22" s="108"/>
      <c r="F22" s="108"/>
      <c r="G22" s="108"/>
      <c r="H22" s="104"/>
      <c r="I22" s="108"/>
      <c r="J22" s="108"/>
      <c r="K22" s="108"/>
      <c r="L22" s="108"/>
      <c r="M22" s="108"/>
      <c r="N22" s="108"/>
      <c r="O22" s="108"/>
      <c r="P22" s="62" t="s">
        <v>473</v>
      </c>
      <c r="Q22" s="56" t="s">
        <v>465</v>
      </c>
      <c r="R22" s="63">
        <v>2</v>
      </c>
      <c r="S22" s="56" t="s">
        <v>465</v>
      </c>
      <c r="T22" s="63">
        <v>2</v>
      </c>
      <c r="U22" s="59" t="s">
        <v>532</v>
      </c>
      <c r="V22" s="55">
        <v>43497</v>
      </c>
      <c r="W22" s="55">
        <v>43829</v>
      </c>
      <c r="X22" s="108"/>
      <c r="Y22" s="117"/>
      <c r="Z22" s="117"/>
      <c r="AA22" s="117"/>
      <c r="AB22" s="19"/>
    </row>
    <row r="23" spans="1:28" ht="113.25" customHeight="1" x14ac:dyDescent="0.25">
      <c r="A23" s="123"/>
      <c r="B23" s="123"/>
      <c r="C23" s="123"/>
      <c r="D23" s="104"/>
      <c r="E23" s="108"/>
      <c r="F23" s="108"/>
      <c r="G23" s="108"/>
      <c r="H23" s="104"/>
      <c r="I23" s="108"/>
      <c r="J23" s="108"/>
      <c r="K23" s="108"/>
      <c r="L23" s="108"/>
      <c r="M23" s="108"/>
      <c r="N23" s="107"/>
      <c r="O23" s="107"/>
      <c r="P23" s="62" t="s">
        <v>471</v>
      </c>
      <c r="Q23" s="62" t="s">
        <v>475</v>
      </c>
      <c r="R23" s="61">
        <v>1</v>
      </c>
      <c r="S23" s="62" t="s">
        <v>475</v>
      </c>
      <c r="T23" s="61">
        <v>1</v>
      </c>
      <c r="U23" s="59" t="s">
        <v>532</v>
      </c>
      <c r="V23" s="55">
        <v>43497</v>
      </c>
      <c r="W23" s="55">
        <v>43829</v>
      </c>
      <c r="X23" s="107"/>
      <c r="Y23" s="118"/>
      <c r="Z23" s="118"/>
      <c r="AA23" s="118"/>
      <c r="AB23" s="19"/>
    </row>
    <row r="24" spans="1:28" ht="91.5" customHeight="1" x14ac:dyDescent="0.25">
      <c r="A24" s="123"/>
      <c r="B24" s="123"/>
      <c r="C24" s="123"/>
      <c r="D24" s="104"/>
      <c r="E24" s="108"/>
      <c r="F24" s="108"/>
      <c r="G24" s="108"/>
      <c r="H24" s="104"/>
      <c r="I24" s="108"/>
      <c r="J24" s="108"/>
      <c r="K24" s="108"/>
      <c r="L24" s="108"/>
      <c r="M24" s="108"/>
      <c r="N24" s="106" t="s">
        <v>478</v>
      </c>
      <c r="O24" s="106" t="s">
        <v>479</v>
      </c>
      <c r="P24" s="62" t="s">
        <v>480</v>
      </c>
      <c r="Q24" s="56" t="s">
        <v>474</v>
      </c>
      <c r="R24" s="19">
        <v>5</v>
      </c>
      <c r="S24" s="56" t="s">
        <v>474</v>
      </c>
      <c r="T24" s="19">
        <v>5</v>
      </c>
      <c r="U24" s="59" t="s">
        <v>532</v>
      </c>
      <c r="V24" s="55">
        <v>43497</v>
      </c>
      <c r="W24" s="55">
        <v>43829</v>
      </c>
      <c r="X24" s="106" t="s">
        <v>332</v>
      </c>
      <c r="Y24" s="116">
        <v>610000000</v>
      </c>
      <c r="Z24" s="120" t="s">
        <v>476</v>
      </c>
      <c r="AA24" s="120" t="s">
        <v>485</v>
      </c>
      <c r="AB24" s="19"/>
    </row>
    <row r="25" spans="1:28" ht="91.5" customHeight="1" x14ac:dyDescent="0.25">
      <c r="A25" s="123"/>
      <c r="B25" s="123"/>
      <c r="C25" s="123"/>
      <c r="D25" s="104"/>
      <c r="E25" s="108"/>
      <c r="F25" s="108"/>
      <c r="G25" s="108"/>
      <c r="H25" s="104"/>
      <c r="I25" s="108"/>
      <c r="J25" s="108"/>
      <c r="K25" s="108"/>
      <c r="L25" s="108"/>
      <c r="M25" s="108"/>
      <c r="N25" s="108"/>
      <c r="O25" s="108"/>
      <c r="P25" s="62" t="s">
        <v>481</v>
      </c>
      <c r="Q25" s="56" t="s">
        <v>483</v>
      </c>
      <c r="R25" s="19">
        <v>3</v>
      </c>
      <c r="S25" s="56" t="s">
        <v>483</v>
      </c>
      <c r="T25" s="19">
        <v>3</v>
      </c>
      <c r="U25" s="59" t="s">
        <v>532</v>
      </c>
      <c r="V25" s="55">
        <v>43497</v>
      </c>
      <c r="W25" s="55">
        <v>43829</v>
      </c>
      <c r="X25" s="108"/>
      <c r="Y25" s="117"/>
      <c r="Z25" s="121"/>
      <c r="AA25" s="121"/>
      <c r="AB25" s="19"/>
    </row>
    <row r="26" spans="1:28" ht="91.5" customHeight="1" x14ac:dyDescent="0.25">
      <c r="A26" s="123"/>
      <c r="B26" s="123"/>
      <c r="C26" s="123"/>
      <c r="D26" s="104"/>
      <c r="E26" s="108"/>
      <c r="F26" s="108"/>
      <c r="G26" s="108"/>
      <c r="H26" s="104"/>
      <c r="I26" s="108"/>
      <c r="J26" s="108"/>
      <c r="K26" s="108"/>
      <c r="L26" s="108"/>
      <c r="M26" s="108"/>
      <c r="N26" s="107"/>
      <c r="O26" s="107"/>
      <c r="P26" s="62" t="s">
        <v>482</v>
      </c>
      <c r="Q26" s="56" t="s">
        <v>484</v>
      </c>
      <c r="R26" s="19">
        <v>1</v>
      </c>
      <c r="S26" s="56" t="s">
        <v>484</v>
      </c>
      <c r="T26" s="19">
        <v>1</v>
      </c>
      <c r="U26" s="59" t="s">
        <v>532</v>
      </c>
      <c r="V26" s="55">
        <v>43497</v>
      </c>
      <c r="W26" s="55">
        <v>43829</v>
      </c>
      <c r="X26" s="107"/>
      <c r="Y26" s="118"/>
      <c r="Z26" s="122"/>
      <c r="AA26" s="122"/>
      <c r="AB26" s="19"/>
    </row>
    <row r="27" spans="1:28" ht="167.25" customHeight="1" x14ac:dyDescent="0.25">
      <c r="A27" s="123"/>
      <c r="B27" s="123"/>
      <c r="C27" s="123"/>
      <c r="D27" s="104"/>
      <c r="E27" s="108"/>
      <c r="F27" s="108"/>
      <c r="G27" s="108"/>
      <c r="H27" s="104"/>
      <c r="I27" s="108"/>
      <c r="J27" s="108"/>
      <c r="K27" s="108"/>
      <c r="L27" s="108"/>
      <c r="M27" s="108"/>
      <c r="N27" s="126" t="s">
        <v>486</v>
      </c>
      <c r="O27" s="126" t="s">
        <v>487</v>
      </c>
      <c r="P27" s="62" t="s">
        <v>488</v>
      </c>
      <c r="Q27" s="56" t="s">
        <v>492</v>
      </c>
      <c r="R27" s="60">
        <v>2</v>
      </c>
      <c r="S27" s="56" t="s">
        <v>492</v>
      </c>
      <c r="T27" s="60">
        <v>2</v>
      </c>
      <c r="U27" s="59" t="s">
        <v>532</v>
      </c>
      <c r="V27" s="55">
        <v>43497</v>
      </c>
      <c r="W27" s="55">
        <v>43829</v>
      </c>
      <c r="X27" s="126" t="s">
        <v>332</v>
      </c>
      <c r="Y27" s="109">
        <v>845000000</v>
      </c>
      <c r="Z27" s="109" t="s">
        <v>476</v>
      </c>
      <c r="AA27" s="109" t="s">
        <v>485</v>
      </c>
      <c r="AB27" s="19"/>
    </row>
    <row r="28" spans="1:28" ht="158.25" customHeight="1" x14ac:dyDescent="0.25">
      <c r="A28" s="123"/>
      <c r="B28" s="123"/>
      <c r="C28" s="123"/>
      <c r="D28" s="104"/>
      <c r="E28" s="108"/>
      <c r="F28" s="108"/>
      <c r="G28" s="108"/>
      <c r="H28" s="104"/>
      <c r="I28" s="108"/>
      <c r="J28" s="108"/>
      <c r="K28" s="108"/>
      <c r="L28" s="108"/>
      <c r="M28" s="108"/>
      <c r="N28" s="127"/>
      <c r="O28" s="127"/>
      <c r="P28" s="62" t="s">
        <v>489</v>
      </c>
      <c r="Q28" s="56" t="s">
        <v>464</v>
      </c>
      <c r="R28" s="60">
        <v>4</v>
      </c>
      <c r="S28" s="56" t="s">
        <v>464</v>
      </c>
      <c r="T28" s="60">
        <v>4</v>
      </c>
      <c r="U28" s="59" t="s">
        <v>532</v>
      </c>
      <c r="V28" s="55">
        <v>43497</v>
      </c>
      <c r="W28" s="55">
        <v>43829</v>
      </c>
      <c r="X28" s="127"/>
      <c r="Y28" s="110"/>
      <c r="Z28" s="110"/>
      <c r="AA28" s="110"/>
      <c r="AB28" s="19"/>
    </row>
    <row r="29" spans="1:28" ht="91.5" customHeight="1" x14ac:dyDescent="0.25">
      <c r="A29" s="123"/>
      <c r="B29" s="123"/>
      <c r="C29" s="123"/>
      <c r="D29" s="104"/>
      <c r="E29" s="108"/>
      <c r="F29" s="108"/>
      <c r="G29" s="108"/>
      <c r="H29" s="104"/>
      <c r="I29" s="108"/>
      <c r="J29" s="108"/>
      <c r="K29" s="108"/>
      <c r="L29" s="108"/>
      <c r="M29" s="108"/>
      <c r="N29" s="127"/>
      <c r="O29" s="127"/>
      <c r="P29" s="62" t="s">
        <v>490</v>
      </c>
      <c r="Q29" s="56" t="s">
        <v>493</v>
      </c>
      <c r="R29" s="64">
        <v>1</v>
      </c>
      <c r="S29" s="56" t="s">
        <v>493</v>
      </c>
      <c r="T29" s="64">
        <v>1</v>
      </c>
      <c r="U29" s="59" t="s">
        <v>532</v>
      </c>
      <c r="V29" s="55">
        <v>43497</v>
      </c>
      <c r="W29" s="55">
        <v>43829</v>
      </c>
      <c r="X29" s="127"/>
      <c r="Y29" s="110"/>
      <c r="Z29" s="110"/>
      <c r="AA29" s="110"/>
      <c r="AB29" s="19"/>
    </row>
    <row r="30" spans="1:28" ht="58.5" customHeight="1" thickBot="1" x14ac:dyDescent="0.3">
      <c r="A30" s="123"/>
      <c r="B30" s="123"/>
      <c r="C30" s="123"/>
      <c r="D30" s="104"/>
      <c r="E30" s="107"/>
      <c r="F30" s="107"/>
      <c r="G30" s="107"/>
      <c r="H30" s="104"/>
      <c r="I30" s="107"/>
      <c r="J30" s="107"/>
      <c r="K30" s="107"/>
      <c r="L30" s="107"/>
      <c r="M30" s="107"/>
      <c r="N30" s="128"/>
      <c r="O30" s="128"/>
      <c r="P30" s="62" t="s">
        <v>491</v>
      </c>
      <c r="Q30" s="56" t="s">
        <v>494</v>
      </c>
      <c r="R30" s="65">
        <v>1</v>
      </c>
      <c r="S30" s="56" t="s">
        <v>494</v>
      </c>
      <c r="T30" s="65">
        <v>1</v>
      </c>
      <c r="U30" s="59" t="s">
        <v>532</v>
      </c>
      <c r="V30" s="55">
        <v>43497</v>
      </c>
      <c r="W30" s="55">
        <v>43829</v>
      </c>
      <c r="X30" s="128"/>
      <c r="Y30" s="111"/>
      <c r="Z30" s="111"/>
      <c r="AA30" s="111"/>
      <c r="AB30" s="19"/>
    </row>
    <row r="31" spans="1:28" ht="117" customHeight="1" x14ac:dyDescent="0.25">
      <c r="A31" s="123"/>
      <c r="B31" s="123"/>
      <c r="C31" s="123"/>
      <c r="D31" s="104"/>
      <c r="E31" s="9" t="s">
        <v>45</v>
      </c>
      <c r="F31" s="15" t="s">
        <v>167</v>
      </c>
      <c r="G31" s="15" t="s">
        <v>168</v>
      </c>
      <c r="H31" s="105"/>
      <c r="I31" s="15" t="s">
        <v>238</v>
      </c>
      <c r="J31" s="9" t="s">
        <v>114</v>
      </c>
      <c r="K31" s="15">
        <v>0</v>
      </c>
      <c r="L31" s="21">
        <f>13+14</f>
        <v>27</v>
      </c>
      <c r="M31" s="21">
        <v>14</v>
      </c>
      <c r="N31" s="103" t="s">
        <v>312</v>
      </c>
      <c r="O31" s="103" t="s">
        <v>313</v>
      </c>
      <c r="P31" s="37" t="s">
        <v>380</v>
      </c>
      <c r="Q31" s="37" t="s">
        <v>238</v>
      </c>
      <c r="R31" s="19">
        <v>13</v>
      </c>
      <c r="S31" s="37" t="s">
        <v>238</v>
      </c>
      <c r="T31" s="19">
        <v>13</v>
      </c>
      <c r="U31" s="59" t="s">
        <v>533</v>
      </c>
      <c r="V31" s="54">
        <v>43466</v>
      </c>
      <c r="W31" s="54">
        <v>43829</v>
      </c>
      <c r="X31" s="103" t="s">
        <v>333</v>
      </c>
      <c r="Y31" s="67">
        <v>66135984</v>
      </c>
      <c r="Z31" s="68" t="s">
        <v>476</v>
      </c>
      <c r="AA31" s="68" t="s">
        <v>485</v>
      </c>
      <c r="AB31" s="19"/>
    </row>
    <row r="32" spans="1:28" ht="89.25" customHeight="1" x14ac:dyDescent="0.25">
      <c r="A32" s="123"/>
      <c r="B32" s="123"/>
      <c r="C32" s="123"/>
      <c r="D32" s="104"/>
      <c r="E32" s="9" t="s">
        <v>46</v>
      </c>
      <c r="F32" s="15" t="s">
        <v>169</v>
      </c>
      <c r="G32" s="15" t="s">
        <v>170</v>
      </c>
      <c r="H32" s="103" t="s">
        <v>91</v>
      </c>
      <c r="I32" s="15" t="s">
        <v>239</v>
      </c>
      <c r="J32" s="9" t="s">
        <v>115</v>
      </c>
      <c r="K32" s="15" t="s">
        <v>284</v>
      </c>
      <c r="L32" s="30">
        <f>4+13</f>
        <v>17</v>
      </c>
      <c r="M32" s="30">
        <v>2</v>
      </c>
      <c r="N32" s="104"/>
      <c r="O32" s="104"/>
      <c r="P32" s="37" t="s">
        <v>381</v>
      </c>
      <c r="Q32" s="37" t="s">
        <v>374</v>
      </c>
      <c r="R32" s="19">
        <v>2</v>
      </c>
      <c r="S32" s="37" t="s">
        <v>374</v>
      </c>
      <c r="T32" s="19">
        <v>2</v>
      </c>
      <c r="U32" s="59" t="s">
        <v>532</v>
      </c>
      <c r="V32" s="54">
        <v>43466</v>
      </c>
      <c r="W32" s="54">
        <v>43829</v>
      </c>
      <c r="X32" s="104"/>
      <c r="Y32" s="80">
        <v>500000000</v>
      </c>
      <c r="Z32" s="88" t="s">
        <v>495</v>
      </c>
      <c r="AA32" s="90" t="s">
        <v>496</v>
      </c>
      <c r="AB32" s="19"/>
    </row>
    <row r="33" spans="1:28" ht="108.75" customHeight="1" x14ac:dyDescent="0.25">
      <c r="A33" s="123"/>
      <c r="B33" s="123"/>
      <c r="C33" s="123"/>
      <c r="D33" s="104"/>
      <c r="E33" s="103" t="s">
        <v>47</v>
      </c>
      <c r="F33" s="103" t="s">
        <v>171</v>
      </c>
      <c r="G33" s="103" t="s">
        <v>172</v>
      </c>
      <c r="H33" s="104"/>
      <c r="I33" s="106" t="s">
        <v>240</v>
      </c>
      <c r="J33" s="103" t="s">
        <v>116</v>
      </c>
      <c r="K33" s="106" t="s">
        <v>285</v>
      </c>
      <c r="L33" s="106">
        <f>18+8</f>
        <v>26</v>
      </c>
      <c r="M33" s="106">
        <v>9</v>
      </c>
      <c r="N33" s="104"/>
      <c r="O33" s="104"/>
      <c r="P33" s="37" t="s">
        <v>382</v>
      </c>
      <c r="Q33" s="37" t="s">
        <v>240</v>
      </c>
      <c r="R33" s="19">
        <v>4</v>
      </c>
      <c r="S33" s="37" t="s">
        <v>417</v>
      </c>
      <c r="T33" s="19">
        <v>4</v>
      </c>
      <c r="U33" s="59" t="s">
        <v>533</v>
      </c>
      <c r="V33" s="54">
        <v>43497</v>
      </c>
      <c r="W33" s="54">
        <v>43829</v>
      </c>
      <c r="X33" s="104"/>
      <c r="Y33" s="81"/>
      <c r="Z33" s="89"/>
      <c r="AA33" s="91"/>
      <c r="AB33" s="19"/>
    </row>
    <row r="34" spans="1:28" ht="223.5" customHeight="1" x14ac:dyDescent="0.25">
      <c r="A34" s="123"/>
      <c r="B34" s="123"/>
      <c r="C34" s="123"/>
      <c r="D34" s="105"/>
      <c r="E34" s="105"/>
      <c r="F34" s="105"/>
      <c r="G34" s="105"/>
      <c r="H34" s="105"/>
      <c r="I34" s="107"/>
      <c r="J34" s="105"/>
      <c r="K34" s="107"/>
      <c r="L34" s="107"/>
      <c r="M34" s="107"/>
      <c r="N34" s="105"/>
      <c r="O34" s="105"/>
      <c r="P34" s="50" t="s">
        <v>521</v>
      </c>
      <c r="Q34" s="50" t="s">
        <v>522</v>
      </c>
      <c r="R34" s="19">
        <v>1</v>
      </c>
      <c r="S34" s="50" t="s">
        <v>522</v>
      </c>
      <c r="T34" s="19">
        <v>1</v>
      </c>
      <c r="U34" s="59" t="s">
        <v>532</v>
      </c>
      <c r="V34" s="55">
        <v>43497</v>
      </c>
      <c r="W34" s="55">
        <v>43829</v>
      </c>
      <c r="X34" s="105"/>
      <c r="Y34" s="67">
        <v>12659115784.049999</v>
      </c>
      <c r="Z34" s="68" t="s">
        <v>497</v>
      </c>
      <c r="AA34" s="68" t="s">
        <v>498</v>
      </c>
      <c r="AB34" s="19"/>
    </row>
    <row r="35" spans="1:28" ht="72.75" customHeight="1" x14ac:dyDescent="0.25">
      <c r="A35" s="123"/>
      <c r="B35" s="123"/>
      <c r="C35" s="123"/>
      <c r="D35" s="141" t="s">
        <v>48</v>
      </c>
      <c r="E35" s="123" t="s">
        <v>49</v>
      </c>
      <c r="F35" s="106" t="s">
        <v>173</v>
      </c>
      <c r="G35" s="106" t="s">
        <v>174</v>
      </c>
      <c r="H35" s="123" t="s">
        <v>92</v>
      </c>
      <c r="I35" s="106" t="s">
        <v>241</v>
      </c>
      <c r="J35" s="9" t="s">
        <v>117</v>
      </c>
      <c r="K35" s="15" t="s">
        <v>286</v>
      </c>
      <c r="L35" s="21">
        <f>138+16</f>
        <v>154</v>
      </c>
      <c r="M35" s="21">
        <v>13</v>
      </c>
      <c r="N35" s="123" t="s">
        <v>314</v>
      </c>
      <c r="O35" s="123" t="s">
        <v>315</v>
      </c>
      <c r="P35" s="37" t="s">
        <v>383</v>
      </c>
      <c r="Q35" s="37" t="s">
        <v>375</v>
      </c>
      <c r="R35" s="19">
        <v>13</v>
      </c>
      <c r="S35" s="37" t="s">
        <v>375</v>
      </c>
      <c r="T35" s="19">
        <v>13</v>
      </c>
      <c r="U35" s="59" t="s">
        <v>534</v>
      </c>
      <c r="V35" s="54">
        <v>43466</v>
      </c>
      <c r="W35" s="54">
        <v>43829</v>
      </c>
      <c r="X35" s="123" t="s">
        <v>333</v>
      </c>
      <c r="Y35" s="80">
        <v>370000000</v>
      </c>
      <c r="Z35" s="88" t="s">
        <v>499</v>
      </c>
      <c r="AA35" s="90" t="s">
        <v>496</v>
      </c>
      <c r="AB35" s="19"/>
    </row>
    <row r="36" spans="1:28" ht="140.25" customHeight="1" x14ac:dyDescent="0.25">
      <c r="A36" s="123"/>
      <c r="B36" s="123"/>
      <c r="C36" s="123"/>
      <c r="D36" s="141"/>
      <c r="E36" s="123"/>
      <c r="F36" s="107"/>
      <c r="G36" s="107"/>
      <c r="H36" s="123"/>
      <c r="I36" s="107"/>
      <c r="J36" s="9" t="s">
        <v>118</v>
      </c>
      <c r="K36" s="15" t="s">
        <v>287</v>
      </c>
      <c r="L36" s="21">
        <f>192+60</f>
        <v>252</v>
      </c>
      <c r="M36" s="21">
        <v>43</v>
      </c>
      <c r="N36" s="123"/>
      <c r="O36" s="123"/>
      <c r="P36" s="37" t="s">
        <v>384</v>
      </c>
      <c r="Q36" s="37" t="s">
        <v>376</v>
      </c>
      <c r="R36" s="19">
        <v>43</v>
      </c>
      <c r="S36" s="37" t="s">
        <v>376</v>
      </c>
      <c r="T36" s="19">
        <v>43</v>
      </c>
      <c r="U36" s="59" t="s">
        <v>534</v>
      </c>
      <c r="V36" s="54">
        <v>43466</v>
      </c>
      <c r="W36" s="54">
        <v>43829</v>
      </c>
      <c r="X36" s="123"/>
      <c r="Y36" s="81"/>
      <c r="Z36" s="89"/>
      <c r="AA36" s="91"/>
      <c r="AB36" s="19"/>
    </row>
    <row r="37" spans="1:28" ht="135.75" customHeight="1" x14ac:dyDescent="0.25">
      <c r="A37" s="123"/>
      <c r="B37" s="123"/>
      <c r="C37" s="123"/>
      <c r="D37" s="141"/>
      <c r="E37" s="123" t="s">
        <v>50</v>
      </c>
      <c r="F37" s="143" t="s">
        <v>175</v>
      </c>
      <c r="G37" s="146" t="s">
        <v>176</v>
      </c>
      <c r="H37" s="123" t="s">
        <v>93</v>
      </c>
      <c r="I37" s="106" t="s">
        <v>342</v>
      </c>
      <c r="J37" s="137" t="s">
        <v>119</v>
      </c>
      <c r="K37" s="137">
        <v>0</v>
      </c>
      <c r="L37" s="137">
        <v>0</v>
      </c>
      <c r="M37" s="135" t="s">
        <v>305</v>
      </c>
      <c r="N37" s="124" t="s">
        <v>316</v>
      </c>
      <c r="O37" s="124" t="s">
        <v>317</v>
      </c>
      <c r="P37" s="40" t="s">
        <v>340</v>
      </c>
      <c r="Q37" s="40" t="s">
        <v>377</v>
      </c>
      <c r="R37" s="19">
        <v>1</v>
      </c>
      <c r="S37" s="40" t="s">
        <v>418</v>
      </c>
      <c r="T37" s="19">
        <v>1</v>
      </c>
      <c r="U37" s="59" t="s">
        <v>534</v>
      </c>
      <c r="V37" s="54">
        <v>43466</v>
      </c>
      <c r="W37" s="54">
        <v>43829</v>
      </c>
      <c r="X37" s="124" t="s">
        <v>333</v>
      </c>
      <c r="Y37" s="67">
        <v>1800000000</v>
      </c>
      <c r="Z37" s="69" t="s">
        <v>501</v>
      </c>
      <c r="AA37" s="68" t="s">
        <v>496</v>
      </c>
      <c r="AB37" s="19"/>
    </row>
    <row r="38" spans="1:28" ht="109.5" customHeight="1" x14ac:dyDescent="0.25">
      <c r="A38" s="123"/>
      <c r="B38" s="123"/>
      <c r="C38" s="123"/>
      <c r="D38" s="141"/>
      <c r="E38" s="123"/>
      <c r="F38" s="144"/>
      <c r="G38" s="146"/>
      <c r="H38" s="123"/>
      <c r="I38" s="107"/>
      <c r="J38" s="138"/>
      <c r="K38" s="138"/>
      <c r="L38" s="138"/>
      <c r="M38" s="136"/>
      <c r="N38" s="124"/>
      <c r="O38" s="124"/>
      <c r="P38" s="40" t="s">
        <v>419</v>
      </c>
      <c r="Q38" s="40" t="s">
        <v>420</v>
      </c>
      <c r="R38" s="19">
        <v>15</v>
      </c>
      <c r="S38" s="40" t="s">
        <v>420</v>
      </c>
      <c r="T38" s="19">
        <v>15</v>
      </c>
      <c r="U38" s="40" t="s">
        <v>535</v>
      </c>
      <c r="V38" s="54">
        <v>43466</v>
      </c>
      <c r="W38" s="54">
        <v>43829</v>
      </c>
      <c r="X38" s="124"/>
      <c r="Y38" s="67">
        <v>600000000</v>
      </c>
      <c r="Z38" s="69" t="s">
        <v>500</v>
      </c>
      <c r="AA38" s="68" t="s">
        <v>503</v>
      </c>
      <c r="AB38" s="19"/>
    </row>
    <row r="39" spans="1:28" ht="121.5" customHeight="1" x14ac:dyDescent="0.25">
      <c r="A39" s="123"/>
      <c r="B39" s="123"/>
      <c r="C39" s="123"/>
      <c r="D39" s="141"/>
      <c r="E39" s="123"/>
      <c r="F39" s="145"/>
      <c r="G39" s="146"/>
      <c r="H39" s="123"/>
      <c r="I39" s="15" t="s">
        <v>242</v>
      </c>
      <c r="J39" s="9" t="s">
        <v>120</v>
      </c>
      <c r="K39" s="18">
        <v>1</v>
      </c>
      <c r="L39" s="21">
        <v>2</v>
      </c>
      <c r="M39" s="21">
        <v>1</v>
      </c>
      <c r="N39" s="124"/>
      <c r="O39" s="124"/>
      <c r="P39" s="37" t="s">
        <v>341</v>
      </c>
      <c r="Q39" s="43" t="s">
        <v>378</v>
      </c>
      <c r="R39" s="19">
        <v>1</v>
      </c>
      <c r="S39" s="43" t="s">
        <v>378</v>
      </c>
      <c r="T39" s="19">
        <v>1</v>
      </c>
      <c r="U39" s="40" t="s">
        <v>555</v>
      </c>
      <c r="V39" s="54">
        <v>43497</v>
      </c>
      <c r="W39" s="54">
        <v>43829</v>
      </c>
      <c r="X39" s="124"/>
      <c r="Y39" s="67">
        <v>600000000</v>
      </c>
      <c r="Z39" s="69" t="s">
        <v>502</v>
      </c>
      <c r="AA39" s="68" t="s">
        <v>503</v>
      </c>
      <c r="AB39" s="19"/>
    </row>
    <row r="40" spans="1:28" ht="184.5" customHeight="1" x14ac:dyDescent="0.25">
      <c r="A40" s="123"/>
      <c r="B40" s="123"/>
      <c r="C40" s="123"/>
      <c r="D40" s="141"/>
      <c r="E40" s="9" t="s">
        <v>51</v>
      </c>
      <c r="F40" s="15" t="s">
        <v>177</v>
      </c>
      <c r="G40" s="15" t="s">
        <v>178</v>
      </c>
      <c r="H40" s="123" t="s">
        <v>94</v>
      </c>
      <c r="I40" s="15" t="s">
        <v>243</v>
      </c>
      <c r="J40" s="9" t="s">
        <v>121</v>
      </c>
      <c r="K40" s="18">
        <v>0</v>
      </c>
      <c r="L40" s="21">
        <v>0</v>
      </c>
      <c r="M40" s="21" t="s">
        <v>306</v>
      </c>
      <c r="N40" s="123" t="s">
        <v>318</v>
      </c>
      <c r="O40" s="123" t="s">
        <v>319</v>
      </c>
      <c r="P40" s="39" t="s">
        <v>421</v>
      </c>
      <c r="Q40" s="37" t="s">
        <v>385</v>
      </c>
      <c r="R40" s="19">
        <v>0</v>
      </c>
      <c r="S40" s="19">
        <v>0</v>
      </c>
      <c r="T40" s="49">
        <v>0</v>
      </c>
      <c r="U40" s="19" t="s">
        <v>530</v>
      </c>
      <c r="V40" s="19" t="s">
        <v>456</v>
      </c>
      <c r="W40" s="19" t="s">
        <v>456</v>
      </c>
      <c r="X40" s="123" t="s">
        <v>333</v>
      </c>
      <c r="Y40" s="70">
        <v>0</v>
      </c>
      <c r="Z40" s="19">
        <v>0</v>
      </c>
      <c r="AA40" s="19">
        <v>0</v>
      </c>
      <c r="AB40" s="19"/>
    </row>
    <row r="41" spans="1:28" ht="117" customHeight="1" x14ac:dyDescent="0.25">
      <c r="A41" s="123"/>
      <c r="B41" s="123"/>
      <c r="C41" s="123"/>
      <c r="D41" s="141"/>
      <c r="E41" s="9" t="s">
        <v>52</v>
      </c>
      <c r="F41" s="15" t="s">
        <v>179</v>
      </c>
      <c r="G41" s="15" t="s">
        <v>180</v>
      </c>
      <c r="H41" s="123"/>
      <c r="I41" s="15" t="s">
        <v>244</v>
      </c>
      <c r="J41" s="9" t="s">
        <v>122</v>
      </c>
      <c r="K41" s="21">
        <v>0</v>
      </c>
      <c r="L41" s="21">
        <v>0</v>
      </c>
      <c r="M41" s="21" t="s">
        <v>306</v>
      </c>
      <c r="N41" s="123"/>
      <c r="O41" s="123"/>
      <c r="P41" s="37" t="s">
        <v>422</v>
      </c>
      <c r="Q41" s="37" t="s">
        <v>386</v>
      </c>
      <c r="R41" s="19">
        <v>1</v>
      </c>
      <c r="S41" s="37" t="s">
        <v>386</v>
      </c>
      <c r="T41" s="49">
        <v>1</v>
      </c>
      <c r="U41" s="59" t="s">
        <v>534</v>
      </c>
      <c r="V41" s="54">
        <v>43497</v>
      </c>
      <c r="W41" s="54">
        <v>43829</v>
      </c>
      <c r="X41" s="123"/>
      <c r="Y41" s="80">
        <v>3711312869</v>
      </c>
      <c r="Z41" s="92" t="s">
        <v>504</v>
      </c>
      <c r="AA41" s="92" t="s">
        <v>505</v>
      </c>
      <c r="AB41" s="19"/>
    </row>
    <row r="42" spans="1:28" ht="131.25" customHeight="1" x14ac:dyDescent="0.25">
      <c r="A42" s="123"/>
      <c r="B42" s="123"/>
      <c r="C42" s="123"/>
      <c r="D42" s="141"/>
      <c r="E42" s="9" t="s">
        <v>53</v>
      </c>
      <c r="F42" s="15" t="s">
        <v>181</v>
      </c>
      <c r="G42" s="15" t="s">
        <v>182</v>
      </c>
      <c r="H42" s="123"/>
      <c r="I42" s="15" t="s">
        <v>245</v>
      </c>
      <c r="J42" s="9" t="s">
        <v>123</v>
      </c>
      <c r="K42" s="18" t="s">
        <v>163</v>
      </c>
      <c r="L42" s="21">
        <v>3</v>
      </c>
      <c r="M42" s="21">
        <v>3</v>
      </c>
      <c r="N42" s="123"/>
      <c r="O42" s="123"/>
      <c r="P42" s="41" t="s">
        <v>387</v>
      </c>
      <c r="Q42" s="40" t="s">
        <v>379</v>
      </c>
      <c r="R42" s="19">
        <v>3</v>
      </c>
      <c r="S42" s="40" t="s">
        <v>379</v>
      </c>
      <c r="T42" s="19">
        <v>3</v>
      </c>
      <c r="U42" s="59" t="s">
        <v>534</v>
      </c>
      <c r="V42" s="54">
        <v>43466</v>
      </c>
      <c r="W42" s="54">
        <v>43829</v>
      </c>
      <c r="X42" s="123"/>
      <c r="Y42" s="81"/>
      <c r="Z42" s="93"/>
      <c r="AA42" s="93"/>
      <c r="AB42" s="72"/>
    </row>
    <row r="43" spans="1:28" ht="72.75" customHeight="1" x14ac:dyDescent="0.25">
      <c r="A43" s="123"/>
      <c r="B43" s="123"/>
      <c r="C43" s="123"/>
      <c r="D43" s="139" t="s">
        <v>54</v>
      </c>
      <c r="E43" s="10" t="s">
        <v>55</v>
      </c>
      <c r="F43" s="16" t="s">
        <v>183</v>
      </c>
      <c r="G43" s="16" t="s">
        <v>184</v>
      </c>
      <c r="H43" s="139" t="s">
        <v>95</v>
      </c>
      <c r="I43" s="16" t="s">
        <v>246</v>
      </c>
      <c r="J43" s="10" t="s">
        <v>124</v>
      </c>
      <c r="K43" s="16" t="s">
        <v>288</v>
      </c>
      <c r="L43" s="23">
        <v>3</v>
      </c>
      <c r="M43" s="23">
        <v>1</v>
      </c>
      <c r="N43" s="106" t="s">
        <v>320</v>
      </c>
      <c r="O43" s="106" t="s">
        <v>321</v>
      </c>
      <c r="P43" s="59" t="s">
        <v>346</v>
      </c>
      <c r="Q43" s="37" t="s">
        <v>388</v>
      </c>
      <c r="R43" s="19">
        <v>1</v>
      </c>
      <c r="S43" s="37" t="s">
        <v>388</v>
      </c>
      <c r="T43" s="19">
        <v>1</v>
      </c>
      <c r="U43" s="59" t="s">
        <v>536</v>
      </c>
      <c r="V43" s="54">
        <v>43497</v>
      </c>
      <c r="W43" s="54">
        <v>43829</v>
      </c>
      <c r="X43" s="125" t="s">
        <v>333</v>
      </c>
      <c r="Y43" s="97">
        <v>2901649999</v>
      </c>
      <c r="Z43" s="94" t="s">
        <v>506</v>
      </c>
      <c r="AA43" s="94" t="s">
        <v>496</v>
      </c>
      <c r="AB43" s="19"/>
    </row>
    <row r="44" spans="1:28" ht="70.5" customHeight="1" x14ac:dyDescent="0.25">
      <c r="A44" s="123"/>
      <c r="B44" s="123"/>
      <c r="C44" s="123"/>
      <c r="D44" s="151"/>
      <c r="E44" s="141" t="s">
        <v>56</v>
      </c>
      <c r="F44" s="149" t="s">
        <v>185</v>
      </c>
      <c r="G44" s="149" t="s">
        <v>186</v>
      </c>
      <c r="H44" s="151"/>
      <c r="I44" s="16" t="s">
        <v>247</v>
      </c>
      <c r="J44" s="10" t="s">
        <v>125</v>
      </c>
      <c r="K44" s="16" t="s">
        <v>289</v>
      </c>
      <c r="L44" s="31" t="s">
        <v>337</v>
      </c>
      <c r="M44" s="23">
        <v>10</v>
      </c>
      <c r="N44" s="108"/>
      <c r="O44" s="108"/>
      <c r="P44" s="37" t="s">
        <v>423</v>
      </c>
      <c r="Q44" s="37" t="s">
        <v>424</v>
      </c>
      <c r="R44" s="19">
        <v>10</v>
      </c>
      <c r="S44" s="37" t="s">
        <v>390</v>
      </c>
      <c r="T44" s="19">
        <v>10</v>
      </c>
      <c r="U44" s="59" t="s">
        <v>537</v>
      </c>
      <c r="V44" s="54">
        <v>43497</v>
      </c>
      <c r="W44" s="54">
        <v>43829</v>
      </c>
      <c r="X44" s="125"/>
      <c r="Y44" s="98"/>
      <c r="Z44" s="95"/>
      <c r="AA44" s="95"/>
      <c r="AB44" s="19"/>
    </row>
    <row r="45" spans="1:28" ht="75" customHeight="1" x14ac:dyDescent="0.25">
      <c r="A45" s="123"/>
      <c r="B45" s="123"/>
      <c r="C45" s="123"/>
      <c r="D45" s="151"/>
      <c r="E45" s="141"/>
      <c r="F45" s="149"/>
      <c r="G45" s="149"/>
      <c r="H45" s="151"/>
      <c r="I45" s="16" t="s">
        <v>248</v>
      </c>
      <c r="J45" s="10" t="s">
        <v>126</v>
      </c>
      <c r="K45" s="16">
        <v>0</v>
      </c>
      <c r="L45" s="23">
        <f>57+56</f>
        <v>113</v>
      </c>
      <c r="M45" s="23">
        <v>35</v>
      </c>
      <c r="N45" s="108"/>
      <c r="O45" s="108"/>
      <c r="P45" s="37" t="s">
        <v>347</v>
      </c>
      <c r="Q45" s="37" t="s">
        <v>389</v>
      </c>
      <c r="R45" s="19">
        <v>35</v>
      </c>
      <c r="S45" s="37" t="s">
        <v>389</v>
      </c>
      <c r="T45" s="19">
        <v>35</v>
      </c>
      <c r="U45" s="59" t="s">
        <v>534</v>
      </c>
      <c r="V45" s="54">
        <v>43497</v>
      </c>
      <c r="W45" s="54">
        <v>43829</v>
      </c>
      <c r="X45" s="125"/>
      <c r="Y45" s="98"/>
      <c r="Z45" s="95"/>
      <c r="AA45" s="95"/>
      <c r="AB45" s="19"/>
    </row>
    <row r="46" spans="1:28" ht="126" customHeight="1" x14ac:dyDescent="0.25">
      <c r="A46" s="123"/>
      <c r="B46" s="123"/>
      <c r="C46" s="123"/>
      <c r="D46" s="151"/>
      <c r="E46" s="10"/>
      <c r="F46" s="19"/>
      <c r="G46" s="19"/>
      <c r="H46" s="151"/>
      <c r="I46" s="19"/>
      <c r="J46" s="142" t="s">
        <v>127</v>
      </c>
      <c r="K46" s="142"/>
      <c r="L46" s="142"/>
      <c r="M46" s="142"/>
      <c r="N46" s="108"/>
      <c r="O46" s="108"/>
      <c r="P46" s="37" t="s">
        <v>348</v>
      </c>
      <c r="Q46" s="37" t="s">
        <v>394</v>
      </c>
      <c r="R46" s="19">
        <v>43</v>
      </c>
      <c r="S46" s="37" t="s">
        <v>394</v>
      </c>
      <c r="T46" s="19">
        <v>43</v>
      </c>
      <c r="U46" s="59" t="s">
        <v>534</v>
      </c>
      <c r="V46" s="54">
        <v>43466</v>
      </c>
      <c r="W46" s="54">
        <v>43829</v>
      </c>
      <c r="X46" s="125"/>
      <c r="Y46" s="98"/>
      <c r="Z46" s="95"/>
      <c r="AA46" s="95"/>
      <c r="AB46" s="19"/>
    </row>
    <row r="47" spans="1:28" ht="105" customHeight="1" x14ac:dyDescent="0.25">
      <c r="A47" s="123"/>
      <c r="B47" s="123"/>
      <c r="C47" s="123"/>
      <c r="D47" s="151"/>
      <c r="E47" s="10"/>
      <c r="F47" s="19"/>
      <c r="G47" s="19"/>
      <c r="H47" s="151"/>
      <c r="I47" s="19"/>
      <c r="J47" s="142"/>
      <c r="K47" s="142"/>
      <c r="L47" s="142"/>
      <c r="M47" s="142"/>
      <c r="N47" s="108"/>
      <c r="O47" s="108"/>
      <c r="P47" s="37" t="s">
        <v>425</v>
      </c>
      <c r="Q47" s="37" t="s">
        <v>393</v>
      </c>
      <c r="R47" s="19">
        <v>23</v>
      </c>
      <c r="S47" s="37" t="s">
        <v>393</v>
      </c>
      <c r="T47" s="19">
        <v>23</v>
      </c>
      <c r="U47" s="59" t="s">
        <v>534</v>
      </c>
      <c r="V47" s="54">
        <v>43466</v>
      </c>
      <c r="W47" s="54">
        <v>43829</v>
      </c>
      <c r="X47" s="125"/>
      <c r="Y47" s="98"/>
      <c r="Z47" s="95"/>
      <c r="AA47" s="95"/>
      <c r="AB47" s="19"/>
    </row>
    <row r="48" spans="1:28" ht="61.5" customHeight="1" x14ac:dyDescent="0.25">
      <c r="A48" s="123"/>
      <c r="B48" s="123"/>
      <c r="C48" s="123"/>
      <c r="D48" s="151"/>
      <c r="E48" s="10"/>
      <c r="F48" s="19"/>
      <c r="G48" s="19"/>
      <c r="H48" s="151"/>
      <c r="I48" s="19"/>
      <c r="J48" s="142"/>
      <c r="K48" s="142"/>
      <c r="L48" s="142"/>
      <c r="M48" s="142"/>
      <c r="N48" s="107"/>
      <c r="O48" s="107"/>
      <c r="P48" s="37" t="s">
        <v>391</v>
      </c>
      <c r="Q48" s="59" t="s">
        <v>392</v>
      </c>
      <c r="R48" s="19">
        <v>33</v>
      </c>
      <c r="S48" s="37" t="s">
        <v>392</v>
      </c>
      <c r="T48" s="19">
        <v>33</v>
      </c>
      <c r="U48" s="59" t="s">
        <v>534</v>
      </c>
      <c r="V48" s="54">
        <v>43497</v>
      </c>
      <c r="W48" s="54">
        <v>43829</v>
      </c>
      <c r="X48" s="125"/>
      <c r="Y48" s="99"/>
      <c r="Z48" s="96"/>
      <c r="AA48" s="96"/>
      <c r="AB48" s="19"/>
    </row>
    <row r="49" spans="1:28" ht="96" customHeight="1" x14ac:dyDescent="0.25">
      <c r="A49" s="123"/>
      <c r="B49" s="123"/>
      <c r="C49" s="123"/>
      <c r="D49" s="139" t="s">
        <v>57</v>
      </c>
      <c r="E49" s="139" t="s">
        <v>58</v>
      </c>
      <c r="F49" s="147" t="s">
        <v>187</v>
      </c>
      <c r="G49" s="147" t="s">
        <v>188</v>
      </c>
      <c r="H49" s="139" t="s">
        <v>57</v>
      </c>
      <c r="I49" s="16" t="s">
        <v>249</v>
      </c>
      <c r="J49" s="10" t="s">
        <v>128</v>
      </c>
      <c r="K49" s="18" t="s">
        <v>163</v>
      </c>
      <c r="L49" s="23">
        <v>10</v>
      </c>
      <c r="M49" s="23">
        <v>3</v>
      </c>
      <c r="N49" s="141" t="s">
        <v>322</v>
      </c>
      <c r="O49" s="123" t="s">
        <v>323</v>
      </c>
      <c r="P49" s="37" t="s">
        <v>395</v>
      </c>
      <c r="Q49" s="40" t="s">
        <v>426</v>
      </c>
      <c r="R49" s="19">
        <v>1</v>
      </c>
      <c r="S49" s="40" t="s">
        <v>426</v>
      </c>
      <c r="T49" s="19">
        <v>1</v>
      </c>
      <c r="U49" s="59" t="s">
        <v>534</v>
      </c>
      <c r="V49" s="54">
        <v>43497</v>
      </c>
      <c r="W49" s="54">
        <v>43829</v>
      </c>
      <c r="X49" s="123" t="s">
        <v>333</v>
      </c>
      <c r="Y49" s="80">
        <v>100000000</v>
      </c>
      <c r="Z49" s="80" t="s">
        <v>507</v>
      </c>
      <c r="AA49" s="82" t="s">
        <v>508</v>
      </c>
      <c r="AB49" s="19"/>
    </row>
    <row r="50" spans="1:28" ht="96" customHeight="1" x14ac:dyDescent="0.25">
      <c r="A50" s="123"/>
      <c r="B50" s="123"/>
      <c r="C50" s="123"/>
      <c r="D50" s="140"/>
      <c r="E50" s="140"/>
      <c r="F50" s="148"/>
      <c r="G50" s="148"/>
      <c r="H50" s="140"/>
      <c r="I50" s="16" t="s">
        <v>250</v>
      </c>
      <c r="J50" s="12" t="s">
        <v>129</v>
      </c>
      <c r="K50" s="18">
        <v>15</v>
      </c>
      <c r="L50" s="23">
        <f>24+71</f>
        <v>95</v>
      </c>
      <c r="M50" s="23">
        <v>18</v>
      </c>
      <c r="N50" s="141"/>
      <c r="O50" s="123"/>
      <c r="P50" s="40" t="s">
        <v>396</v>
      </c>
      <c r="Q50" s="40" t="s">
        <v>349</v>
      </c>
      <c r="R50" s="19">
        <v>10</v>
      </c>
      <c r="S50" s="40" t="s">
        <v>349</v>
      </c>
      <c r="T50" s="19">
        <v>10</v>
      </c>
      <c r="U50" s="59" t="s">
        <v>534</v>
      </c>
      <c r="V50" s="54">
        <v>43497</v>
      </c>
      <c r="W50" s="54">
        <v>43829</v>
      </c>
      <c r="X50" s="123"/>
      <c r="Y50" s="81"/>
      <c r="Z50" s="81"/>
      <c r="AA50" s="81"/>
      <c r="AB50" s="19"/>
    </row>
    <row r="51" spans="1:28" ht="132.75" customHeight="1" x14ac:dyDescent="0.25">
      <c r="A51" s="123"/>
      <c r="B51" s="123"/>
      <c r="C51" s="123"/>
      <c r="D51" s="141" t="s">
        <v>59</v>
      </c>
      <c r="E51" s="9" t="s">
        <v>60</v>
      </c>
      <c r="F51" s="150" t="s">
        <v>189</v>
      </c>
      <c r="G51" s="15" t="s">
        <v>190</v>
      </c>
      <c r="H51" s="141" t="s">
        <v>96</v>
      </c>
      <c r="I51" s="15" t="s">
        <v>251</v>
      </c>
      <c r="J51" s="9" t="s">
        <v>130</v>
      </c>
      <c r="K51" s="15" t="s">
        <v>290</v>
      </c>
      <c r="L51" s="23">
        <f>1231+570</f>
        <v>1801</v>
      </c>
      <c r="M51" s="23">
        <v>250</v>
      </c>
      <c r="N51" s="123" t="s">
        <v>324</v>
      </c>
      <c r="O51" s="123" t="s">
        <v>325</v>
      </c>
      <c r="P51" s="59" t="s">
        <v>427</v>
      </c>
      <c r="Q51" s="37" t="s">
        <v>428</v>
      </c>
      <c r="R51" s="19">
        <v>250</v>
      </c>
      <c r="S51" s="37" t="s">
        <v>428</v>
      </c>
      <c r="T51" s="19">
        <v>250</v>
      </c>
      <c r="U51" s="59" t="s">
        <v>538</v>
      </c>
      <c r="V51" s="54">
        <v>43497</v>
      </c>
      <c r="W51" s="54">
        <v>43829</v>
      </c>
      <c r="X51" s="123" t="s">
        <v>333</v>
      </c>
      <c r="Y51" s="83">
        <v>500000000</v>
      </c>
      <c r="Z51" s="83" t="s">
        <v>509</v>
      </c>
      <c r="AA51" s="86" t="s">
        <v>511</v>
      </c>
      <c r="AB51" s="19"/>
    </row>
    <row r="52" spans="1:28" ht="108" customHeight="1" x14ac:dyDescent="0.25">
      <c r="A52" s="123"/>
      <c r="B52" s="123"/>
      <c r="C52" s="123"/>
      <c r="D52" s="141"/>
      <c r="E52" s="9" t="s">
        <v>61</v>
      </c>
      <c r="F52" s="150"/>
      <c r="G52" s="15" t="s">
        <v>191</v>
      </c>
      <c r="H52" s="141"/>
      <c r="I52" s="15" t="s">
        <v>252</v>
      </c>
      <c r="J52" s="9" t="s">
        <v>131</v>
      </c>
      <c r="K52" s="17" t="s">
        <v>163</v>
      </c>
      <c r="L52" s="24">
        <v>68</v>
      </c>
      <c r="M52" s="24">
        <v>23</v>
      </c>
      <c r="N52" s="123"/>
      <c r="O52" s="123"/>
      <c r="P52" s="37" t="s">
        <v>397</v>
      </c>
      <c r="Q52" s="37" t="s">
        <v>405</v>
      </c>
      <c r="R52" s="19">
        <v>12</v>
      </c>
      <c r="S52" s="37" t="s">
        <v>405</v>
      </c>
      <c r="T52" s="19">
        <v>12</v>
      </c>
      <c r="U52" s="59" t="s">
        <v>539</v>
      </c>
      <c r="V52" s="54">
        <v>43497</v>
      </c>
      <c r="W52" s="54">
        <v>43829</v>
      </c>
      <c r="X52" s="123"/>
      <c r="Y52" s="84"/>
      <c r="Z52" s="84"/>
      <c r="AA52" s="84"/>
      <c r="AB52" s="19"/>
    </row>
    <row r="53" spans="1:28" ht="130.5" customHeight="1" x14ac:dyDescent="0.25">
      <c r="A53" s="123"/>
      <c r="B53" s="123"/>
      <c r="C53" s="123"/>
      <c r="D53" s="141"/>
      <c r="E53" s="9" t="s">
        <v>62</v>
      </c>
      <c r="F53" s="150"/>
      <c r="G53" s="15" t="s">
        <v>192</v>
      </c>
      <c r="H53" s="141"/>
      <c r="I53" s="15" t="s">
        <v>253</v>
      </c>
      <c r="J53" s="9" t="s">
        <v>132</v>
      </c>
      <c r="K53" s="15" t="s">
        <v>163</v>
      </c>
      <c r="L53" s="23">
        <f>2+15</f>
        <v>17</v>
      </c>
      <c r="M53" s="23">
        <v>8</v>
      </c>
      <c r="N53" s="123"/>
      <c r="O53" s="123"/>
      <c r="P53" s="37" t="s">
        <v>398</v>
      </c>
      <c r="Q53" s="37" t="s">
        <v>403</v>
      </c>
      <c r="R53" s="19">
        <v>7</v>
      </c>
      <c r="S53" s="37" t="s">
        <v>403</v>
      </c>
      <c r="T53" s="19">
        <v>7</v>
      </c>
      <c r="U53" s="59" t="s">
        <v>540</v>
      </c>
      <c r="V53" s="54">
        <v>43497</v>
      </c>
      <c r="W53" s="54">
        <v>43829</v>
      </c>
      <c r="X53" s="123"/>
      <c r="Y53" s="84"/>
      <c r="Z53" s="84"/>
      <c r="AA53" s="84"/>
      <c r="AB53" s="19"/>
    </row>
    <row r="54" spans="1:28" ht="81" customHeight="1" x14ac:dyDescent="0.25">
      <c r="A54" s="123"/>
      <c r="B54" s="123"/>
      <c r="C54" s="123"/>
      <c r="D54" s="141"/>
      <c r="E54" s="123" t="s">
        <v>63</v>
      </c>
      <c r="F54" s="150"/>
      <c r="G54" s="106" t="s">
        <v>193</v>
      </c>
      <c r="H54" s="141"/>
      <c r="I54" s="15" t="s">
        <v>254</v>
      </c>
      <c r="J54" s="9" t="s">
        <v>133</v>
      </c>
      <c r="K54" s="15" t="s">
        <v>163</v>
      </c>
      <c r="L54" s="23">
        <f>14+10</f>
        <v>24</v>
      </c>
      <c r="M54" s="23">
        <v>8</v>
      </c>
      <c r="N54" s="123"/>
      <c r="O54" s="123"/>
      <c r="P54" s="37" t="s">
        <v>399</v>
      </c>
      <c r="Q54" s="37" t="s">
        <v>404</v>
      </c>
      <c r="R54" s="19">
        <v>3</v>
      </c>
      <c r="S54" s="37" t="s">
        <v>404</v>
      </c>
      <c r="T54" s="19">
        <v>3</v>
      </c>
      <c r="U54" s="59" t="s">
        <v>540</v>
      </c>
      <c r="V54" s="54">
        <v>43497</v>
      </c>
      <c r="W54" s="54">
        <v>43829</v>
      </c>
      <c r="X54" s="123"/>
      <c r="Y54" s="84"/>
      <c r="Z54" s="84"/>
      <c r="AA54" s="84"/>
      <c r="AB54" s="19"/>
    </row>
    <row r="55" spans="1:28" ht="66.75" customHeight="1" x14ac:dyDescent="0.25">
      <c r="A55" s="123"/>
      <c r="B55" s="123"/>
      <c r="C55" s="123"/>
      <c r="D55" s="141"/>
      <c r="E55" s="123"/>
      <c r="F55" s="150"/>
      <c r="G55" s="107"/>
      <c r="H55" s="141"/>
      <c r="I55" s="15" t="s">
        <v>255</v>
      </c>
      <c r="J55" s="9" t="s">
        <v>134</v>
      </c>
      <c r="K55" s="15" t="s">
        <v>291</v>
      </c>
      <c r="L55" s="23">
        <f>1+6</f>
        <v>7</v>
      </c>
      <c r="M55" s="23">
        <v>2</v>
      </c>
      <c r="N55" s="123"/>
      <c r="O55" s="123"/>
      <c r="P55" s="37" t="s">
        <v>400</v>
      </c>
      <c r="Q55" s="37" t="s">
        <v>255</v>
      </c>
      <c r="R55" s="19">
        <v>2</v>
      </c>
      <c r="S55" s="37" t="s">
        <v>255</v>
      </c>
      <c r="T55" s="19">
        <v>2</v>
      </c>
      <c r="U55" s="73" t="s">
        <v>556</v>
      </c>
      <c r="V55" s="54">
        <v>43497</v>
      </c>
      <c r="W55" s="54">
        <v>43829</v>
      </c>
      <c r="X55" s="123"/>
      <c r="Y55" s="85"/>
      <c r="Z55" s="85"/>
      <c r="AA55" s="85"/>
      <c r="AB55" s="19"/>
    </row>
    <row r="56" spans="1:28" ht="132" customHeight="1" x14ac:dyDescent="0.25">
      <c r="A56" s="123"/>
      <c r="B56" s="123"/>
      <c r="C56" s="123"/>
      <c r="D56" s="141"/>
      <c r="E56" s="32" t="s">
        <v>64</v>
      </c>
      <c r="F56" s="36" t="s">
        <v>194</v>
      </c>
      <c r="G56" s="36" t="s">
        <v>195</v>
      </c>
      <c r="H56" s="34" t="s">
        <v>97</v>
      </c>
      <c r="I56" s="36" t="s">
        <v>256</v>
      </c>
      <c r="J56" s="32" t="s">
        <v>135</v>
      </c>
      <c r="K56" s="33" t="s">
        <v>292</v>
      </c>
      <c r="L56" s="33">
        <v>3</v>
      </c>
      <c r="M56" s="35">
        <v>1</v>
      </c>
      <c r="N56" s="123"/>
      <c r="O56" s="123"/>
      <c r="P56" s="73" t="s">
        <v>401</v>
      </c>
      <c r="Q56" s="37" t="s">
        <v>402</v>
      </c>
      <c r="R56" s="19">
        <v>1</v>
      </c>
      <c r="S56" s="37" t="s">
        <v>402</v>
      </c>
      <c r="T56" s="19">
        <v>1</v>
      </c>
      <c r="U56" s="73" t="s">
        <v>557</v>
      </c>
      <c r="V56" s="54">
        <v>43466</v>
      </c>
      <c r="W56" s="54">
        <v>43829</v>
      </c>
      <c r="X56" s="123"/>
      <c r="Y56" s="69">
        <v>450000000</v>
      </c>
      <c r="Z56" s="69" t="s">
        <v>510</v>
      </c>
      <c r="AA56" s="69" t="s">
        <v>496</v>
      </c>
      <c r="AB56" s="19"/>
    </row>
    <row r="57" spans="1:28" ht="90" x14ac:dyDescent="0.25">
      <c r="A57" s="123"/>
      <c r="B57" s="123"/>
      <c r="C57" s="123" t="s">
        <v>65</v>
      </c>
      <c r="D57" s="141" t="s">
        <v>66</v>
      </c>
      <c r="E57" s="9" t="s">
        <v>67</v>
      </c>
      <c r="F57" s="15" t="s">
        <v>196</v>
      </c>
      <c r="G57" s="15" t="s">
        <v>163</v>
      </c>
      <c r="H57" s="141" t="s">
        <v>98</v>
      </c>
      <c r="I57" s="15" t="s">
        <v>257</v>
      </c>
      <c r="J57" s="32" t="s">
        <v>136</v>
      </c>
      <c r="K57" s="15" t="s">
        <v>163</v>
      </c>
      <c r="L57" s="21">
        <v>1</v>
      </c>
      <c r="M57" s="21">
        <v>0</v>
      </c>
      <c r="N57" s="123" t="s">
        <v>326</v>
      </c>
      <c r="O57" s="123" t="s">
        <v>327</v>
      </c>
      <c r="P57" s="42" t="s">
        <v>350</v>
      </c>
      <c r="Q57" s="42" t="s">
        <v>351</v>
      </c>
      <c r="R57" s="19">
        <v>10</v>
      </c>
      <c r="S57" s="42" t="s">
        <v>351</v>
      </c>
      <c r="T57" s="19">
        <v>10</v>
      </c>
      <c r="U57" s="73" t="s">
        <v>541</v>
      </c>
      <c r="V57" s="54">
        <v>43466</v>
      </c>
      <c r="W57" s="54">
        <v>43829</v>
      </c>
      <c r="X57" s="123" t="s">
        <v>333</v>
      </c>
      <c r="Y57" s="87">
        <v>1129999999</v>
      </c>
      <c r="Z57" s="79" t="s">
        <v>512</v>
      </c>
      <c r="AA57" s="79" t="s">
        <v>513</v>
      </c>
      <c r="AB57" s="19"/>
    </row>
    <row r="58" spans="1:28" ht="150.75" customHeight="1" x14ac:dyDescent="0.25">
      <c r="A58" s="123"/>
      <c r="B58" s="123"/>
      <c r="C58" s="123"/>
      <c r="D58" s="141"/>
      <c r="E58" s="9" t="s">
        <v>68</v>
      </c>
      <c r="F58" s="15" t="s">
        <v>197</v>
      </c>
      <c r="G58" s="15" t="s">
        <v>198</v>
      </c>
      <c r="H58" s="141"/>
      <c r="I58" s="15" t="s">
        <v>258</v>
      </c>
      <c r="J58" s="9" t="s">
        <v>137</v>
      </c>
      <c r="K58" s="15" t="s">
        <v>293</v>
      </c>
      <c r="L58" s="21">
        <v>0</v>
      </c>
      <c r="M58" s="21">
        <v>0</v>
      </c>
      <c r="N58" s="123"/>
      <c r="O58" s="123"/>
      <c r="P58" s="39" t="s">
        <v>354</v>
      </c>
      <c r="Q58" s="37" t="s">
        <v>429</v>
      </c>
      <c r="R58" s="49">
        <v>0</v>
      </c>
      <c r="S58" s="37" t="s">
        <v>429</v>
      </c>
      <c r="T58" s="49">
        <v>0</v>
      </c>
      <c r="U58" s="73" t="s">
        <v>530</v>
      </c>
      <c r="V58" s="19" t="s">
        <v>456</v>
      </c>
      <c r="W58" s="19" t="s">
        <v>456</v>
      </c>
      <c r="X58" s="123"/>
      <c r="Y58" s="79"/>
      <c r="Z58" s="79"/>
      <c r="AA58" s="79"/>
      <c r="AB58" s="19"/>
    </row>
    <row r="59" spans="1:28" ht="179.25" customHeight="1" x14ac:dyDescent="0.25">
      <c r="A59" s="123"/>
      <c r="B59" s="123"/>
      <c r="C59" s="123"/>
      <c r="D59" s="141"/>
      <c r="E59" s="9" t="s">
        <v>69</v>
      </c>
      <c r="F59" s="15" t="s">
        <v>199</v>
      </c>
      <c r="G59" s="15" t="s">
        <v>200</v>
      </c>
      <c r="H59" s="141"/>
      <c r="I59" s="15" t="s">
        <v>259</v>
      </c>
      <c r="J59" s="9" t="s">
        <v>138</v>
      </c>
      <c r="K59" s="15" t="s">
        <v>294</v>
      </c>
      <c r="L59" s="21">
        <f>487+220</f>
        <v>707</v>
      </c>
      <c r="M59" s="21">
        <v>382</v>
      </c>
      <c r="N59" s="123"/>
      <c r="O59" s="123"/>
      <c r="P59" s="38" t="s">
        <v>431</v>
      </c>
      <c r="Q59" s="37" t="s">
        <v>430</v>
      </c>
      <c r="R59" s="49">
        <v>382</v>
      </c>
      <c r="S59" s="37" t="s">
        <v>430</v>
      </c>
      <c r="T59" s="49">
        <v>382</v>
      </c>
      <c r="U59" s="73" t="s">
        <v>542</v>
      </c>
      <c r="V59" s="54">
        <v>43466</v>
      </c>
      <c r="W59" s="54">
        <v>43829</v>
      </c>
      <c r="X59" s="123"/>
      <c r="Y59" s="79"/>
      <c r="Z59" s="79"/>
      <c r="AA59" s="79"/>
      <c r="AB59" s="19"/>
    </row>
    <row r="60" spans="1:28" ht="208.5" customHeight="1" x14ac:dyDescent="0.25">
      <c r="A60" s="123"/>
      <c r="B60" s="123"/>
      <c r="C60" s="123"/>
      <c r="D60" s="141"/>
      <c r="E60" s="9" t="s">
        <v>70</v>
      </c>
      <c r="F60" s="15" t="s">
        <v>201</v>
      </c>
      <c r="G60" s="15" t="s">
        <v>202</v>
      </c>
      <c r="H60" s="141"/>
      <c r="I60" s="15" t="s">
        <v>260</v>
      </c>
      <c r="J60" s="9" t="s">
        <v>139</v>
      </c>
      <c r="K60" s="15" t="s">
        <v>295</v>
      </c>
      <c r="L60" s="25">
        <f>657+235</f>
        <v>892</v>
      </c>
      <c r="M60" s="25">
        <v>669</v>
      </c>
      <c r="N60" s="123"/>
      <c r="O60" s="123"/>
      <c r="P60" s="37" t="s">
        <v>433</v>
      </c>
      <c r="Q60" s="37" t="s">
        <v>432</v>
      </c>
      <c r="R60" s="49">
        <v>669</v>
      </c>
      <c r="S60" s="37" t="s">
        <v>432</v>
      </c>
      <c r="T60" s="49">
        <v>669</v>
      </c>
      <c r="U60" s="73" t="s">
        <v>543</v>
      </c>
      <c r="V60" s="54">
        <v>43466</v>
      </c>
      <c r="W60" s="54">
        <v>43829</v>
      </c>
      <c r="X60" s="123"/>
      <c r="Y60" s="79"/>
      <c r="Z60" s="79"/>
      <c r="AA60" s="79"/>
      <c r="AB60" s="19"/>
    </row>
    <row r="61" spans="1:28" ht="111.75" customHeight="1" x14ac:dyDescent="0.25">
      <c r="A61" s="123"/>
      <c r="B61" s="123"/>
      <c r="C61" s="123"/>
      <c r="D61" s="141"/>
      <c r="E61" s="123" t="s">
        <v>71</v>
      </c>
      <c r="F61" s="106" t="s">
        <v>203</v>
      </c>
      <c r="G61" s="106" t="s">
        <v>204</v>
      </c>
      <c r="H61" s="141"/>
      <c r="I61" s="15" t="s">
        <v>261</v>
      </c>
      <c r="J61" s="9" t="s">
        <v>140</v>
      </c>
      <c r="K61" s="15" t="s">
        <v>296</v>
      </c>
      <c r="L61" s="25">
        <f>742+390</f>
        <v>1132</v>
      </c>
      <c r="M61" s="25">
        <v>379</v>
      </c>
      <c r="N61" s="123"/>
      <c r="O61" s="123"/>
      <c r="P61" s="37" t="s">
        <v>434</v>
      </c>
      <c r="Q61" s="37" t="s">
        <v>436</v>
      </c>
      <c r="R61" s="49">
        <v>379</v>
      </c>
      <c r="S61" s="37" t="s">
        <v>436</v>
      </c>
      <c r="T61" s="49">
        <v>379</v>
      </c>
      <c r="U61" s="73" t="s">
        <v>544</v>
      </c>
      <c r="V61" s="54">
        <v>43466</v>
      </c>
      <c r="W61" s="54">
        <v>43829</v>
      </c>
      <c r="X61" s="123"/>
      <c r="Y61" s="79"/>
      <c r="Z61" s="79"/>
      <c r="AA61" s="79"/>
      <c r="AB61" s="19"/>
    </row>
    <row r="62" spans="1:28" ht="139.5" customHeight="1" x14ac:dyDescent="0.25">
      <c r="A62" s="123"/>
      <c r="B62" s="123"/>
      <c r="C62" s="123"/>
      <c r="D62" s="141"/>
      <c r="E62" s="123"/>
      <c r="F62" s="107"/>
      <c r="G62" s="107"/>
      <c r="H62" s="141"/>
      <c r="I62" s="15" t="s">
        <v>262</v>
      </c>
      <c r="J62" s="9" t="s">
        <v>141</v>
      </c>
      <c r="K62" s="15" t="s">
        <v>163</v>
      </c>
      <c r="L62" s="21">
        <v>41</v>
      </c>
      <c r="M62" s="21">
        <v>133</v>
      </c>
      <c r="N62" s="123"/>
      <c r="O62" s="123"/>
      <c r="P62" s="37" t="s">
        <v>435</v>
      </c>
      <c r="Q62" s="37" t="s">
        <v>437</v>
      </c>
      <c r="R62" s="49">
        <v>133</v>
      </c>
      <c r="S62" s="37" t="s">
        <v>437</v>
      </c>
      <c r="T62" s="49">
        <v>133</v>
      </c>
      <c r="U62" s="73" t="s">
        <v>545</v>
      </c>
      <c r="V62" s="54">
        <v>43466</v>
      </c>
      <c r="W62" s="54">
        <v>43829</v>
      </c>
      <c r="X62" s="123"/>
      <c r="Y62" s="79"/>
      <c r="Z62" s="79"/>
      <c r="AA62" s="79"/>
      <c r="AB62" s="19"/>
    </row>
    <row r="63" spans="1:28" ht="164.25" customHeight="1" x14ac:dyDescent="0.25">
      <c r="A63" s="123"/>
      <c r="B63" s="123"/>
      <c r="C63" s="123"/>
      <c r="D63" s="141"/>
      <c r="E63" s="9" t="s">
        <v>72</v>
      </c>
      <c r="F63" s="15" t="s">
        <v>205</v>
      </c>
      <c r="G63" s="15" t="s">
        <v>206</v>
      </c>
      <c r="H63" s="141"/>
      <c r="I63" s="15" t="s">
        <v>263</v>
      </c>
      <c r="J63" s="9" t="s">
        <v>142</v>
      </c>
      <c r="K63" s="15" t="s">
        <v>297</v>
      </c>
      <c r="L63" s="25">
        <f>2429+4170</f>
        <v>6599</v>
      </c>
      <c r="M63" s="25">
        <v>1944</v>
      </c>
      <c r="N63" s="123"/>
      <c r="O63" s="123"/>
      <c r="P63" s="37" t="s">
        <v>438</v>
      </c>
      <c r="Q63" s="37" t="s">
        <v>263</v>
      </c>
      <c r="R63" s="49">
        <v>226</v>
      </c>
      <c r="S63" s="37" t="s">
        <v>263</v>
      </c>
      <c r="T63" s="49">
        <v>226</v>
      </c>
      <c r="U63" s="73" t="s">
        <v>546</v>
      </c>
      <c r="V63" s="54">
        <v>43466</v>
      </c>
      <c r="W63" s="54">
        <v>43829</v>
      </c>
      <c r="X63" s="123"/>
      <c r="Y63" s="79"/>
      <c r="Z63" s="79"/>
      <c r="AA63" s="79"/>
      <c r="AB63" s="19"/>
    </row>
    <row r="64" spans="1:28" ht="145.5" customHeight="1" x14ac:dyDescent="0.25">
      <c r="A64" s="123"/>
      <c r="B64" s="123"/>
      <c r="C64" s="123"/>
      <c r="D64" s="141"/>
      <c r="E64" s="9" t="s">
        <v>73</v>
      </c>
      <c r="F64" s="15" t="s">
        <v>207</v>
      </c>
      <c r="G64" s="15">
        <v>0</v>
      </c>
      <c r="H64" s="141"/>
      <c r="I64" s="15" t="s">
        <v>264</v>
      </c>
      <c r="J64" s="9" t="s">
        <v>143</v>
      </c>
      <c r="K64" s="15" t="s">
        <v>163</v>
      </c>
      <c r="L64" s="30">
        <v>0</v>
      </c>
      <c r="M64" s="46" t="s">
        <v>307</v>
      </c>
      <c r="N64" s="123"/>
      <c r="O64" s="123"/>
      <c r="P64" s="39" t="s">
        <v>355</v>
      </c>
      <c r="Q64" s="37" t="s">
        <v>439</v>
      </c>
      <c r="R64" s="49">
        <v>0</v>
      </c>
      <c r="S64" s="37" t="s">
        <v>439</v>
      </c>
      <c r="T64" s="49">
        <v>0</v>
      </c>
      <c r="U64" s="19" t="s">
        <v>530</v>
      </c>
      <c r="V64" s="19" t="s">
        <v>456</v>
      </c>
      <c r="W64" s="19" t="s">
        <v>456</v>
      </c>
      <c r="X64" s="123"/>
      <c r="Y64" s="79"/>
      <c r="Z64" s="79"/>
      <c r="AA64" s="79"/>
      <c r="AB64" s="19"/>
    </row>
    <row r="65" spans="1:28" ht="108.75" customHeight="1" x14ac:dyDescent="0.25">
      <c r="A65" s="123"/>
      <c r="B65" s="123"/>
      <c r="C65" s="123"/>
      <c r="D65" s="141"/>
      <c r="E65" s="9" t="s">
        <v>74</v>
      </c>
      <c r="F65" s="15" t="s">
        <v>208</v>
      </c>
      <c r="G65" s="15" t="s">
        <v>209</v>
      </c>
      <c r="H65" s="141"/>
      <c r="I65" s="15" t="s">
        <v>265</v>
      </c>
      <c r="J65" s="9" t="s">
        <v>144</v>
      </c>
      <c r="K65" s="15">
        <v>0</v>
      </c>
      <c r="L65" s="14" t="s">
        <v>336</v>
      </c>
      <c r="M65" s="21">
        <v>22</v>
      </c>
      <c r="N65" s="123"/>
      <c r="O65" s="123"/>
      <c r="P65" s="37" t="s">
        <v>441</v>
      </c>
      <c r="Q65" s="37" t="s">
        <v>440</v>
      </c>
      <c r="R65" s="49">
        <v>22</v>
      </c>
      <c r="S65" s="59" t="s">
        <v>440</v>
      </c>
      <c r="T65" s="49">
        <v>22</v>
      </c>
      <c r="U65" s="59" t="s">
        <v>547</v>
      </c>
      <c r="V65" s="54">
        <v>43466</v>
      </c>
      <c r="W65" s="54">
        <v>43829</v>
      </c>
      <c r="X65" s="123"/>
      <c r="Y65" s="79"/>
      <c r="Z65" s="79"/>
      <c r="AA65" s="79"/>
      <c r="AB65" s="19"/>
    </row>
    <row r="66" spans="1:28" ht="96.75" customHeight="1" x14ac:dyDescent="0.25">
      <c r="A66" s="123"/>
      <c r="B66" s="123"/>
      <c r="C66" s="123"/>
      <c r="D66" s="141"/>
      <c r="E66" s="9" t="s">
        <v>75</v>
      </c>
      <c r="F66" s="15" t="s">
        <v>210</v>
      </c>
      <c r="G66" s="15">
        <v>0</v>
      </c>
      <c r="H66" s="141"/>
      <c r="I66" s="15" t="s">
        <v>266</v>
      </c>
      <c r="J66" s="9" t="s">
        <v>145</v>
      </c>
      <c r="K66" s="15" t="s">
        <v>163</v>
      </c>
      <c r="L66" s="21">
        <v>1</v>
      </c>
      <c r="M66" s="21">
        <v>0</v>
      </c>
      <c r="N66" s="123"/>
      <c r="O66" s="123"/>
      <c r="P66" s="37" t="s">
        <v>352</v>
      </c>
      <c r="Q66" s="37" t="s">
        <v>352</v>
      </c>
      <c r="R66" s="37" t="s">
        <v>352</v>
      </c>
      <c r="S66" s="37" t="s">
        <v>352</v>
      </c>
      <c r="T66" s="37" t="s">
        <v>352</v>
      </c>
      <c r="U66" s="59" t="s">
        <v>352</v>
      </c>
      <c r="V66" s="54">
        <v>43466</v>
      </c>
      <c r="W66" s="54">
        <v>43829</v>
      </c>
      <c r="X66" s="123"/>
      <c r="Y66" s="79"/>
      <c r="Z66" s="79"/>
      <c r="AA66" s="79"/>
      <c r="AB66" s="19"/>
    </row>
    <row r="67" spans="1:28" ht="164.25" customHeight="1" x14ac:dyDescent="0.25">
      <c r="A67" s="123"/>
      <c r="B67" s="123"/>
      <c r="C67" s="123"/>
      <c r="D67" s="141"/>
      <c r="E67" s="9" t="s">
        <v>76</v>
      </c>
      <c r="F67" s="15" t="s">
        <v>211</v>
      </c>
      <c r="G67" s="15" t="s">
        <v>212</v>
      </c>
      <c r="H67" s="141"/>
      <c r="I67" s="15" t="s">
        <v>267</v>
      </c>
      <c r="J67" s="9" t="s">
        <v>146</v>
      </c>
      <c r="K67" s="15" t="s">
        <v>298</v>
      </c>
      <c r="L67" s="30">
        <v>0</v>
      </c>
      <c r="M67" s="30">
        <v>1</v>
      </c>
      <c r="N67" s="123"/>
      <c r="O67" s="123"/>
      <c r="P67" s="39" t="s">
        <v>353</v>
      </c>
      <c r="Q67" s="37" t="s">
        <v>442</v>
      </c>
      <c r="R67" s="49">
        <v>0</v>
      </c>
      <c r="S67" s="37" t="s">
        <v>442</v>
      </c>
      <c r="T67" s="49">
        <v>0</v>
      </c>
      <c r="U67" s="19" t="s">
        <v>530</v>
      </c>
      <c r="V67" s="19" t="s">
        <v>456</v>
      </c>
      <c r="W67" s="19" t="s">
        <v>456</v>
      </c>
      <c r="X67" s="123"/>
      <c r="Y67" s="79"/>
      <c r="Z67" s="79"/>
      <c r="AA67" s="79"/>
      <c r="AB67" s="19"/>
    </row>
    <row r="68" spans="1:28" ht="114.75" customHeight="1" x14ac:dyDescent="0.25">
      <c r="A68" s="123"/>
      <c r="B68" s="123"/>
      <c r="C68" s="123"/>
      <c r="D68" s="141" t="s">
        <v>77</v>
      </c>
      <c r="E68" s="123" t="s">
        <v>78</v>
      </c>
      <c r="F68" s="106" t="s">
        <v>213</v>
      </c>
      <c r="G68" s="106" t="s">
        <v>214</v>
      </c>
      <c r="H68" s="141" t="s">
        <v>99</v>
      </c>
      <c r="I68" s="15" t="s">
        <v>268</v>
      </c>
      <c r="J68" s="9" t="s">
        <v>147</v>
      </c>
      <c r="K68" s="15" t="s">
        <v>163</v>
      </c>
      <c r="L68" s="30">
        <f>2+2</f>
        <v>4</v>
      </c>
      <c r="M68" s="21">
        <v>1</v>
      </c>
      <c r="N68" s="123" t="s">
        <v>328</v>
      </c>
      <c r="O68" s="123" t="s">
        <v>329</v>
      </c>
      <c r="P68" s="37" t="s">
        <v>357</v>
      </c>
      <c r="Q68" s="37" t="s">
        <v>268</v>
      </c>
      <c r="R68" s="49">
        <v>1</v>
      </c>
      <c r="S68" s="37" t="s">
        <v>268</v>
      </c>
      <c r="T68" s="49">
        <v>1</v>
      </c>
      <c r="U68" s="73" t="s">
        <v>534</v>
      </c>
      <c r="V68" s="54">
        <v>43497</v>
      </c>
      <c r="W68" s="54">
        <v>43829</v>
      </c>
      <c r="X68" s="123" t="s">
        <v>333</v>
      </c>
      <c r="Y68" s="75">
        <v>300000000</v>
      </c>
      <c r="Z68" s="76" t="s">
        <v>514</v>
      </c>
      <c r="AA68" s="76" t="s">
        <v>515</v>
      </c>
      <c r="AB68" s="19"/>
    </row>
    <row r="69" spans="1:28" ht="83.25" customHeight="1" x14ac:dyDescent="0.25">
      <c r="A69" s="123"/>
      <c r="B69" s="123"/>
      <c r="C69" s="123"/>
      <c r="D69" s="141"/>
      <c r="E69" s="123"/>
      <c r="F69" s="107"/>
      <c r="G69" s="107"/>
      <c r="H69" s="141"/>
      <c r="I69" s="15" t="s">
        <v>269</v>
      </c>
      <c r="J69" s="9" t="s">
        <v>148</v>
      </c>
      <c r="K69" s="15" t="s">
        <v>163</v>
      </c>
      <c r="L69" s="25">
        <f>132+200</f>
        <v>332</v>
      </c>
      <c r="M69" s="25">
        <v>92</v>
      </c>
      <c r="N69" s="123"/>
      <c r="O69" s="123"/>
      <c r="P69" s="37" t="s">
        <v>358</v>
      </c>
      <c r="Q69" s="37" t="s">
        <v>269</v>
      </c>
      <c r="R69" s="49">
        <v>92</v>
      </c>
      <c r="S69" s="59" t="s">
        <v>269</v>
      </c>
      <c r="T69" s="49">
        <v>92</v>
      </c>
      <c r="U69" s="73" t="s">
        <v>548</v>
      </c>
      <c r="V69" s="54">
        <v>43497</v>
      </c>
      <c r="W69" s="54">
        <v>43829</v>
      </c>
      <c r="X69" s="123"/>
      <c r="Y69" s="75"/>
      <c r="Z69" s="76"/>
      <c r="AA69" s="76"/>
      <c r="AB69" s="19"/>
    </row>
    <row r="70" spans="1:28" ht="123" customHeight="1" x14ac:dyDescent="0.25">
      <c r="A70" s="123"/>
      <c r="B70" s="123"/>
      <c r="C70" s="123"/>
      <c r="D70" s="141"/>
      <c r="E70" s="9" t="s">
        <v>79</v>
      </c>
      <c r="F70" s="15" t="s">
        <v>215</v>
      </c>
      <c r="G70" s="15" t="s">
        <v>216</v>
      </c>
      <c r="H70" s="141"/>
      <c r="I70" s="15" t="s">
        <v>270</v>
      </c>
      <c r="J70" s="9" t="s">
        <v>149</v>
      </c>
      <c r="K70" s="15">
        <v>40</v>
      </c>
      <c r="L70" s="21">
        <v>132</v>
      </c>
      <c r="M70" s="21">
        <v>47</v>
      </c>
      <c r="N70" s="123"/>
      <c r="O70" s="123"/>
      <c r="P70" s="37" t="s">
        <v>356</v>
      </c>
      <c r="Q70" s="37" t="s">
        <v>443</v>
      </c>
      <c r="R70" s="49">
        <v>47</v>
      </c>
      <c r="S70" s="37" t="s">
        <v>443</v>
      </c>
      <c r="T70" s="49">
        <v>47</v>
      </c>
      <c r="U70" s="73" t="s">
        <v>549</v>
      </c>
      <c r="V70" s="54">
        <v>43497</v>
      </c>
      <c r="W70" s="54">
        <v>43829</v>
      </c>
      <c r="X70" s="123"/>
      <c r="Y70" s="75"/>
      <c r="Z70" s="76"/>
      <c r="AA70" s="76"/>
      <c r="AB70" s="19"/>
    </row>
    <row r="71" spans="1:28" ht="146.25" customHeight="1" x14ac:dyDescent="0.25">
      <c r="A71" s="123"/>
      <c r="B71" s="123"/>
      <c r="C71" s="123"/>
      <c r="D71" s="141"/>
      <c r="E71" s="9" t="s">
        <v>80</v>
      </c>
      <c r="F71" s="15" t="s">
        <v>217</v>
      </c>
      <c r="G71" s="15" t="s">
        <v>218</v>
      </c>
      <c r="H71" s="141"/>
      <c r="I71" s="15" t="s">
        <v>271</v>
      </c>
      <c r="J71" s="9" t="s">
        <v>150</v>
      </c>
      <c r="K71" s="15">
        <v>45</v>
      </c>
      <c r="L71" s="21">
        <v>0</v>
      </c>
      <c r="M71" s="21">
        <v>15</v>
      </c>
      <c r="N71" s="123"/>
      <c r="O71" s="123"/>
      <c r="P71" s="37" t="s">
        <v>445</v>
      </c>
      <c r="Q71" s="37" t="s">
        <v>444</v>
      </c>
      <c r="R71" s="49">
        <v>15</v>
      </c>
      <c r="S71" s="59" t="s">
        <v>444</v>
      </c>
      <c r="T71" s="49">
        <v>15</v>
      </c>
      <c r="U71" s="73" t="s">
        <v>550</v>
      </c>
      <c r="V71" s="54">
        <v>43497</v>
      </c>
      <c r="W71" s="54">
        <v>43829</v>
      </c>
      <c r="X71" s="123"/>
      <c r="Y71" s="75"/>
      <c r="Z71" s="76"/>
      <c r="AA71" s="76"/>
      <c r="AB71" s="19"/>
    </row>
    <row r="72" spans="1:28" ht="102" customHeight="1" x14ac:dyDescent="0.25">
      <c r="A72" s="123"/>
      <c r="B72" s="123"/>
      <c r="C72" s="123"/>
      <c r="D72" s="141" t="s">
        <v>81</v>
      </c>
      <c r="E72" s="9" t="s">
        <v>82</v>
      </c>
      <c r="F72" s="15" t="s">
        <v>219</v>
      </c>
      <c r="G72" s="15">
        <v>0</v>
      </c>
      <c r="H72" s="141" t="s">
        <v>81</v>
      </c>
      <c r="I72" s="15" t="s">
        <v>272</v>
      </c>
      <c r="J72" s="13" t="s">
        <v>151</v>
      </c>
      <c r="K72" s="48" t="s">
        <v>524</v>
      </c>
      <c r="L72" s="46" t="s">
        <v>338</v>
      </c>
      <c r="M72" s="46" t="s">
        <v>308</v>
      </c>
      <c r="N72" s="123" t="s">
        <v>330</v>
      </c>
      <c r="O72" s="123" t="s">
        <v>331</v>
      </c>
      <c r="P72" s="50" t="s">
        <v>525</v>
      </c>
      <c r="Q72" s="50" t="s">
        <v>526</v>
      </c>
      <c r="R72" s="49">
        <v>1</v>
      </c>
      <c r="S72" s="50" t="s">
        <v>523</v>
      </c>
      <c r="T72" s="49">
        <v>1</v>
      </c>
      <c r="U72" s="59" t="s">
        <v>534</v>
      </c>
      <c r="V72" s="54">
        <v>43497</v>
      </c>
      <c r="W72" s="54">
        <v>43829</v>
      </c>
      <c r="X72" s="123" t="s">
        <v>333</v>
      </c>
      <c r="Y72" s="77">
        <v>100000000</v>
      </c>
      <c r="Z72" s="76" t="s">
        <v>516</v>
      </c>
      <c r="AA72" s="76" t="s">
        <v>517</v>
      </c>
      <c r="AB72" s="19"/>
    </row>
    <row r="73" spans="1:28" ht="116.25" customHeight="1" x14ac:dyDescent="0.25">
      <c r="A73" s="123"/>
      <c r="B73" s="123"/>
      <c r="C73" s="123"/>
      <c r="D73" s="141"/>
      <c r="E73" s="123" t="s">
        <v>83</v>
      </c>
      <c r="F73" s="106" t="s">
        <v>220</v>
      </c>
      <c r="G73" s="106" t="s">
        <v>221</v>
      </c>
      <c r="H73" s="141"/>
      <c r="I73" s="15" t="s">
        <v>273</v>
      </c>
      <c r="J73" s="13" t="s">
        <v>152</v>
      </c>
      <c r="K73" s="15" t="s">
        <v>163</v>
      </c>
      <c r="L73" s="21">
        <f>31+5</f>
        <v>36</v>
      </c>
      <c r="M73" s="21">
        <v>3</v>
      </c>
      <c r="N73" s="123"/>
      <c r="O73" s="123"/>
      <c r="P73" s="37" t="s">
        <v>448</v>
      </c>
      <c r="Q73" s="37" t="s">
        <v>446</v>
      </c>
      <c r="R73" s="49">
        <v>1</v>
      </c>
      <c r="S73" s="37" t="s">
        <v>446</v>
      </c>
      <c r="T73" s="49">
        <v>1</v>
      </c>
      <c r="U73" s="59" t="s">
        <v>534</v>
      </c>
      <c r="V73" s="54">
        <v>43497</v>
      </c>
      <c r="W73" s="54">
        <v>43829</v>
      </c>
      <c r="X73" s="123"/>
      <c r="Y73" s="77"/>
      <c r="Z73" s="76"/>
      <c r="AA73" s="76"/>
      <c r="AB73" s="19"/>
    </row>
    <row r="74" spans="1:28" ht="105.75" customHeight="1" x14ac:dyDescent="0.25">
      <c r="A74" s="123"/>
      <c r="B74" s="123"/>
      <c r="C74" s="123"/>
      <c r="D74" s="141"/>
      <c r="E74" s="123"/>
      <c r="F74" s="108"/>
      <c r="G74" s="108"/>
      <c r="H74" s="141"/>
      <c r="I74" s="15" t="s">
        <v>274</v>
      </c>
      <c r="J74" s="13" t="s">
        <v>153</v>
      </c>
      <c r="K74" s="15">
        <v>2</v>
      </c>
      <c r="L74" s="21">
        <f>5+2</f>
        <v>7</v>
      </c>
      <c r="M74" s="21">
        <v>1</v>
      </c>
      <c r="N74" s="123"/>
      <c r="O74" s="123"/>
      <c r="P74" s="37" t="s">
        <v>449</v>
      </c>
      <c r="Q74" s="37" t="s">
        <v>447</v>
      </c>
      <c r="R74" s="49">
        <v>1</v>
      </c>
      <c r="S74" s="37" t="s">
        <v>447</v>
      </c>
      <c r="T74" s="49">
        <v>1</v>
      </c>
      <c r="U74" s="59" t="s">
        <v>534</v>
      </c>
      <c r="V74" s="54">
        <v>43497</v>
      </c>
      <c r="W74" s="54">
        <v>43829</v>
      </c>
      <c r="X74" s="123"/>
      <c r="Y74" s="77"/>
      <c r="Z74" s="76"/>
      <c r="AA74" s="76"/>
      <c r="AB74" s="19"/>
    </row>
    <row r="75" spans="1:28" ht="112.5" customHeight="1" x14ac:dyDescent="0.25">
      <c r="A75" s="123"/>
      <c r="B75" s="123"/>
      <c r="C75" s="123"/>
      <c r="D75" s="141"/>
      <c r="E75" s="123"/>
      <c r="F75" s="108"/>
      <c r="G75" s="108"/>
      <c r="H75" s="141"/>
      <c r="I75" s="15" t="s">
        <v>275</v>
      </c>
      <c r="J75" s="13" t="s">
        <v>154</v>
      </c>
      <c r="K75" s="15">
        <v>12</v>
      </c>
      <c r="L75" s="21">
        <f>19+2</f>
        <v>21</v>
      </c>
      <c r="M75" s="21">
        <v>3</v>
      </c>
      <c r="N75" s="123"/>
      <c r="O75" s="123"/>
      <c r="P75" s="37" t="s">
        <v>450</v>
      </c>
      <c r="Q75" s="37" t="s">
        <v>275</v>
      </c>
      <c r="R75" s="49">
        <v>1</v>
      </c>
      <c r="S75" s="37" t="s">
        <v>275</v>
      </c>
      <c r="T75" s="49">
        <v>1</v>
      </c>
      <c r="U75" s="59" t="s">
        <v>534</v>
      </c>
      <c r="V75" s="54">
        <v>43497</v>
      </c>
      <c r="W75" s="54">
        <v>43829</v>
      </c>
      <c r="X75" s="123"/>
      <c r="Y75" s="77"/>
      <c r="Z75" s="76"/>
      <c r="AA75" s="76"/>
      <c r="AB75" s="19"/>
    </row>
    <row r="76" spans="1:28" ht="135.75" customHeight="1" x14ac:dyDescent="0.25">
      <c r="A76" s="123"/>
      <c r="B76" s="123"/>
      <c r="C76" s="123"/>
      <c r="D76" s="141"/>
      <c r="E76" s="123"/>
      <c r="F76" s="107"/>
      <c r="G76" s="107"/>
      <c r="H76" s="141"/>
      <c r="I76" s="15" t="s">
        <v>276</v>
      </c>
      <c r="J76" s="13" t="s">
        <v>155</v>
      </c>
      <c r="K76" s="15" t="s">
        <v>299</v>
      </c>
      <c r="L76" s="21">
        <v>0</v>
      </c>
      <c r="M76" s="21">
        <v>0</v>
      </c>
      <c r="N76" s="123"/>
      <c r="O76" s="123"/>
      <c r="P76" s="37" t="s">
        <v>155</v>
      </c>
      <c r="Q76" s="37" t="s">
        <v>451</v>
      </c>
      <c r="R76" s="49">
        <v>1</v>
      </c>
      <c r="S76" s="37" t="s">
        <v>451</v>
      </c>
      <c r="T76" s="49">
        <v>1</v>
      </c>
      <c r="U76" s="59" t="s">
        <v>534</v>
      </c>
      <c r="V76" s="54">
        <v>43497</v>
      </c>
      <c r="W76" s="54">
        <v>43829</v>
      </c>
      <c r="X76" s="123"/>
      <c r="Y76" s="77"/>
      <c r="Z76" s="76"/>
      <c r="AA76" s="76"/>
      <c r="AB76" s="19"/>
    </row>
    <row r="77" spans="1:28" ht="90.75" customHeight="1" x14ac:dyDescent="0.25">
      <c r="A77" s="123"/>
      <c r="B77" s="123" t="s">
        <v>84</v>
      </c>
      <c r="C77" s="123" t="s">
        <v>85</v>
      </c>
      <c r="D77" s="141" t="s">
        <v>86</v>
      </c>
      <c r="E77" s="123" t="s">
        <v>87</v>
      </c>
      <c r="F77" s="106" t="s">
        <v>222</v>
      </c>
      <c r="G77" s="106" t="s">
        <v>223</v>
      </c>
      <c r="H77" s="140" t="s">
        <v>100</v>
      </c>
      <c r="I77" s="15" t="s">
        <v>277</v>
      </c>
      <c r="J77" s="9" t="s">
        <v>156</v>
      </c>
      <c r="K77" s="15" t="s">
        <v>300</v>
      </c>
      <c r="L77" s="26">
        <v>0</v>
      </c>
      <c r="M77" s="26">
        <v>0</v>
      </c>
      <c r="N77" s="129" t="s">
        <v>334</v>
      </c>
      <c r="O77" s="129" t="s">
        <v>163</v>
      </c>
      <c r="P77" s="39" t="s">
        <v>359</v>
      </c>
      <c r="Q77" s="40" t="s">
        <v>452</v>
      </c>
      <c r="R77" s="49">
        <v>0</v>
      </c>
      <c r="S77" s="40" t="s">
        <v>452</v>
      </c>
      <c r="T77" s="49">
        <v>0</v>
      </c>
      <c r="U77" s="19" t="s">
        <v>530</v>
      </c>
      <c r="V77" s="19" t="s">
        <v>456</v>
      </c>
      <c r="W77" s="19" t="s">
        <v>456</v>
      </c>
      <c r="X77" s="132" t="s">
        <v>333</v>
      </c>
      <c r="Y77" s="78">
        <v>150000000</v>
      </c>
      <c r="Z77" s="79" t="s">
        <v>518</v>
      </c>
      <c r="AA77" s="79" t="s">
        <v>519</v>
      </c>
      <c r="AB77" s="19"/>
    </row>
    <row r="78" spans="1:28" ht="101.25" customHeight="1" x14ac:dyDescent="0.25">
      <c r="A78" s="123"/>
      <c r="B78" s="123"/>
      <c r="C78" s="123"/>
      <c r="D78" s="141"/>
      <c r="E78" s="123"/>
      <c r="F78" s="108"/>
      <c r="G78" s="108"/>
      <c r="H78" s="141"/>
      <c r="I78" s="15" t="s">
        <v>278</v>
      </c>
      <c r="J78" s="9" t="s">
        <v>157</v>
      </c>
      <c r="K78" s="15" t="s">
        <v>301</v>
      </c>
      <c r="L78" s="22">
        <v>0</v>
      </c>
      <c r="M78" s="22">
        <v>0</v>
      </c>
      <c r="N78" s="130"/>
      <c r="O78" s="130"/>
      <c r="P78" s="39" t="s">
        <v>157</v>
      </c>
      <c r="Q78" s="37" t="s">
        <v>453</v>
      </c>
      <c r="R78" s="49">
        <v>0</v>
      </c>
      <c r="S78" s="37" t="s">
        <v>453</v>
      </c>
      <c r="T78" s="49">
        <v>0</v>
      </c>
      <c r="U78" s="19" t="s">
        <v>530</v>
      </c>
      <c r="V78" s="19" t="s">
        <v>456</v>
      </c>
      <c r="W78" s="19" t="s">
        <v>456</v>
      </c>
      <c r="X78" s="132"/>
      <c r="Y78" s="78"/>
      <c r="Z78" s="79"/>
      <c r="AA78" s="79"/>
      <c r="AB78" s="19"/>
    </row>
    <row r="79" spans="1:28" ht="69" customHeight="1" x14ac:dyDescent="0.25">
      <c r="A79" s="123"/>
      <c r="B79" s="123"/>
      <c r="C79" s="123"/>
      <c r="D79" s="141"/>
      <c r="E79" s="123"/>
      <c r="F79" s="108"/>
      <c r="G79" s="108"/>
      <c r="H79" s="141"/>
      <c r="I79" s="106" t="s">
        <v>279</v>
      </c>
      <c r="J79" s="9" t="s">
        <v>158</v>
      </c>
      <c r="K79" s="106" t="s">
        <v>302</v>
      </c>
      <c r="L79" s="30">
        <v>0</v>
      </c>
      <c r="M79" s="22" t="s">
        <v>309</v>
      </c>
      <c r="N79" s="130"/>
      <c r="O79" s="130"/>
      <c r="P79" s="133" t="s">
        <v>454</v>
      </c>
      <c r="Q79" s="133" t="s">
        <v>455</v>
      </c>
      <c r="R79" s="133">
        <v>1</v>
      </c>
      <c r="S79" s="133" t="s">
        <v>455</v>
      </c>
      <c r="T79" s="133">
        <v>1</v>
      </c>
      <c r="U79" s="133" t="s">
        <v>551</v>
      </c>
      <c r="V79" s="134">
        <v>43497</v>
      </c>
      <c r="W79" s="134">
        <v>43829</v>
      </c>
      <c r="X79" s="132"/>
      <c r="Y79" s="78"/>
      <c r="Z79" s="79"/>
      <c r="AA79" s="79"/>
      <c r="AB79" s="19"/>
    </row>
    <row r="80" spans="1:28" ht="55.5" customHeight="1" x14ac:dyDescent="0.25">
      <c r="A80" s="123"/>
      <c r="B80" s="123"/>
      <c r="C80" s="123"/>
      <c r="D80" s="141"/>
      <c r="E80" s="123"/>
      <c r="F80" s="107"/>
      <c r="G80" s="107"/>
      <c r="H80" s="141"/>
      <c r="I80" s="107"/>
      <c r="J80" s="9" t="s">
        <v>159</v>
      </c>
      <c r="K80" s="107"/>
      <c r="L80" s="27">
        <v>11</v>
      </c>
      <c r="M80" s="27">
        <v>27</v>
      </c>
      <c r="N80" s="131"/>
      <c r="O80" s="131"/>
      <c r="P80" s="133"/>
      <c r="Q80" s="133"/>
      <c r="R80" s="133"/>
      <c r="S80" s="133"/>
      <c r="T80" s="133"/>
      <c r="U80" s="133"/>
      <c r="V80" s="134"/>
      <c r="W80" s="134"/>
      <c r="X80" s="132"/>
      <c r="Y80" s="78"/>
      <c r="Z80" s="79"/>
      <c r="AA80" s="79"/>
      <c r="AB80" s="19"/>
    </row>
  </sheetData>
  <mergeCells count="210">
    <mergeCell ref="A3:A12"/>
    <mergeCell ref="B3:B12"/>
    <mergeCell ref="C3:C12"/>
    <mergeCell ref="D3:D8"/>
    <mergeCell ref="E3:E8"/>
    <mergeCell ref="D9:D12"/>
    <mergeCell ref="E9:E12"/>
    <mergeCell ref="A16:A80"/>
    <mergeCell ref="B16:B76"/>
    <mergeCell ref="C16:C56"/>
    <mergeCell ref="D35:D42"/>
    <mergeCell ref="A13:A15"/>
    <mergeCell ref="B13:B15"/>
    <mergeCell ref="C13:C15"/>
    <mergeCell ref="D13:D15"/>
    <mergeCell ref="D68:D71"/>
    <mergeCell ref="E68:E69"/>
    <mergeCell ref="E35:E36"/>
    <mergeCell ref="E37:E39"/>
    <mergeCell ref="E13:E15"/>
    <mergeCell ref="D16:D34"/>
    <mergeCell ref="K79:K80"/>
    <mergeCell ref="I79:I80"/>
    <mergeCell ref="I35:I36"/>
    <mergeCell ref="I37:I38"/>
    <mergeCell ref="K37:K38"/>
    <mergeCell ref="K46:K48"/>
    <mergeCell ref="H57:H67"/>
    <mergeCell ref="H68:H71"/>
    <mergeCell ref="H72:H76"/>
    <mergeCell ref="H77:H80"/>
    <mergeCell ref="H35:H36"/>
    <mergeCell ref="H37:H39"/>
    <mergeCell ref="D51:D56"/>
    <mergeCell ref="E54:E55"/>
    <mergeCell ref="D43:D48"/>
    <mergeCell ref="E44:E45"/>
    <mergeCell ref="D49:D50"/>
    <mergeCell ref="E49:E50"/>
    <mergeCell ref="G54:G55"/>
    <mergeCell ref="F77:F80"/>
    <mergeCell ref="G77:G80"/>
    <mergeCell ref="F61:F62"/>
    <mergeCell ref="G61:G62"/>
    <mergeCell ref="F68:F69"/>
    <mergeCell ref="B77:B80"/>
    <mergeCell ref="C77:C80"/>
    <mergeCell ref="D77:D80"/>
    <mergeCell ref="E77:E80"/>
    <mergeCell ref="C57:C76"/>
    <mergeCell ref="D57:D67"/>
    <mergeCell ref="E61:E62"/>
    <mergeCell ref="D72:D76"/>
    <mergeCell ref="E73:E76"/>
    <mergeCell ref="F35:F36"/>
    <mergeCell ref="G35:G36"/>
    <mergeCell ref="F37:F39"/>
    <mergeCell ref="G37:G39"/>
    <mergeCell ref="F49:F50"/>
    <mergeCell ref="G49:G50"/>
    <mergeCell ref="F3:F8"/>
    <mergeCell ref="G3:G8"/>
    <mergeCell ref="F9:F12"/>
    <mergeCell ref="F13:F15"/>
    <mergeCell ref="G13:G15"/>
    <mergeCell ref="G9:G12"/>
    <mergeCell ref="G44:G45"/>
    <mergeCell ref="F44:F45"/>
    <mergeCell ref="G68:G69"/>
    <mergeCell ref="F73:F76"/>
    <mergeCell ref="G73:G76"/>
    <mergeCell ref="N49:N50"/>
    <mergeCell ref="O49:O50"/>
    <mergeCell ref="N51:N56"/>
    <mergeCell ref="O51:O56"/>
    <mergeCell ref="N37:N39"/>
    <mergeCell ref="O37:O39"/>
    <mergeCell ref="N40:N42"/>
    <mergeCell ref="O40:O42"/>
    <mergeCell ref="O43:O48"/>
    <mergeCell ref="N43:N48"/>
    <mergeCell ref="L46:L48"/>
    <mergeCell ref="M46:M48"/>
    <mergeCell ref="H51:H55"/>
    <mergeCell ref="F51:F55"/>
    <mergeCell ref="J37:J38"/>
    <mergeCell ref="J46:J48"/>
    <mergeCell ref="H40:H42"/>
    <mergeCell ref="H43:H48"/>
    <mergeCell ref="N35:N36"/>
    <mergeCell ref="O35:O36"/>
    <mergeCell ref="M37:M38"/>
    <mergeCell ref="L37:L38"/>
    <mergeCell ref="N3:N15"/>
    <mergeCell ref="O16:O20"/>
    <mergeCell ref="N16:N20"/>
    <mergeCell ref="N24:N26"/>
    <mergeCell ref="H49:H50"/>
    <mergeCell ref="O21:O23"/>
    <mergeCell ref="N21:N23"/>
    <mergeCell ref="N27:N30"/>
    <mergeCell ref="O27:O30"/>
    <mergeCell ref="H3:H8"/>
    <mergeCell ref="H9:H12"/>
    <mergeCell ref="H13:H15"/>
    <mergeCell ref="H16:H31"/>
    <mergeCell ref="O3:O15"/>
    <mergeCell ref="X72:X76"/>
    <mergeCell ref="N77:N80"/>
    <mergeCell ref="O77:O80"/>
    <mergeCell ref="X77:X80"/>
    <mergeCell ref="N57:N67"/>
    <mergeCell ref="O57:O67"/>
    <mergeCell ref="N68:N71"/>
    <mergeCell ref="O68:O71"/>
    <mergeCell ref="N72:N76"/>
    <mergeCell ref="O72:O76"/>
    <mergeCell ref="P79:P80"/>
    <mergeCell ref="Q79:Q80"/>
    <mergeCell ref="R79:R80"/>
    <mergeCell ref="S79:S80"/>
    <mergeCell ref="T79:T80"/>
    <mergeCell ref="V79:V80"/>
    <mergeCell ref="W79:W80"/>
    <mergeCell ref="U79:U80"/>
    <mergeCell ref="X49:X50"/>
    <mergeCell ref="X51:X56"/>
    <mergeCell ref="X57:X67"/>
    <mergeCell ref="X43:X48"/>
    <mergeCell ref="X16:X20"/>
    <mergeCell ref="X31:X34"/>
    <mergeCell ref="X21:X23"/>
    <mergeCell ref="X27:X30"/>
    <mergeCell ref="X68:X71"/>
    <mergeCell ref="X3:X15"/>
    <mergeCell ref="O24:O26"/>
    <mergeCell ref="X24:X26"/>
    <mergeCell ref="Y24:Y26"/>
    <mergeCell ref="Z24:Z26"/>
    <mergeCell ref="AA24:AA26"/>
    <mergeCell ref="X35:X36"/>
    <mergeCell ref="X37:X39"/>
    <mergeCell ref="X40:X42"/>
    <mergeCell ref="Y3:Y8"/>
    <mergeCell ref="Y9:Y12"/>
    <mergeCell ref="Y13:Y14"/>
    <mergeCell ref="Z27:Z30"/>
    <mergeCell ref="AA27:AA30"/>
    <mergeCell ref="Z3:Z8"/>
    <mergeCell ref="Z9:Z12"/>
    <mergeCell ref="Z13:Z14"/>
    <mergeCell ref="AA3:AA8"/>
    <mergeCell ref="AA9:AA12"/>
    <mergeCell ref="AA13:AA14"/>
    <mergeCell ref="Y21:Y23"/>
    <mergeCell ref="Z16:Z20"/>
    <mergeCell ref="Z21:Z23"/>
    <mergeCell ref="AA16:AA20"/>
    <mergeCell ref="AA21:AA23"/>
    <mergeCell ref="Y32:Y33"/>
    <mergeCell ref="Z32:Z33"/>
    <mergeCell ref="AA32:AA33"/>
    <mergeCell ref="Y16:Y20"/>
    <mergeCell ref="O31:O34"/>
    <mergeCell ref="N31:N34"/>
    <mergeCell ref="E33:E34"/>
    <mergeCell ref="F33:F34"/>
    <mergeCell ref="G33:G34"/>
    <mergeCell ref="H32:H34"/>
    <mergeCell ref="I33:I34"/>
    <mergeCell ref="J33:J34"/>
    <mergeCell ref="K33:K34"/>
    <mergeCell ref="L33:L34"/>
    <mergeCell ref="M33:M34"/>
    <mergeCell ref="M16:M30"/>
    <mergeCell ref="L16:L30"/>
    <mergeCell ref="K16:K30"/>
    <mergeCell ref="J16:J30"/>
    <mergeCell ref="I16:I30"/>
    <mergeCell ref="G16:G30"/>
    <mergeCell ref="F16:F30"/>
    <mergeCell ref="E16:E30"/>
    <mergeCell ref="Y27:Y30"/>
    <mergeCell ref="Y35:Y36"/>
    <mergeCell ref="Z35:Z36"/>
    <mergeCell ref="AA35:AA36"/>
    <mergeCell ref="Y41:Y42"/>
    <mergeCell ref="Z41:Z42"/>
    <mergeCell ref="AA41:AA42"/>
    <mergeCell ref="Z43:Z48"/>
    <mergeCell ref="AA43:AA48"/>
    <mergeCell ref="Y43:Y48"/>
    <mergeCell ref="Y49:Y50"/>
    <mergeCell ref="Z49:Z50"/>
    <mergeCell ref="AA49:AA50"/>
    <mergeCell ref="Y51:Y55"/>
    <mergeCell ref="Z51:Z55"/>
    <mergeCell ref="AA51:AA55"/>
    <mergeCell ref="Y57:Y67"/>
    <mergeCell ref="Z57:Z67"/>
    <mergeCell ref="AA57:AA67"/>
    <mergeCell ref="Y68:Y71"/>
    <mergeCell ref="Z68:Z71"/>
    <mergeCell ref="AA68:AA71"/>
    <mergeCell ref="Y72:Y76"/>
    <mergeCell ref="Z72:Z76"/>
    <mergeCell ref="AA72:AA76"/>
    <mergeCell ref="Y77:Y80"/>
    <mergeCell ref="Z77:Z80"/>
    <mergeCell ref="AA77:AA80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Marlene Andrade Hong</dc:creator>
  <cp:lastModifiedBy>EdPerez</cp:lastModifiedBy>
  <dcterms:created xsi:type="dcterms:W3CDTF">2019-01-11T19:04:00Z</dcterms:created>
  <dcterms:modified xsi:type="dcterms:W3CDTF">2019-01-31T11:17:07Z</dcterms:modified>
</cp:coreProperties>
</file>