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\Carpetas de trabajo Yorlin\Alcaldia Cartagena\Secretaria de Planeacion\2018 planeacion\Seguimiento y Evaluacion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88" i="1" l="1"/>
  <c r="X88" i="1"/>
  <c r="AM88" i="1"/>
  <c r="AM86" i="1"/>
  <c r="AM81" i="1"/>
  <c r="AM80" i="1"/>
  <c r="AM78" i="1"/>
  <c r="AM71" i="1"/>
  <c r="AM73" i="1"/>
  <c r="AM74" i="1"/>
  <c r="AM75" i="1"/>
  <c r="AM76" i="1"/>
  <c r="AM77" i="1"/>
  <c r="AM64" i="1"/>
  <c r="AM65" i="1"/>
  <c r="AM66" i="1"/>
  <c r="AM67" i="1"/>
  <c r="AM68" i="1"/>
  <c r="AM69" i="1"/>
  <c r="AM70" i="1"/>
  <c r="AM63" i="1"/>
  <c r="AM60" i="1"/>
  <c r="AM59" i="1"/>
  <c r="AM58" i="1"/>
  <c r="AM55" i="1"/>
  <c r="AM53" i="1"/>
  <c r="AM52" i="1"/>
  <c r="AM50" i="1"/>
  <c r="AM49" i="1"/>
  <c r="AM48" i="1"/>
  <c r="AM46" i="1"/>
  <c r="AM45" i="1"/>
  <c r="AM44" i="1"/>
  <c r="AM43" i="1"/>
  <c r="AM42" i="1"/>
  <c r="AM39" i="1"/>
  <c r="AM36" i="1"/>
  <c r="AM31" i="1"/>
  <c r="AM29" i="1"/>
  <c r="AM28" i="1"/>
  <c r="AM25" i="1"/>
  <c r="AM24" i="1"/>
  <c r="AM23" i="1"/>
  <c r="AM22" i="1"/>
  <c r="AM21" i="1"/>
  <c r="AM20" i="1"/>
  <c r="AM19" i="1"/>
  <c r="AM18" i="1"/>
  <c r="AM11" i="1"/>
  <c r="AM12" i="1"/>
  <c r="AM13" i="1"/>
  <c r="AM14" i="1"/>
  <c r="AM15" i="1"/>
  <c r="AM16" i="1"/>
  <c r="AM17" i="1"/>
  <c r="AM10" i="1"/>
  <c r="AF61" i="1" l="1"/>
  <c r="V83" i="1"/>
  <c r="V48" i="1"/>
  <c r="V28" i="1"/>
  <c r="V27" i="1"/>
  <c r="V26" i="1"/>
  <c r="V53" i="1"/>
  <c r="V52" i="1"/>
  <c r="V51" i="1"/>
  <c r="V50" i="1"/>
  <c r="V49" i="1"/>
  <c r="V25" i="1"/>
  <c r="V24" i="1"/>
  <c r="V17" i="1"/>
  <c r="V10" i="1"/>
  <c r="V5" i="1" l="1"/>
  <c r="V7" i="1"/>
  <c r="V9" i="1"/>
  <c r="V4" i="1"/>
  <c r="H10" i="1" l="1"/>
  <c r="H29" i="1"/>
  <c r="H4" i="1"/>
  <c r="AW42" i="1"/>
  <c r="AW36" i="1"/>
  <c r="AW10" i="1"/>
  <c r="AG86" i="1"/>
  <c r="AG85" i="1"/>
  <c r="AG84" i="1"/>
  <c r="AG83" i="1"/>
  <c r="AG81" i="1"/>
  <c r="AG80" i="1"/>
  <c r="AG78" i="1"/>
  <c r="AG77" i="1"/>
  <c r="AG76" i="1"/>
  <c r="AG74" i="1"/>
  <c r="AG73" i="1"/>
  <c r="AG71" i="1"/>
  <c r="AG70" i="1"/>
  <c r="AG69" i="1"/>
  <c r="AG68" i="1"/>
  <c r="AG67" i="1"/>
  <c r="AG66" i="1"/>
  <c r="AG65" i="1"/>
  <c r="AG64" i="1"/>
  <c r="AG63" i="1"/>
  <c r="AG61" i="1"/>
  <c r="AG60" i="1"/>
  <c r="AG59" i="1"/>
  <c r="AG58" i="1"/>
  <c r="AG57" i="1"/>
  <c r="AG55" i="1"/>
  <c r="AG53" i="1"/>
  <c r="AG52" i="1"/>
  <c r="AG50" i="1"/>
  <c r="AG49" i="1"/>
  <c r="AG48" i="1"/>
  <c r="AG47" i="1"/>
  <c r="AG46" i="1"/>
  <c r="AG45" i="1"/>
  <c r="AG44" i="1"/>
  <c r="AG43" i="1"/>
  <c r="AG42" i="1"/>
  <c r="AG39" i="1"/>
  <c r="AG36" i="1"/>
  <c r="AG31" i="1"/>
  <c r="AG29" i="1"/>
  <c r="AG28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8" i="1"/>
  <c r="AG7" i="1"/>
  <c r="AG6" i="1"/>
  <c r="AG5" i="1"/>
  <c r="AL4" i="1"/>
  <c r="W63" i="1"/>
  <c r="X63" i="1"/>
  <c r="W61" i="1"/>
  <c r="X61" i="1"/>
  <c r="Y61" i="1"/>
  <c r="W42" i="1"/>
  <c r="X42" i="1" s="1"/>
  <c r="Y42" i="1" s="1"/>
  <c r="W43" i="1"/>
  <c r="X43" i="1" s="1"/>
  <c r="W48" i="1"/>
  <c r="X48" i="1"/>
  <c r="W49" i="1"/>
  <c r="X49" i="1"/>
  <c r="W50" i="1"/>
  <c r="X50" i="1" s="1"/>
  <c r="W51" i="1"/>
  <c r="X51" i="1"/>
  <c r="W52" i="1"/>
  <c r="X52" i="1"/>
  <c r="W53" i="1"/>
  <c r="X53" i="1" s="1"/>
  <c r="W55" i="1"/>
  <c r="X55" i="1" s="1"/>
  <c r="W58" i="1"/>
  <c r="X58" i="1" s="1"/>
  <c r="W60" i="1"/>
  <c r="X60" i="1"/>
  <c r="W64" i="1"/>
  <c r="X64" i="1" s="1"/>
  <c r="W71" i="1"/>
  <c r="X71" i="1"/>
  <c r="W72" i="1"/>
  <c r="X72" i="1"/>
  <c r="W83" i="1"/>
  <c r="X83" i="1" s="1"/>
  <c r="W40" i="1"/>
  <c r="X40" i="1"/>
  <c r="W41" i="1"/>
  <c r="X41" i="1" s="1"/>
  <c r="Y40" i="1" s="1"/>
  <c r="Z40" i="1" s="1"/>
  <c r="W39" i="1"/>
  <c r="X39" i="1" s="1"/>
  <c r="Y39" i="1" s="1"/>
  <c r="Z39" i="1" s="1"/>
  <c r="W36" i="1"/>
  <c r="X36" i="1" s="1"/>
  <c r="Y36" i="1" s="1"/>
  <c r="W37" i="1"/>
  <c r="X37" i="1" s="1"/>
  <c r="W38" i="1"/>
  <c r="X38" i="1"/>
  <c r="W31" i="1"/>
  <c r="X31" i="1" s="1"/>
  <c r="W32" i="1"/>
  <c r="X32" i="1"/>
  <c r="W33" i="1"/>
  <c r="X33" i="1" s="1"/>
  <c r="W34" i="1"/>
  <c r="X34" i="1" s="1"/>
  <c r="W35" i="1"/>
  <c r="X35" i="1"/>
  <c r="W25" i="1"/>
  <c r="X25" i="1"/>
  <c r="W26" i="1"/>
  <c r="X26" i="1" s="1"/>
  <c r="W27" i="1"/>
  <c r="X27" i="1" s="1"/>
  <c r="W28" i="1"/>
  <c r="X28" i="1" s="1"/>
  <c r="Y28" i="1" s="1"/>
  <c r="W29" i="1"/>
  <c r="X29" i="1" s="1"/>
  <c r="Y29" i="1" s="1"/>
  <c r="X30" i="1"/>
  <c r="Y30" i="1" s="1"/>
  <c r="W24" i="1"/>
  <c r="X24" i="1" s="1"/>
  <c r="Y24" i="1" s="1"/>
  <c r="Z24" i="1" s="1"/>
  <c r="W10" i="1"/>
  <c r="X10" i="1" s="1"/>
  <c r="W17" i="1"/>
  <c r="X17" i="1" s="1"/>
  <c r="W4" i="1"/>
  <c r="X4" i="1"/>
  <c r="W5" i="1"/>
  <c r="X5" i="1" s="1"/>
  <c r="W6" i="1"/>
  <c r="X6" i="1" s="1"/>
  <c r="W7" i="1"/>
  <c r="X7" i="1"/>
  <c r="W8" i="1"/>
  <c r="X8" i="1" s="1"/>
  <c r="W9" i="1"/>
  <c r="X9" i="1" s="1"/>
  <c r="V72" i="1"/>
  <c r="V64" i="1"/>
  <c r="V63" i="1"/>
  <c r="V61" i="1"/>
  <c r="V60" i="1"/>
  <c r="V58" i="1"/>
  <c r="V55" i="1"/>
  <c r="V43" i="1"/>
  <c r="V42" i="1"/>
  <c r="V37" i="1"/>
  <c r="V34" i="1"/>
  <c r="V33" i="1"/>
  <c r="V32" i="1"/>
  <c r="V30" i="1"/>
  <c r="V29" i="1"/>
  <c r="AK42" i="1"/>
  <c r="AW4" i="1"/>
  <c r="AN4" i="1"/>
  <c r="AG4" i="1"/>
  <c r="Y55" i="1" l="1"/>
  <c r="Y43" i="1"/>
  <c r="Y37" i="1"/>
  <c r="Z36" i="1" s="1"/>
  <c r="Y64" i="1"/>
  <c r="Y31" i="1"/>
  <c r="Z31" i="1" s="1"/>
  <c r="Y25" i="1"/>
  <c r="Z25" i="1" s="1"/>
  <c r="Y49" i="1"/>
  <c r="Y10" i="1"/>
  <c r="Z10" i="1" s="1"/>
  <c r="Y7" i="1"/>
  <c r="Y4" i="1"/>
  <c r="Z4" i="1" s="1"/>
  <c r="Z102" i="1" s="1"/>
  <c r="Z42" i="1" l="1"/>
</calcChain>
</file>

<file path=xl/comments1.xml><?xml version="1.0" encoding="utf-8"?>
<comments xmlns="http://schemas.openxmlformats.org/spreadsheetml/2006/main">
  <authors>
    <author>luz marlene andrade hong</author>
  </authors>
  <commentList>
    <comment ref="G2" authorId="0" shapeId="0">
      <text>
        <r>
          <rPr>
            <b/>
            <sz val="9"/>
            <color indexed="81"/>
            <rFont val="Tahoma"/>
            <family val="2"/>
          </rPr>
          <t>luz marlene andrade hong: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luz marlene andrade hong:</t>
        </r>
        <r>
          <rPr>
            <sz val="9"/>
            <color indexed="81"/>
            <rFont val="Tahoma"/>
            <family val="2"/>
          </rPr>
          <t xml:space="preserve">
QUE LAS DEPENDENCIAS REPORTEN LO EJECUTADO O AVANZADO DESDE EL PERIODO EN MENCIÓN EN ESTE CASO DESDE EL 1 DE ENERO HASTA EL 30 DE MARZO
</t>
        </r>
      </text>
    </comment>
    <comment ref="V2" authorId="0" shapeId="0">
      <text>
        <r>
          <rPr>
            <b/>
            <sz val="9"/>
            <color indexed="81"/>
            <rFont val="Tahoma"/>
            <family val="2"/>
          </rPr>
          <t>luz marlene andrade hong:</t>
        </r>
        <r>
          <rPr>
            <sz val="9"/>
            <color indexed="81"/>
            <rFont val="Tahoma"/>
            <family val="2"/>
          </rPr>
          <t xml:space="preserve">
DIVIDIR EL REPORTE DEL TRIMESTRE ENTRE EL PLAN INDICATIVO DE LA VIGENCIA Y ASÍ POR CADA TRIMESTRE REPORTADO
</t>
        </r>
      </text>
    </comment>
    <comment ref="W2" authorId="0" shapeId="0">
      <text>
        <r>
          <rPr>
            <b/>
            <sz val="9"/>
            <color indexed="81"/>
            <rFont val="Tahoma"/>
            <family val="2"/>
          </rPr>
          <t>luz marlene andrade hong:</t>
        </r>
        <r>
          <rPr>
            <sz val="9"/>
            <color indexed="81"/>
            <rFont val="Tahoma"/>
            <family val="2"/>
          </rPr>
          <t xml:space="preserve">
SUMA COLUMNAS R+S+T+U+M</t>
        </r>
      </text>
    </comment>
    <comment ref="AG2" authorId="0" shapeId="0">
      <text>
        <r>
          <rPr>
            <b/>
            <sz val="9"/>
            <color indexed="81"/>
            <rFont val="Tahoma"/>
            <family val="2"/>
          </rPr>
          <t>luz marlene andrade hong:</t>
        </r>
        <r>
          <rPr>
            <sz val="9"/>
            <color indexed="81"/>
            <rFont val="Tahoma"/>
            <family val="2"/>
          </rPr>
          <t xml:space="preserve">
ESTA COLUMNA ES PARA EL FINAL DE VIGENCIA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luz marlene andrade hong:</t>
        </r>
        <r>
          <rPr>
            <sz val="9"/>
            <color indexed="81"/>
            <rFont val="Tahoma"/>
            <family val="2"/>
          </rPr>
          <t xml:space="preserve">
POR CADA TRIMESTRE AL FINAL DEL AÑO SE ACUMULA Y EVALUA ACUMULADO</t>
        </r>
      </text>
    </comment>
  </commentList>
</comments>
</file>

<file path=xl/sharedStrings.xml><?xml version="1.0" encoding="utf-8"?>
<sst xmlns="http://schemas.openxmlformats.org/spreadsheetml/2006/main" count="441" uniqueCount="247">
  <si>
    <t>MATRIZ DE REPORTE DE AVANCES PLAN DE ACCIÓN Y PLAN DE DESARROLLO SECRETARÍA DE EDUCACIÓN DISTRITAL
CORTE: MARZO 30 DE 2018</t>
  </si>
  <si>
    <t>(1) OBJETIVO</t>
  </si>
  <si>
    <t>(2) EJE ESTRATEGICO</t>
  </si>
  <si>
    <t>(3) LINEA ESTRATEGICA</t>
  </si>
  <si>
    <t>(4) PROGRAMA</t>
  </si>
  <si>
    <t>(5) META RESULTADO PLAN DE DESARROLLO</t>
  </si>
  <si>
    <t>LINEA BASE META RESULTADO 2015</t>
  </si>
  <si>
    <t>AVANCE META RESULTADO</t>
  </si>
  <si>
    <t>(6) SUBPROGRAMA</t>
  </si>
  <si>
    <t>LINEA BASE META PRODUCTO 2015</t>
  </si>
  <si>
    <t>AVANCE ACUMULADO 2017 (2016+2017)</t>
  </si>
  <si>
    <t>META PRODUCTO 2016 SEGÚN PLAN INDICATIVO</t>
  </si>
  <si>
    <t>META PRODUCTO 2017 SEGÚN PLAN INDICATIVO</t>
  </si>
  <si>
    <t>META PRODUCTO 2018 SEGÚN PLAN INDICATIVO</t>
  </si>
  <si>
    <t>META PRODUCTO 2019 SEGÚN PLAN INDICATIVO</t>
  </si>
  <si>
    <t>(8B)REPORTE META PRODUCTO EJECUTADA A JUNIO DE 2018</t>
  </si>
  <si>
    <t>(8B) REPORTE META PRODUCTO EJECUTADA A  SEPTIEMBRE DE 2018</t>
  </si>
  <si>
    <t>(8B) REPORTE META PRODUCTO EJECUTADA A DICIEMBRE DE 2018</t>
  </si>
  <si>
    <t>AVANCE TRIMESTRAL META PRODUCTO</t>
  </si>
  <si>
    <t>AVANCE META PRODUCTO ACUMULADO AL CUATRIENIO</t>
  </si>
  <si>
    <t xml:space="preserve">AVANCE SUBPROGRAMA </t>
  </si>
  <si>
    <t xml:space="preserve">AVANCE PROGRAMA </t>
  </si>
  <si>
    <t>(9) PROYECTO</t>
  </si>
  <si>
    <t>(10) META PROYECTO</t>
  </si>
  <si>
    <t>META PROYECTO ACUMULADO AL AÑO</t>
  </si>
  <si>
    <t>(12) INDICADOR</t>
  </si>
  <si>
    <t xml:space="preserve">AVANCE TRIMESTRAL META PROYECTO </t>
  </si>
  <si>
    <t>( 13) CRONOGRAMA PROGRAMADO</t>
  </si>
  <si>
    <t>( 14) RESPONSABLE</t>
  </si>
  <si>
    <t>(15) RECURSOS</t>
  </si>
  <si>
    <t>(16) OBSERVACIONES A MARZO</t>
  </si>
  <si>
    <t>(16) OBSERVACIONES A JUNIO</t>
  </si>
  <si>
    <t>(16) OBSERVACIONES A SEPTIEMBRE</t>
  </si>
  <si>
    <t>(16) OBSERVACIONES A DICIEMBRE</t>
  </si>
  <si>
    <t>(A) NOMBRE</t>
  </si>
  <si>
    <t>(B) VALOR A DIC 2016</t>
  </si>
  <si>
    <t>(B) VALOR A DIC 2017 (LINEA BASE A 2017)</t>
  </si>
  <si>
    <t>© VALOR A ALCANZAR A DICIEMBRE 31 DE 2018</t>
  </si>
  <si>
    <t>( A ) RUBRO PRESUPUESTAL</t>
  </si>
  <si>
    <t>( B) FUENTE</t>
  </si>
  <si>
    <t>( C ) MONTO</t>
  </si>
  <si>
    <t xml:space="preserve"> (D) MONTO EJECUTADO</t>
  </si>
  <si>
    <t>ASIGNACIÓN DEFINITIVA SEGÚN PREDIS</t>
  </si>
  <si>
    <t>EJECUCION PRESUPUESTAL SEGÚN PREDIS</t>
  </si>
  <si>
    <t>AVANCE EJECUCIÓN PRESUPUESTAL SEGÚN PREDIS-PLANEACIÓN</t>
  </si>
  <si>
    <t>Enero-Diciembre</t>
  </si>
  <si>
    <t>02-026-06-95-01-06-01-03</t>
  </si>
  <si>
    <t xml:space="preserve">ICLD-SGP </t>
  </si>
  <si>
    <t>Se viene realizando por parte de las Unaldes el proceso de inspección y vigilancia a los CDI y UDS, el sistema se consolida una vez el MEN emita las directivas.</t>
  </si>
  <si>
    <t>AVANCE PLAN DE DESARROLLO CORTE 30 DE MARZO DE 2018</t>
  </si>
  <si>
    <t>AVANCE PLAN DE ACCIÓN CORTE 30 DE MARZO DE 2018</t>
  </si>
  <si>
    <t>AVANCE EJECUCION PRESUPUESTAL CORTE MARZO 30 DE 2018</t>
  </si>
  <si>
    <t>META PRODUCTO ACUMULADO AL CUATRIENIO</t>
  </si>
  <si>
    <t>(7) META PRODUCTO PLAN DE DESARROLLO A 2019 (VALOR ABSOLUTO)</t>
  </si>
  <si>
    <t>VALOR META PRODUCTO PLAN DE DESARROLLO A 2019</t>
  </si>
  <si>
    <t>(8B) REPORTE META PROYECTO EJECUTADA DE ENERO 1 A MARZO 31 DE 2018</t>
  </si>
  <si>
    <t>(8B) REPORTE META  PROYECTO EJECUTADA DE ABRIL 1 A JUNIO 30 DE 2018</t>
  </si>
  <si>
    <t>(8B) REPORTE META PROYECTO EJECUTADA DE JULIO 1 A  SEPTIEMBRE 30 DE 2018</t>
  </si>
  <si>
    <t>(8B)REPORTE META PROYECTO EJECUTADA DE OCTUBRE 1 A DICIEMBRE 31 DE 2018</t>
  </si>
  <si>
    <t>ADAPTAR EL TERRITORIO PARA LA GENTE</t>
  </si>
  <si>
    <t>DESARROLLO ECONOMICO INCLUYENTE</t>
  </si>
  <si>
    <t>TERRITORIO SOSTENIBLE, ORDENADO, EQUITATIVO E INCLUYENTE</t>
  </si>
  <si>
    <t>MEDIO AMBIENTE YGESTIÓN DEL RIESGO</t>
  </si>
  <si>
    <t>FORTALECIMIENTO INSTITUCIONAL</t>
  </si>
  <si>
    <t>CARTAGENA CIUDAD PARA INVERTIR</t>
  </si>
  <si>
    <t>TERRITORIO ORDENADO  Y PLANIFICADO</t>
  </si>
  <si>
    <t>GESTIÓN DEL RIESGO</t>
  </si>
  <si>
    <t>DESARROLLO URBANO PARA LA COMPETITIVIDAD</t>
  </si>
  <si>
    <t>ESPACIO PUBLICO YMOVILIDAD PARA LA GENTE</t>
  </si>
  <si>
    <t>INFRAESTRUCTURA VIAL CON DESARROLLOS
INTEGRALES PARA LA MOVILIDAD PARA LA GENTE</t>
  </si>
  <si>
    <t xml:space="preserve">PARTICIPACION Y FORTALECIMIENTO A LA DESCENTRALIZACIÓN Se </t>
  </si>
  <si>
    <t>INTEGRACIÓN TERRITORIAL</t>
  </si>
  <si>
    <t>DESARROLLO URBANO TERRITORIAL</t>
  </si>
  <si>
    <t>PROGRAMA SISTEMA DE LAGOS Y CAÑOS COMO SOPORTE ESTRUCTURAL</t>
  </si>
  <si>
    <t>CARTAGENA SOSTENIBLE YCOMPETITIVA</t>
  </si>
  <si>
    <t>ESPACIO PÚBLICO</t>
  </si>
  <si>
    <t>MOVILIDAD PARA EL DESARROLLO</t>
  </si>
  <si>
    <t>FORTALECIMIENTO DEL SISTEMA DISTRITAL DE PLANEACIÓN Y DESCENTRALIZACIÓN</t>
  </si>
  <si>
    <t>Constitución de instancia de integración territorial</t>
  </si>
  <si>
    <t>3 planes parciales
adoptados y / o
gestionados</t>
  </si>
  <si>
    <t>30 % del Distrito de artagena fortalecido en la getión del riesgo, logrando un crecimiento resiliente y comunidad menos vulnerables</t>
  </si>
  <si>
    <t>Formular, aprobar y
adoptar en un 100% el
nuevo plan de
ordenamiento
territorial</t>
  </si>
  <si>
    <t>Implementar el plan de renovacion urbana, sistema de lagos, caños internos y cienaga de la virgen</t>
  </si>
  <si>
    <t>% del Distrito de
Cartagena compatible
y adaptada al cambio
climático, paro el año
2019</t>
  </si>
  <si>
    <t>Aumentar a 8.60 m2/liab el espacio público efectivo en el distrito de Cartagena</t>
  </si>
  <si>
    <t xml:space="preserve">Disminuir en un 10% el tiempo de desplazamiento vehicular a 2019 en 5 corredores viales de la ciudad </t>
  </si>
  <si>
    <t xml:space="preserve">Actualizar en un 100% el Sistema de Información Distrital </t>
  </si>
  <si>
    <t>Aumentar a un 100% el proceso de descentralización en el Distrito de Cartagena</t>
  </si>
  <si>
    <t>PROYECTOS ENTRE CIUDADES</t>
  </si>
  <si>
    <t>COMPETITIVIDAD SOCIAL</t>
  </si>
  <si>
    <t xml:space="preserve">FORTALECIMIENTO DE LA DINÁMICA URBANA Y TERRITORIAL "OJOS EN LA CIUDAD"  </t>
  </si>
  <si>
    <t>COMUNIDADES MENOS VULNERABLES (REDUCCIÓN DEL RIESGO)</t>
  </si>
  <si>
    <t>PLANIFICACIÓN DEL ORDENAMIENTO DEL TERRITORIO</t>
  </si>
  <si>
    <t>IMPLEMENTACIÓN DE LOS INSTRUMENTOS DE PLANIFICACIÓN Y GESTIÓN</t>
  </si>
  <si>
    <t xml:space="preserve">PLAN DE MANEJO Y PROTECCION PATRIMONIAL </t>
  </si>
  <si>
    <t>PLANES PARCIALES ESTRUCTURANTES</t>
  </si>
  <si>
    <t>RECUPERACIÓN DE LOS CUERPOS DE AGUAS INTERNOS</t>
  </si>
  <si>
    <t>CARTAGENA COMPETITIVA Y COMPATIBLE CON EL CLIMA 4C</t>
  </si>
  <si>
    <t>PROTECCIÓN COSTERA</t>
  </si>
  <si>
    <t>REGLAMENTACIÓN Y GESTIÓN DE ESPACIO PÚBLICO EFECTIVO PRIORIZADO</t>
  </si>
  <si>
    <t>MOVILIDAD PARA LA GENTE</t>
  </si>
  <si>
    <t xml:space="preserve">FORTALECIMIENTO DEL SISTEMA CATASTRAL DEL DISTRITO </t>
  </si>
  <si>
    <t>NUEVA ESTRATIFICACIÓN</t>
  </si>
  <si>
    <t>FORTALECIMIENTO DEL SISTEMA DE PLANEACIÓN</t>
  </si>
  <si>
    <t>FORTALECIMIENTO A LA DESCENTRALIZACION</t>
  </si>
  <si>
    <t>SISBEN</t>
  </si>
  <si>
    <t>SISTEMA DE PLANEACIÓN DESDE EL AMBITO TERRITORIAL</t>
  </si>
  <si>
    <t>Diseñar 2 proyectos en conjunto con municipios cercanos y/o ciudades de la región</t>
  </si>
  <si>
    <t>Desarrollar 1 proyecto de ciudades inteligentes</t>
  </si>
  <si>
    <t>Impulsar 1 proyecto medio ambiental para la competitividad</t>
  </si>
  <si>
    <t xml:space="preserve">Crear tres rutas competitivas que dinamicen la competitividad </t>
  </si>
  <si>
    <t>Mejorar 2 zonas de la ciudad con apoyo nacional y/o internacional.</t>
  </si>
  <si>
    <t>Impulsar 2 proyectos de la mesa antitrámite</t>
  </si>
  <si>
    <t xml:space="preserve">Instancia de decisión frente a violaciones de normas urbanísticas </t>
  </si>
  <si>
    <t xml:space="preserve">Instancia de inspección y vigilancia del cumplimiento de las normas urbanísticas </t>
  </si>
  <si>
    <t>Formular 1 documento base conceptual del POT y sus derivados.</t>
  </si>
  <si>
    <t>Elaborar diagnóstico</t>
  </si>
  <si>
    <t>Formular Plan de Ordenamiento
Territorial</t>
  </si>
  <si>
    <t>Adoptar el Plan de Ordenamiento
Territorial</t>
  </si>
  <si>
    <t>Adoptar Instrumentos de planificación y gestión del ordenamiento territorial.</t>
  </si>
  <si>
    <t xml:space="preserve">Formular y aprobar el Plan Especial de Manejo y Protección del Centro Histórico </t>
  </si>
  <si>
    <t>3 planes parciales adoptados y/o
gestionados</t>
  </si>
  <si>
    <t>Elaborar plan de recuperación de
caños, lagos y lagunas</t>
  </si>
  <si>
    <t>Revision y adopción plan parcial de renovación urbana R1 Lomas del Peye</t>
  </si>
  <si>
    <t>2 Planes de Renovación Implementados</t>
  </si>
  <si>
    <t>2 Proyectos implementados</t>
  </si>
  <si>
    <t>Elaboracion del plan de manejo de la cuenca hidrica y drenajes pluviales</t>
  </si>
  <si>
    <t>Seleccionar, diseñar y puesta en marcha de un barrio modelo que
se adapte al cambio climático.</t>
  </si>
  <si>
    <t>Reglamentar y señalizar 30 km de
playas</t>
  </si>
  <si>
    <t>Elaborar Plan de Protección costera que incluye reglamentación de playos, marinas y ley de costas implementada</t>
  </si>
  <si>
    <t>Reglamentar 50.000m2 de espacio público en cuanto o su aprovechamiento económico, sus usos temporales y eventuales</t>
  </si>
  <si>
    <t>Formular 1 Plan Maestro de Movilidad del Distrito de Cartagena</t>
  </si>
  <si>
    <t>Formular 1 plan maestro de parqueaderos y estacionamientos para el Distrito de Cartagena</t>
  </si>
  <si>
    <t>Tener actualizado el SIG y el sistema de catastro</t>
  </si>
  <si>
    <t>Realizar las cinco (5) fases que permitan la adopción y aplicación de la nueva estratificación en el Distrito de Cartagena</t>
  </si>
  <si>
    <t xml:space="preserve">Expedir 12 actos administrativos  anuales en primera instancia donde se resuelven los solicitudes de revisión de estrato </t>
  </si>
  <si>
    <t>Diseñar e implementar la Nomenclatura de 261495 Predios y de 5834 Vías en las tres (3) Localidades del Distrito de Cartagena.</t>
  </si>
  <si>
    <t>Homologar la base de datos con cinco (5) empresas de servicios públicos.</t>
  </si>
  <si>
    <t>Actualizar y Georreferenciar la Información Catastral de 71024 predios en el Distrito de Cartagena.</t>
  </si>
  <si>
    <t>Aplicar una encuesta de calidad de vida anual</t>
  </si>
  <si>
    <t>Fortalecer los tres (3) Bancos de
Programas y Proyectos en las
Localidades.</t>
  </si>
  <si>
    <t>Asesorar a los Tres (3) Bancos de Programas y Proyectos en las Localidades para formular proyectos con los metodologías de formulación BPIN y MGA.</t>
  </si>
  <si>
    <t>Capacitar a los Tres (3) Consejos Locales de Planeación, Consejo Territorial de Planeación, Consejo Consultivo de Ordenamiento Territorial para formular proyectos con m etodología de
formulación BPIN y
MGA.</t>
  </si>
  <si>
    <t>Ampliar en dos (2) puntos de atención del SISBEN, poro la recepción de solicitudes o la demanda, en la zona rural.</t>
  </si>
  <si>
    <t>Atender 6.300 solicitudes de inconformidades de puntaje anual.</t>
  </si>
  <si>
    <t>Crear 4 Consejos de
Planeación</t>
  </si>
  <si>
    <t>Realizar 4 Diagnostico Participativos con líneas bases barriales</t>
  </si>
  <si>
    <t xml:space="preserve">Apoyar la Formulación de 4 Planes Estratégicos de Desarrollo </t>
  </si>
  <si>
    <t xml:space="preserve">Formar 250 personas de la localidad de la virgen y Turística </t>
  </si>
  <si>
    <t xml:space="preserve">Apoyo a la gestión  e implementación de los programas que buscan mejorar la competitividad e integración regional de CARTAGENA, enmarcada en el objetivo estrategico  de “Desarrollo económico”. </t>
  </si>
  <si>
    <t xml:space="preserve">FORTALECIMIENTO AL CONTROL URBANO EN EL DISTRITO DE CARTAGENA DE INDIAS </t>
  </si>
  <si>
    <t>Planificación del Ordenamiento del Territorio" de la Secretaría de Planeación Distrital de Cartagena</t>
  </si>
  <si>
    <t>Fortalecimiento del Sistema de Información Geográfica de Cartagena de Indias.</t>
  </si>
  <si>
    <t xml:space="preserve">FORTALECIMIENTO A LA ESTRATIFICACION EN EL DISTRITO DE CARTAGENA  </t>
  </si>
  <si>
    <t>FORTALECIMIENTO DEL SISTEMA DE INFORMACION GEOGRAFICA DE CARTAGENA DE INDIAS</t>
  </si>
  <si>
    <t>Fortalecimiento del Banco de Programa y Proyectos de Inversion Publica del Distrito de Cartagena</t>
  </si>
  <si>
    <t>FORTALECIMIENTO AL CONSEJO TERRITORIAL DE PLANEACION DEL DISTRITO DE CARTAGENA</t>
  </si>
  <si>
    <t>Fortalecimiento al SISBEN</t>
  </si>
  <si>
    <t>FORTALECIMIENTO DE LOS PROCESOS DE MONITOREO Y SEGUIMIENTO DE LA SECRETARIA DE PLANEACION, EN MATERIA DE LA FORMULACION Y SEGUIMIENTO A LA INVERSION PUBLICA EN EL DISTRITO DE CARTAGENA</t>
  </si>
  <si>
    <t>FORMULACION Y SEGUIMIENTO DEL PLAN DE DESARROLLO, PLANES LOCALES, PLAN DE ACCION, PLAN INDICATIVO Y POLITICAS PUBLICAS DISTRITALES.</t>
  </si>
  <si>
    <t>FORTALECIMIENTO AL BANCO DE PROGRAMA Y PROYECTOS DE INVERSION PUBLICA DEL DISTRITO DE CARTAGENA</t>
  </si>
  <si>
    <t>Formular y gestionar la financiación de un (1) proyecto que involucre creación de empresa y desarrollo social para víctimas del conflicto armado (Post Conflicto).</t>
  </si>
  <si>
    <t>Formular y gestionar la financiación de un (1) proyecto que apunte a una de las apuestas productivas de ciudad.</t>
  </si>
  <si>
    <t>Implementar la Ventanilla Única de Construcción en el Distrito (VUC).</t>
  </si>
  <si>
    <t>Desarrollar una (1) Alianza para la innovación social por cada localidad.</t>
  </si>
  <si>
    <t>Diseñar la ruta de acción para la competitividad social de Cartagena (Superar Desigualdad).</t>
  </si>
  <si>
    <t>Reducir en un 30%  de quejas en en comparación con el 2015.</t>
  </si>
  <si>
    <t>Vigilar el 100% de las licencias de construcción reportadas por los curadores urbanos.</t>
  </si>
  <si>
    <t>Efectuar inspección a la totalidad de los proyectos  que requieran registro de enajenación con el fin de incrementar en un 20% el otorgamiento de estos.</t>
  </si>
  <si>
    <t>Incrementar en un 20% la atención de las solicitudes efectuadas por las alcaldías locales.</t>
  </si>
  <si>
    <t>Incrementar en un 30% la elaboración de informes dirigidos al IPCC, con el fin de gestionar y coordinar el cumplimiento de la regulación de la publicidad  exterior visual.</t>
  </si>
  <si>
    <t>Incrementar en un 30% la elaboración de informes dirigidos al IPCC, con el fin de ejercer el autocontrol y vigilancia de las obras, pinturas, residuos de materiales y otros, que se realizan en el centro histórico</t>
  </si>
  <si>
    <t>Incrementar en un 15% la elaboración oficiosa de informes a fin de ejercer control y vigilancia de las construcciones desarrolladas y finalizadas antes del 9 de agosto de 1.996.</t>
  </si>
  <si>
    <t>Incrementar en un 10% la revisión de las licencias reportadas por los curadores urbanos.</t>
  </si>
  <si>
    <t>Incrementar en un 40% la remisión a las Alcaldías Locales las licencias de construcción y urbanismo otorgadas por las Curadurías Urbanas.</t>
  </si>
  <si>
    <t>Incrementar en un 40% la remisión las  licencias de ocupación e intervención del espacio público otorgado por la Secretaria de Planeación para su vigilancia y control.</t>
  </si>
  <si>
    <t>Incrementar en un 10% la cobertura en asesoría sobre normas urbanísticas, en las comunidades, entidades públicas y privadas.</t>
  </si>
  <si>
    <t>Incrementar en un 10% la Elaboración de actos administrativos y de sanción por violación a las normas urbanísticas.</t>
  </si>
  <si>
    <t xml:space="preserve">Incrementar en un 15% elaboración de reportes acordes a las actividades desarrolladas por la Dirección Administrativa de Control Urbano, fundamentados en las estadísticas que de esto se realicen. </t>
  </si>
  <si>
    <t>Revisar integralmente del Plan de Ordenamiento Territorial POT teniendo en cuenta la línea base con la que contamos que es el diagnóstico para modificaciones excepcionales elaborados y estudios generales ejecutados.</t>
  </si>
  <si>
    <t xml:space="preserve">Formular el POT realizando  las actividades propuestas y aprobadas en el Plan de Desarrollo del Distrito que permitan atender con eficiencia  los requerimientos de los usuarios y fortalecer a la Secretaria de Planeación </t>
  </si>
  <si>
    <t>Reglamentar las actividades  implementadas para la intervención en playas  insulares y continentales.</t>
  </si>
  <si>
    <t>Revisar, ajustar y adoptar el PEMP.</t>
  </si>
  <si>
    <t xml:space="preserve">3 planes parciales
adoptados y / o
gestionados
</t>
  </si>
  <si>
    <t xml:space="preserve">Integrar la  implementación de los proyectos que conforman el Plan de Adaptación del Cambio Climático de Cartagena Competitiva y Compatible con el Clima  “Plan 4 C” con la adaptación del POT </t>
  </si>
  <si>
    <t>Revisión y ajustes del Plan de Movilidad.</t>
  </si>
  <si>
    <t>Actualizar la Información Catastral a diciembre de 2017 de 50.000 predios -Georreferenciación de la base predial (predios georreferenciados y dibujados)</t>
  </si>
  <si>
    <t>Atención del 100% de las solicitudes de revisiones de estrato en primera instancia de acuerdo a lo solicitado</t>
  </si>
  <si>
    <t>Actualización cartográfica de los nuevos desarrollos de acuerdo a lo solicitado</t>
  </si>
  <si>
    <t>Realización de 12 reuniones ordinarias y 1 extraordinaria para presentación del presupuesto del comité permanente de estratificación.</t>
  </si>
  <si>
    <t>Actualización de centros poblados con la metodología actual de acuerdo a lo solicitado.</t>
  </si>
  <si>
    <t>Realización, Adopción y divulgación de la Nueva Estratificación</t>
  </si>
  <si>
    <t>Expedicion del 100% de certificados requeridos</t>
  </si>
  <si>
    <t>Adquisición de equipos computacionales</t>
  </si>
  <si>
    <t>Implementación de un Sistema de Información Geográfica tendiente a optimizar las funciones de las distintas dependencias</t>
  </si>
  <si>
    <t>Capacitación integral del Sistema de Información Geográfica</t>
  </si>
  <si>
    <t>Actualizar la Información del año 2017 proveniente de las distintas dependencias y entes descentralizados y/o particulares para fortalecer el Sistema de Información Geográfica.</t>
  </si>
  <si>
    <t>Diseñar o acoger  Aplicativo de Seguimiento Físico y Financiero a los Proyectos de Inversión Pública.   Actualizacion y alimentacion</t>
  </si>
  <si>
    <t>Capacitar a funcionarios que administran el banco de proyectos en las localidades</t>
  </si>
  <si>
    <t>Implementar el Sistema de Seguimiento del Banco de Programas y Proyectos de Inversión Pública.</t>
  </si>
  <si>
    <t>Capacitar 20 funcionarios en el manejo de la  MGA.</t>
  </si>
  <si>
    <t>Apoyo logístico para realización de funciones misionales de los tres (3) Consejos Locales de Planeación, un (1)  Consejo Territorial de Planeación.</t>
  </si>
  <si>
    <t>Realizar 80 Brigadas en el Distrito de Cartagena.</t>
  </si>
  <si>
    <t>Actualizar mensualmente la base de datos del SISBEN.</t>
  </si>
  <si>
    <t xml:space="preserve">Elaborar el proyecto del plan operativo anual de inversiones POAI de cada vigencia en el periodo 2016-2019.  </t>
  </si>
  <si>
    <t>Elaborar  el plan de cuentas y listado de apropiaciones para el Sistema PREDIS.</t>
  </si>
  <si>
    <t>Elaborar informes semanales de seguimiento del POAI en cada vigencia 2016 - 2019.</t>
  </si>
  <si>
    <t>Coordinar y diligenciar el 100% los informes  requeridos por el Departamento  Nacional de Planeación y los organismos de  control</t>
  </si>
  <si>
    <t xml:space="preserve">Coordinar, recopilar y remitir el 100% de los informes requeridos por el Sistema de Monitoreo, Seguimiento, Control y Evaluación -SMSCE del Sistema General de Regalías-SGR. </t>
  </si>
  <si>
    <t>Elaborar y remitir el 100% las modificaciones presupuestales necesarias y referentes al –POAI</t>
  </si>
  <si>
    <t>Tramitar y remitir el 100% de las solicitudes de disponibilidad presupuestal referentes a los gastos de inversión o que ejecutan el POAI que cumplan los requisitos.</t>
  </si>
  <si>
    <t>Realizar 2 Diagnostico Participativos con líneas bases barriales</t>
  </si>
  <si>
    <t>Formulación de planes de desarrollo local, planes de acción, planes indicativos y políticas públicas.</t>
  </si>
  <si>
    <t>Capacitación a funcionarios de enlace de las distintas Secretarias y dependencias</t>
  </si>
  <si>
    <t>Capacitar al Consejo Territorial de Planeación y los Consejos Locales de Planeación</t>
  </si>
  <si>
    <t>Informes de evaluación de plan de desarrollo, plan de desarrollo locales, planes de acción y políticas públicas.</t>
  </si>
  <si>
    <t>Análizar de los diferentes planes de acción, planes indicativos, planes de inversión y proyectos</t>
  </si>
  <si>
    <t>Capacitar a los funcionarios de cada dependencia a formular planes de acción, planes indicativos</t>
  </si>
  <si>
    <t>Asesorar y  realizar seguimiento en la formulación y presentación de los instrumentos de seguimientos a cada secretaria y ente descentralizado del Distrito.</t>
  </si>
  <si>
    <t xml:space="preserve"> viabilizar y registrar 200 proyectos en el 2018 </t>
  </si>
  <si>
    <t>Realizar Seguimiento  financiero a 100 proyectos de inversión</t>
  </si>
  <si>
    <t>Capacitar a 100 funcionarios de enlace de las distintas Secretarias y dependencias Y Bancos de Proyectos Locales.</t>
  </si>
  <si>
    <t>Capacitar a 120 miembros de organizaciones comunitarias, miembros de JAL, junta de acciones comunales, miembros del CTP y CLP y Líderes Comunitarios</t>
  </si>
  <si>
    <t>ND</t>
  </si>
  <si>
    <t>N-A</t>
  </si>
  <si>
    <t>Ma Bernarda</t>
  </si>
  <si>
    <t>ANA GALVAN</t>
  </si>
  <si>
    <t>Sandra</t>
  </si>
  <si>
    <t>Gustavo Imitola</t>
  </si>
  <si>
    <t>Bertha</t>
  </si>
  <si>
    <t>Maria Bernarda</t>
  </si>
  <si>
    <t>Gledis Salcedo</t>
  </si>
  <si>
    <t>Angela</t>
  </si>
  <si>
    <r>
      <t xml:space="preserve">Realizar </t>
    </r>
    <r>
      <rPr>
        <sz val="8"/>
        <rFont val="Arial"/>
        <family val="2"/>
      </rPr>
      <t>Seguimiento físico y financiero a cada una de las metas del plan de desarrollo, con el fin de identificar el avance por dependencia en la ejecución del plan de desarrollo y del plan de inversiones</t>
    </r>
  </si>
  <si>
    <t xml:space="preserve">No se reporto informacion </t>
  </si>
  <si>
    <t>En revision</t>
  </si>
  <si>
    <t>l PEMP se encuentra en la etapa de revisión, dentro de los productos se encuentra el Diagnostico Socioeconómico y un conjunto de insumos para el documento técnico de soporte. Se reviso avance del Plan arrojamdo 30% de ejecucion</t>
  </si>
  <si>
    <t>Se generó el documento Técnico de la Implementación del Plan 4c para la estrategia de los barrios adaptados al cambio climático</t>
  </si>
  <si>
    <t>Realizar 70 Brigadas en el Distrito de Cartagena.</t>
  </si>
  <si>
    <t>(8B) REPORTE META PRODUCTO EJECUTADA  Marzo</t>
  </si>
  <si>
    <t>Actualizar Información Georreferenciada proveniente de las Distintos sectores públicos y privados en el Distrito de Cartagena</t>
  </si>
  <si>
    <t>NP</t>
  </si>
  <si>
    <t>(5B) REPORTE META RESULTADO EJECUTADA A DIC 31 DE 2018</t>
  </si>
  <si>
    <t>Falta validacion de los productos entregados</t>
  </si>
  <si>
    <t>Boquilla y Marlinda en firmulacion</t>
  </si>
  <si>
    <t>Se capacitaron a personas que estan incolucradas en organizacionaes ciudadanas y comunales</t>
  </si>
  <si>
    <t>AVANCE META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</si>
</sst>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Fill="1" applyBorder="1"/>
    <xf numFmtId="1" fontId="5" fillId="0" borderId="3" xfId="0" applyNumberFormat="1" applyFont="1" applyFill="1" applyBorder="1" applyAlignment="1">
      <alignment horizontal="justify" vertical="center" wrapText="1"/>
    </xf>
    <xf numFmtId="10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readingOrder="1"/>
    </xf>
    <xf numFmtId="10" fontId="5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 vertical="center"/>
    </xf>
    <xf numFmtId="10" fontId="4" fillId="0" borderId="0" xfId="1" applyNumberFormat="1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 readingOrder="1"/>
    </xf>
    <xf numFmtId="9" fontId="5" fillId="0" borderId="3" xfId="0" applyNumberFormat="1" applyFont="1" applyFill="1" applyBorder="1" applyAlignment="1">
      <alignment horizontal="center" vertical="center" wrapText="1"/>
    </xf>
    <xf numFmtId="9" fontId="5" fillId="0" borderId="3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vertical="center"/>
    </xf>
    <xf numFmtId="9" fontId="5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 wrapText="1" readingOrder="1"/>
    </xf>
    <xf numFmtId="10" fontId="4" fillId="0" borderId="3" xfId="1" applyNumberFormat="1" applyFont="1" applyFill="1" applyBorder="1" applyAlignment="1">
      <alignment horizontal="center" vertical="center"/>
    </xf>
    <xf numFmtId="9" fontId="4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 wrapText="1" readingOrder="1"/>
    </xf>
    <xf numFmtId="2" fontId="5" fillId="0" borderId="0" xfId="0" applyNumberFormat="1" applyFont="1" applyFill="1" applyBorder="1" applyAlignment="1">
      <alignment horizontal="center" vertical="center" wrapText="1" readingOrder="1"/>
    </xf>
    <xf numFmtId="9" fontId="5" fillId="0" borderId="3" xfId="1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9" fontId="5" fillId="0" borderId="3" xfId="1" applyFont="1" applyFill="1" applyBorder="1" applyAlignment="1">
      <alignment horizontal="center" vertical="center" wrapText="1"/>
    </xf>
    <xf numFmtId="2" fontId="5" fillId="0" borderId="3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 wrapText="1" readingOrder="1"/>
    </xf>
    <xf numFmtId="2" fontId="5" fillId="0" borderId="11" xfId="0" applyNumberFormat="1" applyFont="1" applyFill="1" applyBorder="1" applyAlignment="1">
      <alignment horizontal="center" vertical="center" wrapText="1" readingOrder="1"/>
    </xf>
    <xf numFmtId="2" fontId="5" fillId="0" borderId="8" xfId="0" applyNumberFormat="1" applyFont="1" applyFill="1" applyBorder="1" applyAlignment="1">
      <alignment horizontal="center" vertical="center" wrapText="1" readingOrder="1"/>
    </xf>
    <xf numFmtId="9" fontId="5" fillId="0" borderId="10" xfId="1" applyFont="1" applyFill="1" applyBorder="1" applyAlignment="1">
      <alignment horizontal="center" vertical="center" wrapText="1" readingOrder="1"/>
    </xf>
    <xf numFmtId="9" fontId="5" fillId="0" borderId="11" xfId="1" applyFont="1" applyFill="1" applyBorder="1" applyAlignment="1">
      <alignment horizontal="center" vertical="center" wrapText="1" readingOrder="1"/>
    </xf>
    <xf numFmtId="9" fontId="5" fillId="0" borderId="8" xfId="1" applyFont="1" applyFill="1" applyBorder="1" applyAlignment="1">
      <alignment horizontal="center" vertical="center" wrapText="1" readingOrder="1"/>
    </xf>
    <xf numFmtId="10" fontId="5" fillId="0" borderId="10" xfId="0" applyNumberFormat="1" applyFont="1" applyFill="1" applyBorder="1" applyAlignment="1">
      <alignment horizontal="center" vertical="center" wrapText="1" readingOrder="1"/>
    </xf>
    <xf numFmtId="10" fontId="5" fillId="0" borderId="11" xfId="0" applyNumberFormat="1" applyFont="1" applyFill="1" applyBorder="1" applyAlignment="1">
      <alignment horizontal="center" vertical="center" wrapText="1" readingOrder="1"/>
    </xf>
    <xf numFmtId="10" fontId="5" fillId="0" borderId="8" xfId="0" applyNumberFormat="1" applyFont="1" applyFill="1" applyBorder="1" applyAlignment="1">
      <alignment horizontal="center" vertical="center" wrapText="1" readingOrder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9" fontId="4" fillId="0" borderId="10" xfId="0" applyNumberFormat="1" applyFont="1" applyFill="1" applyBorder="1" applyAlignment="1">
      <alignment horizontal="center" vertical="center"/>
    </xf>
    <xf numFmtId="9" fontId="5" fillId="0" borderId="3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/>
    </xf>
    <xf numFmtId="2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10" fontId="4" fillId="0" borderId="3" xfId="1" applyNumberFormat="1" applyFont="1" applyFill="1" applyBorder="1" applyAlignment="1">
      <alignment horizontal="center" vertical="center" wrapText="1"/>
    </xf>
    <xf numFmtId="10" fontId="5" fillId="0" borderId="3" xfId="1" applyNumberFormat="1" applyFont="1" applyFill="1" applyBorder="1" applyAlignment="1">
      <alignment horizontal="center" vertical="center"/>
    </xf>
    <xf numFmtId="10" fontId="5" fillId="0" borderId="3" xfId="1" applyNumberFormat="1" applyFont="1" applyFill="1" applyBorder="1" applyAlignment="1">
      <alignment horizontal="center" vertical="center"/>
    </xf>
    <xf numFmtId="10" fontId="4" fillId="0" borderId="3" xfId="1" applyNumberFormat="1" applyFont="1" applyFill="1" applyBorder="1" applyAlignment="1">
      <alignment horizontal="center" vertical="center"/>
    </xf>
    <xf numFmtId="6" fontId="5" fillId="0" borderId="3" xfId="0" applyNumberFormat="1" applyFont="1" applyFill="1" applyBorder="1" applyAlignment="1">
      <alignment horizontal="center" vertical="center"/>
    </xf>
    <xf numFmtId="6" fontId="5" fillId="0" borderId="3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9" fontId="5" fillId="0" borderId="3" xfId="0" applyNumberFormat="1" applyFont="1" applyFill="1" applyBorder="1" applyAlignment="1">
      <alignment horizontal="center" vertical="center"/>
    </xf>
    <xf numFmtId="9" fontId="5" fillId="0" borderId="10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9" fontId="5" fillId="0" borderId="10" xfId="1" applyFont="1" applyFill="1" applyBorder="1" applyAlignment="1">
      <alignment horizontal="center" vertical="center"/>
    </xf>
    <xf numFmtId="9" fontId="5" fillId="0" borderId="8" xfId="1" applyFont="1" applyFill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6" fontId="5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/>
    <xf numFmtId="0" fontId="5" fillId="0" borderId="0" xfId="0" applyFont="1" applyFill="1" applyAlignment="1">
      <alignment horizontal="justify"/>
    </xf>
    <xf numFmtId="0" fontId="4" fillId="0" borderId="0" xfId="0" applyFont="1" applyFill="1" applyAlignment="1">
      <alignment horizontal="center" vertical="center"/>
    </xf>
    <xf numFmtId="10" fontId="5" fillId="0" borderId="0" xfId="1" applyNumberFormat="1" applyFont="1" applyFill="1"/>
    <xf numFmtId="10" fontId="4" fillId="0" borderId="10" xfId="0" applyNumberFormat="1" applyFont="1" applyFill="1" applyBorder="1" applyAlignment="1">
      <alignment horizontal="center" vertical="center"/>
    </xf>
    <xf numFmtId="10" fontId="4" fillId="0" borderId="11" xfId="0" applyNumberFormat="1" applyFont="1" applyFill="1" applyBorder="1" applyAlignment="1">
      <alignment horizontal="center" vertical="center"/>
    </xf>
    <xf numFmtId="10" fontId="4" fillId="0" borderId="8" xfId="0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2"/>
  <sheetViews>
    <sheetView tabSelected="1" topLeftCell="P1" zoomScale="80" zoomScaleNormal="80" workbookViewId="0">
      <pane ySplit="3" topLeftCell="A4" activePane="bottomLeft" state="frozen"/>
      <selection activeCell="AD3" sqref="AD3"/>
      <selection pane="bottomLeft" activeCell="P88" sqref="P88"/>
    </sheetView>
  </sheetViews>
  <sheetFormatPr baseColWidth="10" defaultRowHeight="11.25" x14ac:dyDescent="0.2"/>
  <cols>
    <col min="1" max="1" width="17.85546875" style="66" customWidth="1"/>
    <col min="2" max="2" width="19.28515625" style="66" customWidth="1"/>
    <col min="3" max="3" width="20" style="66" customWidth="1"/>
    <col min="4" max="4" width="14.140625" style="66" customWidth="1"/>
    <col min="5" max="5" width="18" style="66" customWidth="1"/>
    <col min="6" max="7" width="18" style="91" customWidth="1"/>
    <col min="8" max="8" width="18" style="66" customWidth="1"/>
    <col min="9" max="9" width="20.5703125" style="66" customWidth="1"/>
    <col min="10" max="10" width="30.5703125" style="92" customWidth="1"/>
    <col min="11" max="12" width="17.140625" style="92" customWidth="1"/>
    <col min="13" max="13" width="21.85546875" style="93" customWidth="1"/>
    <col min="14" max="14" width="21" style="93" customWidth="1"/>
    <col min="15" max="15" width="23" style="93" customWidth="1"/>
    <col min="16" max="16" width="16.42578125" style="93" customWidth="1"/>
    <col min="17" max="17" width="18.7109375" style="93" customWidth="1"/>
    <col min="18" max="18" width="16.85546875" style="93" customWidth="1"/>
    <col min="19" max="19" width="17.28515625" style="66" customWidth="1"/>
    <col min="20" max="20" width="22" style="66" customWidth="1"/>
    <col min="21" max="21" width="17.140625" style="66" customWidth="1"/>
    <col min="22" max="22" width="25.28515625" style="66" customWidth="1"/>
    <col min="23" max="23" width="18.42578125" style="66" customWidth="1"/>
    <col min="24" max="24" width="19.5703125" style="94" customWidth="1"/>
    <col min="25" max="26" width="18.42578125" style="94" customWidth="1"/>
    <col min="27" max="27" width="15.5703125" style="66" customWidth="1"/>
    <col min="28" max="28" width="44.140625" style="93" customWidth="1"/>
    <col min="29" max="29" width="12.85546875" style="93" hidden="1" customWidth="1"/>
    <col min="30" max="30" width="22.28515625" style="66" customWidth="1"/>
    <col min="31" max="31" width="13.7109375" style="66" hidden="1" customWidth="1"/>
    <col min="32" max="32" width="22.28515625" style="66" customWidth="1"/>
    <col min="33" max="33" width="24.140625" style="66" customWidth="1"/>
    <col min="34" max="34" width="37.28515625" style="66" customWidth="1"/>
    <col min="35" max="35" width="18" style="66" hidden="1" customWidth="1"/>
    <col min="36" max="36" width="24.85546875" style="66" customWidth="1"/>
    <col min="37" max="37" width="26.28515625" style="66" customWidth="1"/>
    <col min="38" max="38" width="10.5703125" style="94" hidden="1" customWidth="1"/>
    <col min="39" max="39" width="12.140625" style="66" customWidth="1"/>
    <col min="40" max="40" width="0.140625" style="66" customWidth="1"/>
    <col min="41" max="41" width="16.42578125" style="66" customWidth="1"/>
    <col min="42" max="42" width="18.85546875" style="66" customWidth="1"/>
    <col min="43" max="43" width="24.42578125" style="66" hidden="1" customWidth="1"/>
    <col min="44" max="45" width="14.140625" style="66" hidden="1" customWidth="1"/>
    <col min="46" max="46" width="27" style="66" hidden="1" customWidth="1"/>
    <col min="47" max="47" width="17.85546875" style="66" customWidth="1"/>
    <col min="48" max="48" width="19.42578125" style="66" customWidth="1"/>
    <col min="49" max="49" width="25" style="66" customWidth="1"/>
    <col min="50" max="50" width="32.85546875" style="66" customWidth="1"/>
    <col min="51" max="51" width="18.28515625" style="66" hidden="1" customWidth="1"/>
    <col min="52" max="52" width="20.28515625" style="66" hidden="1" customWidth="1"/>
    <col min="53" max="53" width="20.5703125" style="66" hidden="1" customWidth="1"/>
    <col min="54" max="54" width="11.42578125" style="69"/>
    <col min="55" max="55" width="42" style="69" customWidth="1"/>
    <col min="56" max="56" width="11.42578125" style="69"/>
    <col min="57" max="57" width="34.140625" style="69" bestFit="1" customWidth="1"/>
    <col min="58" max="59" width="11.42578125" style="69"/>
    <col min="60" max="60" width="32.140625" style="69" bestFit="1" customWidth="1"/>
    <col min="61" max="16384" width="11.42578125" style="69"/>
  </cols>
  <sheetData>
    <row r="1" spans="1:53" ht="12" thickBot="1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</row>
    <row r="2" spans="1:53" s="1" customFormat="1" ht="36.75" customHeight="1" x14ac:dyDescent="0.2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65" t="s">
        <v>6</v>
      </c>
      <c r="G2" s="65" t="s">
        <v>242</v>
      </c>
      <c r="H2" s="50" t="s">
        <v>7</v>
      </c>
      <c r="I2" s="50" t="s">
        <v>8</v>
      </c>
      <c r="J2" s="50" t="s">
        <v>53</v>
      </c>
      <c r="K2" s="50" t="s">
        <v>54</v>
      </c>
      <c r="L2" s="50" t="s">
        <v>9</v>
      </c>
      <c r="M2" s="50" t="s">
        <v>10</v>
      </c>
      <c r="N2" s="50" t="s">
        <v>11</v>
      </c>
      <c r="O2" s="50" t="s">
        <v>12</v>
      </c>
      <c r="P2" s="50" t="s">
        <v>13</v>
      </c>
      <c r="Q2" s="50" t="s">
        <v>14</v>
      </c>
      <c r="R2" s="50" t="s">
        <v>239</v>
      </c>
      <c r="S2" s="50" t="s">
        <v>15</v>
      </c>
      <c r="T2" s="50" t="s">
        <v>16</v>
      </c>
      <c r="U2" s="50" t="s">
        <v>17</v>
      </c>
      <c r="V2" s="50" t="s">
        <v>18</v>
      </c>
      <c r="W2" s="50" t="s">
        <v>52</v>
      </c>
      <c r="X2" s="70" t="s">
        <v>19</v>
      </c>
      <c r="Y2" s="70" t="s">
        <v>20</v>
      </c>
      <c r="Z2" s="70" t="s">
        <v>21</v>
      </c>
      <c r="AA2" s="50" t="s">
        <v>22</v>
      </c>
      <c r="AB2" s="50" t="s">
        <v>23</v>
      </c>
      <c r="AC2" s="50" t="s">
        <v>55</v>
      </c>
      <c r="AD2" s="50" t="s">
        <v>56</v>
      </c>
      <c r="AE2" s="50" t="s">
        <v>57</v>
      </c>
      <c r="AF2" s="50" t="s">
        <v>58</v>
      </c>
      <c r="AG2" s="50" t="s">
        <v>24</v>
      </c>
      <c r="AH2" s="57" t="s">
        <v>25</v>
      </c>
      <c r="AI2" s="57"/>
      <c r="AJ2" s="57"/>
      <c r="AK2" s="57"/>
      <c r="AL2" s="70" t="s">
        <v>26</v>
      </c>
      <c r="AM2" s="70" t="s">
        <v>246</v>
      </c>
      <c r="AN2" s="70" t="s">
        <v>21</v>
      </c>
      <c r="AO2" s="50" t="s">
        <v>27</v>
      </c>
      <c r="AP2" s="50" t="s">
        <v>28</v>
      </c>
      <c r="AQ2" s="57" t="s">
        <v>29</v>
      </c>
      <c r="AR2" s="57"/>
      <c r="AS2" s="57"/>
      <c r="AT2" s="57"/>
      <c r="AU2" s="32"/>
      <c r="AV2" s="32"/>
      <c r="AW2" s="32"/>
      <c r="AX2" s="50" t="s">
        <v>30</v>
      </c>
      <c r="AY2" s="51" t="s">
        <v>31</v>
      </c>
      <c r="AZ2" s="53" t="s">
        <v>32</v>
      </c>
      <c r="BA2" s="55" t="s">
        <v>33</v>
      </c>
    </row>
    <row r="3" spans="1:53" s="1" customFormat="1" ht="34.5" thickBot="1" x14ac:dyDescent="0.25">
      <c r="A3" s="50"/>
      <c r="B3" s="50"/>
      <c r="C3" s="50"/>
      <c r="D3" s="50"/>
      <c r="E3" s="50"/>
      <c r="F3" s="65"/>
      <c r="G3" s="65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70"/>
      <c r="Y3" s="70"/>
      <c r="Z3" s="70"/>
      <c r="AA3" s="50"/>
      <c r="AB3" s="50"/>
      <c r="AC3" s="50"/>
      <c r="AD3" s="50"/>
      <c r="AE3" s="50"/>
      <c r="AF3" s="50"/>
      <c r="AG3" s="50"/>
      <c r="AH3" s="25" t="s">
        <v>34</v>
      </c>
      <c r="AI3" s="25" t="s">
        <v>35</v>
      </c>
      <c r="AJ3" s="25" t="s">
        <v>36</v>
      </c>
      <c r="AK3" s="25" t="s">
        <v>37</v>
      </c>
      <c r="AL3" s="70"/>
      <c r="AM3" s="70"/>
      <c r="AN3" s="70"/>
      <c r="AO3" s="50"/>
      <c r="AP3" s="50"/>
      <c r="AQ3" s="25" t="s">
        <v>38</v>
      </c>
      <c r="AR3" s="25" t="s">
        <v>39</v>
      </c>
      <c r="AS3" s="25" t="s">
        <v>40</v>
      </c>
      <c r="AT3" s="25" t="s">
        <v>41</v>
      </c>
      <c r="AU3" s="25" t="s">
        <v>42</v>
      </c>
      <c r="AV3" s="25" t="s">
        <v>43</v>
      </c>
      <c r="AW3" s="25" t="s">
        <v>44</v>
      </c>
      <c r="AX3" s="50"/>
      <c r="AY3" s="52"/>
      <c r="AZ3" s="54"/>
      <c r="BA3" s="56"/>
    </row>
    <row r="4" spans="1:53" s="78" customFormat="1" ht="45" x14ac:dyDescent="0.25">
      <c r="A4" s="46" t="s">
        <v>59</v>
      </c>
      <c r="B4" s="46" t="s">
        <v>60</v>
      </c>
      <c r="C4" s="46" t="s">
        <v>64</v>
      </c>
      <c r="D4" s="46" t="s">
        <v>71</v>
      </c>
      <c r="E4" s="46" t="s">
        <v>78</v>
      </c>
      <c r="F4" s="33">
        <v>0</v>
      </c>
      <c r="G4" s="33">
        <v>0</v>
      </c>
      <c r="H4" s="39">
        <f>+G4/1</f>
        <v>0</v>
      </c>
      <c r="I4" s="46" t="s">
        <v>88</v>
      </c>
      <c r="J4" s="2" t="s">
        <v>107</v>
      </c>
      <c r="K4" s="31">
        <v>2</v>
      </c>
      <c r="L4" s="31">
        <v>0</v>
      </c>
      <c r="M4" s="32">
        <v>0</v>
      </c>
      <c r="N4" s="32">
        <v>0</v>
      </c>
      <c r="O4" s="32">
        <v>1</v>
      </c>
      <c r="P4" s="32">
        <v>1</v>
      </c>
      <c r="Q4" s="32">
        <v>0</v>
      </c>
      <c r="R4" s="31">
        <v>0</v>
      </c>
      <c r="S4" s="27">
        <v>0</v>
      </c>
      <c r="T4" s="27">
        <v>0</v>
      </c>
      <c r="U4" s="27">
        <v>0</v>
      </c>
      <c r="V4" s="71">
        <f>+U4/P4</f>
        <v>0</v>
      </c>
      <c r="W4" s="27">
        <f t="shared" ref="W4:W10" si="0">+M4+R4+S4+T4+U4</f>
        <v>0</v>
      </c>
      <c r="X4" s="71">
        <f t="shared" ref="X4:X10" si="1">+W4/K4</f>
        <v>0</v>
      </c>
      <c r="Y4" s="72">
        <f>AVERAGE(X4:X6)</f>
        <v>0.66666666666666663</v>
      </c>
      <c r="Z4" s="73">
        <f>+AVERAGE(Y4:Y9)</f>
        <v>0.36666666666666664</v>
      </c>
      <c r="AA4" s="45" t="s">
        <v>149</v>
      </c>
      <c r="AB4" s="26" t="s">
        <v>161</v>
      </c>
      <c r="AC4" s="32">
        <v>0</v>
      </c>
      <c r="AD4" s="27">
        <v>0</v>
      </c>
      <c r="AE4" s="27">
        <v>0</v>
      </c>
      <c r="AF4" s="27">
        <v>0</v>
      </c>
      <c r="AG4" s="27">
        <f>+AC4+AD4+AE4+AF4</f>
        <v>0</v>
      </c>
      <c r="AH4" s="26" t="s">
        <v>161</v>
      </c>
      <c r="AI4" s="4">
        <v>0</v>
      </c>
      <c r="AJ4" s="27">
        <v>0</v>
      </c>
      <c r="AK4" s="27">
        <v>1</v>
      </c>
      <c r="AL4" s="20">
        <f>+AD4/AK4</f>
        <v>0</v>
      </c>
      <c r="AM4" s="3">
        <v>0</v>
      </c>
      <c r="AN4" s="3">
        <f>AVERAGE(AM4:AM4)</f>
        <v>0</v>
      </c>
      <c r="AO4" s="26" t="s">
        <v>45</v>
      </c>
      <c r="AP4" s="61" t="s">
        <v>225</v>
      </c>
      <c r="AQ4" s="4" t="s">
        <v>46</v>
      </c>
      <c r="AR4" s="4" t="s">
        <v>47</v>
      </c>
      <c r="AS4" s="46" t="s">
        <v>71</v>
      </c>
      <c r="AT4" s="74">
        <v>623275777</v>
      </c>
      <c r="AU4" s="46">
        <v>10520</v>
      </c>
      <c r="AV4" s="75">
        <v>0</v>
      </c>
      <c r="AW4" s="73">
        <f>+AV4/AU4</f>
        <v>0</v>
      </c>
      <c r="AX4" s="26" t="s">
        <v>48</v>
      </c>
      <c r="AY4" s="76"/>
      <c r="AZ4" s="77"/>
      <c r="BA4" s="77"/>
    </row>
    <row r="5" spans="1:53" s="78" customFormat="1" ht="33.75" x14ac:dyDescent="0.25">
      <c r="A5" s="46"/>
      <c r="B5" s="46"/>
      <c r="C5" s="46"/>
      <c r="D5" s="46"/>
      <c r="E5" s="46"/>
      <c r="F5" s="34"/>
      <c r="G5" s="34"/>
      <c r="H5" s="40"/>
      <c r="I5" s="46"/>
      <c r="J5" s="2" t="s">
        <v>108</v>
      </c>
      <c r="K5" s="31">
        <v>1</v>
      </c>
      <c r="L5" s="31">
        <v>0</v>
      </c>
      <c r="M5" s="32">
        <v>1</v>
      </c>
      <c r="N5" s="32">
        <v>0</v>
      </c>
      <c r="O5" s="32">
        <v>0.5</v>
      </c>
      <c r="P5" s="32">
        <v>0.5</v>
      </c>
      <c r="Q5" s="32">
        <v>0</v>
      </c>
      <c r="R5" s="28">
        <v>0</v>
      </c>
      <c r="S5" s="27">
        <v>0</v>
      </c>
      <c r="T5" s="27">
        <v>0</v>
      </c>
      <c r="U5" s="27">
        <v>0</v>
      </c>
      <c r="V5" s="71">
        <f t="shared" ref="V5:V9" si="2">+U5/P5</f>
        <v>0</v>
      </c>
      <c r="W5" s="27">
        <f t="shared" si="0"/>
        <v>1</v>
      </c>
      <c r="X5" s="71">
        <f t="shared" si="1"/>
        <v>1</v>
      </c>
      <c r="Y5" s="72"/>
      <c r="Z5" s="73"/>
      <c r="AA5" s="45"/>
      <c r="AB5" s="26" t="s">
        <v>162</v>
      </c>
      <c r="AC5" s="32"/>
      <c r="AD5" s="27">
        <v>0</v>
      </c>
      <c r="AE5" s="27"/>
      <c r="AF5" s="27">
        <v>0</v>
      </c>
      <c r="AG5" s="27">
        <f t="shared" ref="AG5:AG25" si="3">+AC5+AD5+AE5+AF5</f>
        <v>0</v>
      </c>
      <c r="AH5" s="26" t="s">
        <v>162</v>
      </c>
      <c r="AI5" s="4"/>
      <c r="AJ5" s="27">
        <v>0</v>
      </c>
      <c r="AK5" s="27">
        <v>1</v>
      </c>
      <c r="AL5" s="20"/>
      <c r="AM5" s="3">
        <v>0</v>
      </c>
      <c r="AN5" s="3"/>
      <c r="AO5" s="26" t="s">
        <v>45</v>
      </c>
      <c r="AP5" s="61"/>
      <c r="AQ5" s="4"/>
      <c r="AR5" s="4"/>
      <c r="AS5" s="46"/>
      <c r="AT5" s="74"/>
      <c r="AU5" s="46"/>
      <c r="AV5" s="75"/>
      <c r="AW5" s="73"/>
      <c r="AX5" s="26"/>
    </row>
    <row r="6" spans="1:53" s="78" customFormat="1" ht="22.5" x14ac:dyDescent="0.25">
      <c r="A6" s="46"/>
      <c r="B6" s="46"/>
      <c r="C6" s="46"/>
      <c r="D6" s="46"/>
      <c r="E6" s="46"/>
      <c r="F6" s="34"/>
      <c r="G6" s="34"/>
      <c r="H6" s="40"/>
      <c r="I6" s="46"/>
      <c r="J6" s="2" t="s">
        <v>109</v>
      </c>
      <c r="K6" s="31">
        <v>1</v>
      </c>
      <c r="L6" s="31">
        <v>0</v>
      </c>
      <c r="M6" s="32">
        <v>1</v>
      </c>
      <c r="N6" s="32">
        <v>0</v>
      </c>
      <c r="O6" s="32">
        <v>0</v>
      </c>
      <c r="P6" s="32">
        <v>0</v>
      </c>
      <c r="Q6" s="32">
        <v>1</v>
      </c>
      <c r="R6" s="28">
        <v>0</v>
      </c>
      <c r="S6" s="27">
        <v>0</v>
      </c>
      <c r="T6" s="27">
        <v>0</v>
      </c>
      <c r="U6" s="27">
        <v>0</v>
      </c>
      <c r="V6" s="71" t="s">
        <v>241</v>
      </c>
      <c r="W6" s="27">
        <f t="shared" si="0"/>
        <v>1</v>
      </c>
      <c r="X6" s="71">
        <f t="shared" si="1"/>
        <v>1</v>
      </c>
      <c r="Y6" s="72"/>
      <c r="Z6" s="73"/>
      <c r="AA6" s="45"/>
      <c r="AB6" s="26" t="s">
        <v>163</v>
      </c>
      <c r="AC6" s="32"/>
      <c r="AD6" s="27">
        <v>0</v>
      </c>
      <c r="AE6" s="27"/>
      <c r="AF6" s="27">
        <v>0</v>
      </c>
      <c r="AG6" s="27">
        <f t="shared" si="3"/>
        <v>0</v>
      </c>
      <c r="AH6" s="26" t="s">
        <v>163</v>
      </c>
      <c r="AI6" s="4"/>
      <c r="AJ6" s="27">
        <v>0</v>
      </c>
      <c r="AK6" s="27">
        <v>1</v>
      </c>
      <c r="AL6" s="20"/>
      <c r="AM6" s="3">
        <v>0</v>
      </c>
      <c r="AN6" s="3"/>
      <c r="AO6" s="26" t="s">
        <v>45</v>
      </c>
      <c r="AP6" s="61"/>
      <c r="AQ6" s="4"/>
      <c r="AR6" s="4"/>
      <c r="AS6" s="46"/>
      <c r="AT6" s="74"/>
      <c r="AU6" s="46"/>
      <c r="AV6" s="75"/>
      <c r="AW6" s="73"/>
      <c r="AX6" s="26"/>
    </row>
    <row r="7" spans="1:53" s="78" customFormat="1" ht="22.5" x14ac:dyDescent="0.25">
      <c r="A7" s="46"/>
      <c r="B7" s="46"/>
      <c r="C7" s="46"/>
      <c r="D7" s="46"/>
      <c r="E7" s="46"/>
      <c r="F7" s="34"/>
      <c r="G7" s="34"/>
      <c r="H7" s="40"/>
      <c r="I7" s="46" t="s">
        <v>89</v>
      </c>
      <c r="J7" s="2" t="s">
        <v>110</v>
      </c>
      <c r="K7" s="31">
        <v>3</v>
      </c>
      <c r="L7" s="31">
        <v>0</v>
      </c>
      <c r="M7" s="32">
        <v>0</v>
      </c>
      <c r="N7" s="32">
        <v>0</v>
      </c>
      <c r="O7" s="32">
        <v>1</v>
      </c>
      <c r="P7" s="32">
        <v>1</v>
      </c>
      <c r="Q7" s="32">
        <v>1</v>
      </c>
      <c r="R7" s="28">
        <v>0</v>
      </c>
      <c r="S7" s="27">
        <v>0</v>
      </c>
      <c r="T7" s="27">
        <v>0</v>
      </c>
      <c r="U7" s="27">
        <v>0</v>
      </c>
      <c r="V7" s="71">
        <f t="shared" si="2"/>
        <v>0</v>
      </c>
      <c r="W7" s="27">
        <f t="shared" si="0"/>
        <v>0</v>
      </c>
      <c r="X7" s="71">
        <f t="shared" si="1"/>
        <v>0</v>
      </c>
      <c r="Y7" s="72">
        <f>AVERAGE(X7:X9)</f>
        <v>6.6666666666666666E-2</v>
      </c>
      <c r="Z7" s="73"/>
      <c r="AA7" s="45"/>
      <c r="AB7" s="26" t="s">
        <v>164</v>
      </c>
      <c r="AC7" s="32"/>
      <c r="AD7" s="27">
        <v>0</v>
      </c>
      <c r="AE7" s="27"/>
      <c r="AF7" s="27">
        <v>0</v>
      </c>
      <c r="AG7" s="27">
        <f t="shared" si="3"/>
        <v>0</v>
      </c>
      <c r="AH7" s="26" t="s">
        <v>164</v>
      </c>
      <c r="AI7" s="4"/>
      <c r="AJ7" s="27">
        <v>0</v>
      </c>
      <c r="AK7" s="27">
        <v>3</v>
      </c>
      <c r="AL7" s="20"/>
      <c r="AM7" s="3">
        <v>0</v>
      </c>
      <c r="AN7" s="3"/>
      <c r="AO7" s="26" t="s">
        <v>45</v>
      </c>
      <c r="AP7" s="61"/>
      <c r="AQ7" s="4"/>
      <c r="AR7" s="4"/>
      <c r="AS7" s="46"/>
      <c r="AT7" s="74"/>
      <c r="AU7" s="46"/>
      <c r="AV7" s="75"/>
      <c r="AW7" s="73"/>
      <c r="AX7" s="26"/>
    </row>
    <row r="8" spans="1:53" s="78" customFormat="1" ht="22.5" x14ac:dyDescent="0.25">
      <c r="A8" s="46"/>
      <c r="B8" s="46"/>
      <c r="C8" s="46"/>
      <c r="D8" s="46"/>
      <c r="E8" s="46"/>
      <c r="F8" s="34"/>
      <c r="G8" s="34"/>
      <c r="H8" s="40"/>
      <c r="I8" s="46"/>
      <c r="J8" s="2" t="s">
        <v>111</v>
      </c>
      <c r="K8" s="31">
        <v>2</v>
      </c>
      <c r="L8" s="31">
        <v>0</v>
      </c>
      <c r="M8" s="21">
        <v>0.2</v>
      </c>
      <c r="N8" s="32">
        <v>0</v>
      </c>
      <c r="O8" s="32">
        <v>0</v>
      </c>
      <c r="P8" s="32">
        <v>0</v>
      </c>
      <c r="Q8" s="32">
        <v>2</v>
      </c>
      <c r="R8" s="28">
        <v>0.2</v>
      </c>
      <c r="S8" s="27">
        <v>0</v>
      </c>
      <c r="T8" s="27">
        <v>0</v>
      </c>
      <c r="U8" s="27">
        <v>0</v>
      </c>
      <c r="V8" s="71" t="s">
        <v>241</v>
      </c>
      <c r="W8" s="27">
        <f t="shared" si="0"/>
        <v>0.4</v>
      </c>
      <c r="X8" s="71">
        <f t="shared" si="1"/>
        <v>0.2</v>
      </c>
      <c r="Y8" s="72"/>
      <c r="Z8" s="73"/>
      <c r="AA8" s="45"/>
      <c r="AB8" s="46" t="s">
        <v>165</v>
      </c>
      <c r="AC8" s="32"/>
      <c r="AD8" s="61">
        <v>0</v>
      </c>
      <c r="AE8" s="27"/>
      <c r="AF8" s="79">
        <v>0</v>
      </c>
      <c r="AG8" s="61">
        <f t="shared" si="3"/>
        <v>0</v>
      </c>
      <c r="AH8" s="46" t="s">
        <v>165</v>
      </c>
      <c r="AI8" s="4"/>
      <c r="AJ8" s="61">
        <v>0</v>
      </c>
      <c r="AK8" s="27">
        <v>1</v>
      </c>
      <c r="AL8" s="20"/>
      <c r="AM8" s="3">
        <v>0</v>
      </c>
      <c r="AN8" s="3"/>
      <c r="AO8" s="26" t="s">
        <v>45</v>
      </c>
      <c r="AP8" s="61"/>
      <c r="AQ8" s="4"/>
      <c r="AR8" s="4"/>
      <c r="AS8" s="46"/>
      <c r="AT8" s="74"/>
      <c r="AU8" s="46"/>
      <c r="AV8" s="75"/>
      <c r="AW8" s="73"/>
      <c r="AX8" s="26"/>
    </row>
    <row r="9" spans="1:53" s="78" customFormat="1" ht="22.5" x14ac:dyDescent="0.25">
      <c r="A9" s="46"/>
      <c r="B9" s="46"/>
      <c r="C9" s="46"/>
      <c r="D9" s="46"/>
      <c r="E9" s="46"/>
      <c r="F9" s="35"/>
      <c r="G9" s="35"/>
      <c r="H9" s="41"/>
      <c r="I9" s="46"/>
      <c r="J9" s="2" t="s">
        <v>112</v>
      </c>
      <c r="K9" s="31">
        <v>2</v>
      </c>
      <c r="L9" s="31">
        <v>0</v>
      </c>
      <c r="M9" s="32">
        <v>0</v>
      </c>
      <c r="N9" s="32">
        <v>0</v>
      </c>
      <c r="O9" s="32">
        <v>1</v>
      </c>
      <c r="P9" s="32">
        <v>1</v>
      </c>
      <c r="Q9" s="32">
        <v>0</v>
      </c>
      <c r="R9" s="28">
        <v>0</v>
      </c>
      <c r="S9" s="27">
        <v>0</v>
      </c>
      <c r="T9" s="27">
        <v>0</v>
      </c>
      <c r="U9" s="27">
        <v>0</v>
      </c>
      <c r="V9" s="71">
        <f t="shared" si="2"/>
        <v>0</v>
      </c>
      <c r="W9" s="16">
        <f t="shared" si="0"/>
        <v>0</v>
      </c>
      <c r="X9" s="71">
        <f t="shared" si="1"/>
        <v>0</v>
      </c>
      <c r="Y9" s="72"/>
      <c r="Z9" s="73"/>
      <c r="AA9" s="45"/>
      <c r="AB9" s="46"/>
      <c r="AC9" s="32"/>
      <c r="AD9" s="61"/>
      <c r="AE9" s="27"/>
      <c r="AF9" s="80"/>
      <c r="AG9" s="61"/>
      <c r="AH9" s="46"/>
      <c r="AI9" s="4"/>
      <c r="AJ9" s="61"/>
      <c r="AK9" s="27"/>
      <c r="AL9" s="20"/>
      <c r="AM9" s="3">
        <v>0</v>
      </c>
      <c r="AN9" s="3"/>
      <c r="AO9" s="26" t="s">
        <v>45</v>
      </c>
      <c r="AP9" s="61"/>
      <c r="AQ9" s="4"/>
      <c r="AR9" s="4"/>
      <c r="AS9" s="46"/>
      <c r="AT9" s="74"/>
      <c r="AU9" s="46"/>
      <c r="AV9" s="75"/>
      <c r="AW9" s="73"/>
      <c r="AX9" s="26"/>
    </row>
    <row r="10" spans="1:53" s="78" customFormat="1" ht="22.5" x14ac:dyDescent="0.25">
      <c r="A10" s="58" t="s">
        <v>59</v>
      </c>
      <c r="B10" s="46" t="s">
        <v>61</v>
      </c>
      <c r="C10" s="46" t="s">
        <v>65</v>
      </c>
      <c r="D10" s="46" t="s">
        <v>72</v>
      </c>
      <c r="E10" s="46" t="s">
        <v>79</v>
      </c>
      <c r="F10" s="33">
        <v>1</v>
      </c>
      <c r="G10" s="33">
        <v>3</v>
      </c>
      <c r="H10" s="36">
        <f>1/3</f>
        <v>0.33333333333333331</v>
      </c>
      <c r="I10" s="46" t="s">
        <v>90</v>
      </c>
      <c r="J10" s="47" t="s">
        <v>113</v>
      </c>
      <c r="K10" s="47">
        <v>1</v>
      </c>
      <c r="L10" s="47">
        <v>0</v>
      </c>
      <c r="M10" s="48">
        <v>0.5</v>
      </c>
      <c r="N10" s="47">
        <v>1</v>
      </c>
      <c r="O10" s="47">
        <v>1</v>
      </c>
      <c r="P10" s="47">
        <v>1</v>
      </c>
      <c r="Q10" s="47">
        <v>1</v>
      </c>
      <c r="R10" s="49">
        <v>0.1</v>
      </c>
      <c r="S10" s="49">
        <v>0</v>
      </c>
      <c r="T10" s="49">
        <v>0</v>
      </c>
      <c r="U10" s="49">
        <v>0</v>
      </c>
      <c r="V10" s="49">
        <f>+U10/P10</f>
        <v>0</v>
      </c>
      <c r="W10" s="49">
        <f t="shared" si="0"/>
        <v>0.6</v>
      </c>
      <c r="X10" s="49">
        <f t="shared" si="1"/>
        <v>0.6</v>
      </c>
      <c r="Y10" s="49">
        <f>+AVERAGE(X10:X23)</f>
        <v>0.6</v>
      </c>
      <c r="Z10" s="49">
        <f>+Y10</f>
        <v>0.6</v>
      </c>
      <c r="AA10" s="46" t="s">
        <v>150</v>
      </c>
      <c r="AB10" s="30" t="s">
        <v>166</v>
      </c>
      <c r="AC10" s="32"/>
      <c r="AD10" s="27">
        <v>0</v>
      </c>
      <c r="AE10" s="27"/>
      <c r="AF10" s="16">
        <v>0.25</v>
      </c>
      <c r="AG10" s="11">
        <f t="shared" si="3"/>
        <v>0.25</v>
      </c>
      <c r="AH10" s="30" t="s">
        <v>166</v>
      </c>
      <c r="AI10" s="4"/>
      <c r="AJ10" s="10" t="s">
        <v>223</v>
      </c>
      <c r="AK10" s="11">
        <v>0.3</v>
      </c>
      <c r="AL10" s="20"/>
      <c r="AM10" s="3">
        <f>+AG10/AK10</f>
        <v>0.83333333333333337</v>
      </c>
      <c r="AN10" s="3"/>
      <c r="AO10" s="26" t="s">
        <v>45</v>
      </c>
      <c r="AP10" s="61" t="s">
        <v>226</v>
      </c>
      <c r="AQ10" s="4"/>
      <c r="AR10" s="4"/>
      <c r="AS10" s="46" t="s">
        <v>72</v>
      </c>
      <c r="AT10" s="74"/>
      <c r="AU10" s="46">
        <v>8731266171</v>
      </c>
      <c r="AV10" s="75">
        <v>7416802400</v>
      </c>
      <c r="AW10" s="73">
        <f>+AV10/AU10</f>
        <v>0.84945324707132908</v>
      </c>
      <c r="AX10" s="26" t="s">
        <v>234</v>
      </c>
    </row>
    <row r="11" spans="1:53" s="78" customFormat="1" ht="22.5" x14ac:dyDescent="0.25">
      <c r="A11" s="58"/>
      <c r="B11" s="46"/>
      <c r="C11" s="46"/>
      <c r="D11" s="46"/>
      <c r="E11" s="46"/>
      <c r="F11" s="34"/>
      <c r="G11" s="34"/>
      <c r="H11" s="37"/>
      <c r="I11" s="46"/>
      <c r="J11" s="47"/>
      <c r="K11" s="47"/>
      <c r="L11" s="47"/>
      <c r="M11" s="43"/>
      <c r="N11" s="47"/>
      <c r="O11" s="47"/>
      <c r="P11" s="47"/>
      <c r="Q11" s="47"/>
      <c r="R11" s="49"/>
      <c r="S11" s="49"/>
      <c r="T11" s="49"/>
      <c r="U11" s="49"/>
      <c r="V11" s="49"/>
      <c r="W11" s="49"/>
      <c r="X11" s="49"/>
      <c r="Y11" s="49"/>
      <c r="Z11" s="49"/>
      <c r="AA11" s="46"/>
      <c r="AB11" s="30" t="s">
        <v>167</v>
      </c>
      <c r="AC11" s="32"/>
      <c r="AD11" s="27">
        <v>0</v>
      </c>
      <c r="AE11" s="27"/>
      <c r="AF11" s="16">
        <v>0.5</v>
      </c>
      <c r="AG11" s="11">
        <f t="shared" si="3"/>
        <v>0.5</v>
      </c>
      <c r="AH11" s="30" t="s">
        <v>167</v>
      </c>
      <c r="AI11" s="4"/>
      <c r="AJ11" s="10">
        <v>1</v>
      </c>
      <c r="AK11" s="11">
        <v>1</v>
      </c>
      <c r="AL11" s="20"/>
      <c r="AM11" s="3">
        <f t="shared" ref="AM11:AM25" si="4">+AG11/AK11</f>
        <v>0.5</v>
      </c>
      <c r="AN11" s="3"/>
      <c r="AO11" s="26" t="s">
        <v>45</v>
      </c>
      <c r="AP11" s="61"/>
      <c r="AQ11" s="4"/>
      <c r="AR11" s="4"/>
      <c r="AS11" s="46"/>
      <c r="AT11" s="74"/>
      <c r="AU11" s="46"/>
      <c r="AV11" s="75"/>
      <c r="AW11" s="73"/>
      <c r="AX11" s="26" t="s">
        <v>234</v>
      </c>
    </row>
    <row r="12" spans="1:53" s="78" customFormat="1" ht="33.75" x14ac:dyDescent="0.25">
      <c r="A12" s="58"/>
      <c r="B12" s="46"/>
      <c r="C12" s="46"/>
      <c r="D12" s="46"/>
      <c r="E12" s="46"/>
      <c r="F12" s="34"/>
      <c r="G12" s="34"/>
      <c r="H12" s="37"/>
      <c r="I12" s="46"/>
      <c r="J12" s="47"/>
      <c r="K12" s="47"/>
      <c r="L12" s="47"/>
      <c r="M12" s="43"/>
      <c r="N12" s="47"/>
      <c r="O12" s="47"/>
      <c r="P12" s="47"/>
      <c r="Q12" s="47"/>
      <c r="R12" s="49"/>
      <c r="S12" s="49"/>
      <c r="T12" s="49"/>
      <c r="U12" s="49"/>
      <c r="V12" s="49"/>
      <c r="W12" s="49"/>
      <c r="X12" s="49"/>
      <c r="Y12" s="49"/>
      <c r="Z12" s="49"/>
      <c r="AA12" s="46"/>
      <c r="AB12" s="30" t="s">
        <v>168</v>
      </c>
      <c r="AC12" s="32"/>
      <c r="AD12" s="27">
        <v>0</v>
      </c>
      <c r="AE12" s="27"/>
      <c r="AF12" s="16">
        <v>0.2</v>
      </c>
      <c r="AG12" s="27">
        <f t="shared" si="3"/>
        <v>0.2</v>
      </c>
      <c r="AH12" s="30" t="s">
        <v>168</v>
      </c>
      <c r="AI12" s="4"/>
      <c r="AJ12" s="10" t="s">
        <v>223</v>
      </c>
      <c r="AK12" s="11">
        <v>0.2</v>
      </c>
      <c r="AL12" s="20"/>
      <c r="AM12" s="3">
        <f t="shared" si="4"/>
        <v>1</v>
      </c>
      <c r="AN12" s="3"/>
      <c r="AO12" s="26" t="s">
        <v>45</v>
      </c>
      <c r="AP12" s="61"/>
      <c r="AQ12" s="4"/>
      <c r="AR12" s="4"/>
      <c r="AS12" s="46"/>
      <c r="AT12" s="74"/>
      <c r="AU12" s="46"/>
      <c r="AV12" s="75"/>
      <c r="AW12" s="73"/>
      <c r="AX12" s="26" t="s">
        <v>234</v>
      </c>
    </row>
    <row r="13" spans="1:53" s="78" customFormat="1" ht="22.5" x14ac:dyDescent="0.25">
      <c r="A13" s="58"/>
      <c r="B13" s="46"/>
      <c r="C13" s="46"/>
      <c r="D13" s="46"/>
      <c r="E13" s="46"/>
      <c r="F13" s="34"/>
      <c r="G13" s="34"/>
      <c r="H13" s="37"/>
      <c r="I13" s="46"/>
      <c r="J13" s="47"/>
      <c r="K13" s="47"/>
      <c r="L13" s="47"/>
      <c r="M13" s="43"/>
      <c r="N13" s="47"/>
      <c r="O13" s="47"/>
      <c r="P13" s="47"/>
      <c r="Q13" s="47"/>
      <c r="R13" s="49"/>
      <c r="S13" s="49"/>
      <c r="T13" s="49"/>
      <c r="U13" s="49"/>
      <c r="V13" s="49"/>
      <c r="W13" s="49"/>
      <c r="X13" s="49"/>
      <c r="Y13" s="49"/>
      <c r="Z13" s="49"/>
      <c r="AA13" s="46"/>
      <c r="AB13" s="30" t="s">
        <v>169</v>
      </c>
      <c r="AC13" s="32"/>
      <c r="AD13" s="27">
        <v>0</v>
      </c>
      <c r="AE13" s="27"/>
      <c r="AF13" s="16">
        <v>0.2</v>
      </c>
      <c r="AG13" s="27">
        <f t="shared" si="3"/>
        <v>0.2</v>
      </c>
      <c r="AH13" s="30" t="s">
        <v>169</v>
      </c>
      <c r="AI13" s="4"/>
      <c r="AJ13" s="10" t="s">
        <v>223</v>
      </c>
      <c r="AK13" s="11">
        <v>0.2</v>
      </c>
      <c r="AL13" s="20"/>
      <c r="AM13" s="3">
        <f t="shared" si="4"/>
        <v>1</v>
      </c>
      <c r="AN13" s="3"/>
      <c r="AO13" s="26" t="s">
        <v>45</v>
      </c>
      <c r="AP13" s="61"/>
      <c r="AQ13" s="4"/>
      <c r="AR13" s="4"/>
      <c r="AS13" s="46"/>
      <c r="AT13" s="74"/>
      <c r="AU13" s="46"/>
      <c r="AV13" s="75"/>
      <c r="AW13" s="73"/>
      <c r="AX13" s="26" t="s">
        <v>234</v>
      </c>
    </row>
    <row r="14" spans="1:53" s="78" customFormat="1" ht="45" x14ac:dyDescent="0.25">
      <c r="A14" s="58"/>
      <c r="B14" s="46"/>
      <c r="C14" s="46"/>
      <c r="D14" s="46"/>
      <c r="E14" s="46"/>
      <c r="F14" s="34"/>
      <c r="G14" s="34"/>
      <c r="H14" s="37"/>
      <c r="I14" s="46"/>
      <c r="J14" s="47"/>
      <c r="K14" s="47"/>
      <c r="L14" s="47"/>
      <c r="M14" s="43"/>
      <c r="N14" s="47"/>
      <c r="O14" s="47"/>
      <c r="P14" s="47"/>
      <c r="Q14" s="47"/>
      <c r="R14" s="49"/>
      <c r="S14" s="49"/>
      <c r="T14" s="49"/>
      <c r="U14" s="49"/>
      <c r="V14" s="49"/>
      <c r="W14" s="49"/>
      <c r="X14" s="49"/>
      <c r="Y14" s="49"/>
      <c r="Z14" s="49"/>
      <c r="AA14" s="46"/>
      <c r="AB14" s="30" t="s">
        <v>170</v>
      </c>
      <c r="AC14" s="32"/>
      <c r="AD14" s="27">
        <v>0</v>
      </c>
      <c r="AE14" s="27"/>
      <c r="AF14" s="27">
        <v>0</v>
      </c>
      <c r="AG14" s="27">
        <f t="shared" si="3"/>
        <v>0</v>
      </c>
      <c r="AH14" s="30" t="s">
        <v>170</v>
      </c>
      <c r="AI14" s="4"/>
      <c r="AJ14" s="10" t="s">
        <v>223</v>
      </c>
      <c r="AK14" s="11">
        <v>0.3</v>
      </c>
      <c r="AL14" s="20"/>
      <c r="AM14" s="3">
        <f t="shared" si="4"/>
        <v>0</v>
      </c>
      <c r="AN14" s="3"/>
      <c r="AO14" s="26" t="s">
        <v>45</v>
      </c>
      <c r="AP14" s="61"/>
      <c r="AQ14" s="4"/>
      <c r="AR14" s="4"/>
      <c r="AS14" s="46"/>
      <c r="AT14" s="74"/>
      <c r="AU14" s="46"/>
      <c r="AV14" s="75"/>
      <c r="AW14" s="73"/>
      <c r="AX14" s="26" t="s">
        <v>234</v>
      </c>
    </row>
    <row r="15" spans="1:53" s="78" customFormat="1" ht="56.25" x14ac:dyDescent="0.25">
      <c r="A15" s="58"/>
      <c r="B15" s="46"/>
      <c r="C15" s="46"/>
      <c r="D15" s="46"/>
      <c r="E15" s="46"/>
      <c r="F15" s="34"/>
      <c r="G15" s="34"/>
      <c r="H15" s="37"/>
      <c r="I15" s="46"/>
      <c r="J15" s="47"/>
      <c r="K15" s="47"/>
      <c r="L15" s="47"/>
      <c r="M15" s="43"/>
      <c r="N15" s="47"/>
      <c r="O15" s="47"/>
      <c r="P15" s="47"/>
      <c r="Q15" s="47"/>
      <c r="R15" s="49"/>
      <c r="S15" s="49"/>
      <c r="T15" s="49"/>
      <c r="U15" s="49"/>
      <c r="V15" s="49"/>
      <c r="W15" s="49"/>
      <c r="X15" s="49"/>
      <c r="Y15" s="49"/>
      <c r="Z15" s="49"/>
      <c r="AA15" s="46"/>
      <c r="AB15" s="30" t="s">
        <v>171</v>
      </c>
      <c r="AC15" s="32"/>
      <c r="AD15" s="27">
        <v>0</v>
      </c>
      <c r="AE15" s="27"/>
      <c r="AF15" s="27">
        <v>0</v>
      </c>
      <c r="AG15" s="27">
        <f t="shared" si="3"/>
        <v>0</v>
      </c>
      <c r="AH15" s="30" t="s">
        <v>171</v>
      </c>
      <c r="AI15" s="4"/>
      <c r="AJ15" s="10" t="s">
        <v>223</v>
      </c>
      <c r="AK15" s="11">
        <v>0.3</v>
      </c>
      <c r="AL15" s="20"/>
      <c r="AM15" s="3">
        <f t="shared" si="4"/>
        <v>0</v>
      </c>
      <c r="AN15" s="3"/>
      <c r="AO15" s="26" t="s">
        <v>45</v>
      </c>
      <c r="AP15" s="61"/>
      <c r="AQ15" s="4"/>
      <c r="AR15" s="4"/>
      <c r="AS15" s="46"/>
      <c r="AT15" s="74"/>
      <c r="AU15" s="46"/>
      <c r="AV15" s="75"/>
      <c r="AW15" s="73"/>
      <c r="AX15" s="26" t="s">
        <v>234</v>
      </c>
    </row>
    <row r="16" spans="1:53" s="78" customFormat="1" ht="45" x14ac:dyDescent="0.25">
      <c r="A16" s="58"/>
      <c r="B16" s="46"/>
      <c r="C16" s="46"/>
      <c r="D16" s="46"/>
      <c r="E16" s="46"/>
      <c r="F16" s="34"/>
      <c r="G16" s="34"/>
      <c r="H16" s="37"/>
      <c r="I16" s="46"/>
      <c r="J16" s="47"/>
      <c r="K16" s="47"/>
      <c r="L16" s="47"/>
      <c r="M16" s="44"/>
      <c r="N16" s="47"/>
      <c r="O16" s="47"/>
      <c r="P16" s="47"/>
      <c r="Q16" s="47"/>
      <c r="R16" s="49"/>
      <c r="S16" s="49"/>
      <c r="T16" s="49"/>
      <c r="U16" s="49"/>
      <c r="V16" s="49"/>
      <c r="W16" s="49"/>
      <c r="X16" s="49"/>
      <c r="Y16" s="49"/>
      <c r="Z16" s="49"/>
      <c r="AA16" s="46"/>
      <c r="AB16" s="30" t="s">
        <v>172</v>
      </c>
      <c r="AC16" s="32"/>
      <c r="AD16" s="27">
        <v>0</v>
      </c>
      <c r="AE16" s="27"/>
      <c r="AF16" s="27">
        <v>0</v>
      </c>
      <c r="AG16" s="27">
        <f t="shared" si="3"/>
        <v>0</v>
      </c>
      <c r="AH16" s="30" t="s">
        <v>172</v>
      </c>
      <c r="AI16" s="4"/>
      <c r="AJ16" s="10" t="s">
        <v>223</v>
      </c>
      <c r="AK16" s="11">
        <v>0.15</v>
      </c>
      <c r="AL16" s="20"/>
      <c r="AM16" s="3">
        <f t="shared" si="4"/>
        <v>0</v>
      </c>
      <c r="AN16" s="3"/>
      <c r="AO16" s="26" t="s">
        <v>45</v>
      </c>
      <c r="AP16" s="61"/>
      <c r="AQ16" s="4"/>
      <c r="AR16" s="4"/>
      <c r="AS16" s="46"/>
      <c r="AT16" s="74"/>
      <c r="AU16" s="46"/>
      <c r="AV16" s="75"/>
      <c r="AW16" s="73"/>
      <c r="AX16" s="26" t="s">
        <v>234</v>
      </c>
    </row>
    <row r="17" spans="1:50" s="78" customFormat="1" ht="22.5" x14ac:dyDescent="0.25">
      <c r="A17" s="58"/>
      <c r="B17" s="46"/>
      <c r="C17" s="46"/>
      <c r="D17" s="46"/>
      <c r="E17" s="46"/>
      <c r="F17" s="34"/>
      <c r="G17" s="34"/>
      <c r="H17" s="37"/>
      <c r="I17" s="46"/>
      <c r="J17" s="46" t="s">
        <v>114</v>
      </c>
      <c r="K17" s="47">
        <v>1</v>
      </c>
      <c r="L17" s="47">
        <v>0</v>
      </c>
      <c r="M17" s="48">
        <v>0.5</v>
      </c>
      <c r="N17" s="46">
        <v>1</v>
      </c>
      <c r="O17" s="46">
        <v>1</v>
      </c>
      <c r="P17" s="46">
        <v>1</v>
      </c>
      <c r="Q17" s="46">
        <v>1</v>
      </c>
      <c r="R17" s="49">
        <v>0.1</v>
      </c>
      <c r="S17" s="49">
        <v>0</v>
      </c>
      <c r="T17" s="49">
        <v>0</v>
      </c>
      <c r="U17" s="49">
        <v>0</v>
      </c>
      <c r="V17" s="49">
        <f>+U17/P17</f>
        <v>0</v>
      </c>
      <c r="W17" s="49">
        <f>+M17+R17+S17+T17+U17</f>
        <v>0.6</v>
      </c>
      <c r="X17" s="49">
        <f>+W17/K17</f>
        <v>0.6</v>
      </c>
      <c r="Y17" s="49"/>
      <c r="Z17" s="49"/>
      <c r="AA17" s="46"/>
      <c r="AB17" s="30" t="s">
        <v>173</v>
      </c>
      <c r="AC17" s="32"/>
      <c r="AD17" s="27">
        <v>0</v>
      </c>
      <c r="AE17" s="27"/>
      <c r="AF17" s="16">
        <v>0.1</v>
      </c>
      <c r="AG17" s="27">
        <f t="shared" si="3"/>
        <v>0.1</v>
      </c>
      <c r="AH17" s="30" t="s">
        <v>173</v>
      </c>
      <c r="AI17" s="4"/>
      <c r="AJ17" s="10" t="s">
        <v>223</v>
      </c>
      <c r="AK17" s="11">
        <v>0.1</v>
      </c>
      <c r="AL17" s="20"/>
      <c r="AM17" s="3">
        <f t="shared" si="4"/>
        <v>1</v>
      </c>
      <c r="AN17" s="3"/>
      <c r="AO17" s="26" t="s">
        <v>45</v>
      </c>
      <c r="AP17" s="61"/>
      <c r="AQ17" s="4"/>
      <c r="AR17" s="4"/>
      <c r="AS17" s="46"/>
      <c r="AT17" s="74"/>
      <c r="AU17" s="46"/>
      <c r="AV17" s="75"/>
      <c r="AW17" s="73"/>
      <c r="AX17" s="26" t="s">
        <v>234</v>
      </c>
    </row>
    <row r="18" spans="1:50" s="78" customFormat="1" ht="33.75" x14ac:dyDescent="0.25">
      <c r="A18" s="58"/>
      <c r="B18" s="46"/>
      <c r="C18" s="46"/>
      <c r="D18" s="46"/>
      <c r="E18" s="46"/>
      <c r="F18" s="34"/>
      <c r="G18" s="34"/>
      <c r="H18" s="37"/>
      <c r="I18" s="46"/>
      <c r="J18" s="46"/>
      <c r="K18" s="47"/>
      <c r="L18" s="47"/>
      <c r="M18" s="43"/>
      <c r="N18" s="46"/>
      <c r="O18" s="46"/>
      <c r="P18" s="46"/>
      <c r="Q18" s="46"/>
      <c r="R18" s="49"/>
      <c r="S18" s="49"/>
      <c r="T18" s="49"/>
      <c r="U18" s="49"/>
      <c r="V18" s="49"/>
      <c r="W18" s="49"/>
      <c r="X18" s="49"/>
      <c r="Y18" s="49"/>
      <c r="Z18" s="49"/>
      <c r="AA18" s="46"/>
      <c r="AB18" s="30" t="s">
        <v>174</v>
      </c>
      <c r="AC18" s="32"/>
      <c r="AD18" s="27">
        <v>0</v>
      </c>
      <c r="AE18" s="27"/>
      <c r="AF18" s="27">
        <v>0</v>
      </c>
      <c r="AG18" s="27">
        <f t="shared" si="3"/>
        <v>0</v>
      </c>
      <c r="AH18" s="30" t="s">
        <v>174</v>
      </c>
      <c r="AI18" s="4"/>
      <c r="AJ18" s="10" t="s">
        <v>223</v>
      </c>
      <c r="AK18" s="11">
        <v>0.4</v>
      </c>
      <c r="AL18" s="20"/>
      <c r="AM18" s="3">
        <f t="shared" si="4"/>
        <v>0</v>
      </c>
      <c r="AN18" s="3"/>
      <c r="AO18" s="26" t="s">
        <v>45</v>
      </c>
      <c r="AP18" s="61"/>
      <c r="AQ18" s="4"/>
      <c r="AR18" s="4"/>
      <c r="AS18" s="46"/>
      <c r="AT18" s="74"/>
      <c r="AU18" s="46"/>
      <c r="AV18" s="75"/>
      <c r="AW18" s="73"/>
      <c r="AX18" s="26" t="s">
        <v>234</v>
      </c>
    </row>
    <row r="19" spans="1:50" s="78" customFormat="1" ht="45" x14ac:dyDescent="0.25">
      <c r="A19" s="58"/>
      <c r="B19" s="46"/>
      <c r="C19" s="46"/>
      <c r="D19" s="46"/>
      <c r="E19" s="46"/>
      <c r="F19" s="34"/>
      <c r="G19" s="34"/>
      <c r="H19" s="37"/>
      <c r="I19" s="46"/>
      <c r="J19" s="46"/>
      <c r="K19" s="47"/>
      <c r="L19" s="47"/>
      <c r="M19" s="43"/>
      <c r="N19" s="46"/>
      <c r="O19" s="46"/>
      <c r="P19" s="46"/>
      <c r="Q19" s="46"/>
      <c r="R19" s="49"/>
      <c r="S19" s="49"/>
      <c r="T19" s="49"/>
      <c r="U19" s="49"/>
      <c r="V19" s="49"/>
      <c r="W19" s="49"/>
      <c r="X19" s="49"/>
      <c r="Y19" s="49"/>
      <c r="Z19" s="49"/>
      <c r="AA19" s="46"/>
      <c r="AB19" s="30" t="s">
        <v>175</v>
      </c>
      <c r="AC19" s="32"/>
      <c r="AD19" s="27">
        <v>0</v>
      </c>
      <c r="AE19" s="27"/>
      <c r="AF19" s="27">
        <v>0</v>
      </c>
      <c r="AG19" s="27">
        <f t="shared" si="3"/>
        <v>0</v>
      </c>
      <c r="AH19" s="30" t="s">
        <v>175</v>
      </c>
      <c r="AI19" s="4"/>
      <c r="AJ19" s="10" t="s">
        <v>223</v>
      </c>
      <c r="AK19" s="11">
        <v>0.4</v>
      </c>
      <c r="AL19" s="20"/>
      <c r="AM19" s="3">
        <f t="shared" si="4"/>
        <v>0</v>
      </c>
      <c r="AN19" s="3"/>
      <c r="AO19" s="26" t="s">
        <v>45</v>
      </c>
      <c r="AP19" s="61"/>
      <c r="AQ19" s="4"/>
      <c r="AR19" s="4"/>
      <c r="AS19" s="46"/>
      <c r="AT19" s="74"/>
      <c r="AU19" s="46"/>
      <c r="AV19" s="75"/>
      <c r="AW19" s="73"/>
      <c r="AX19" s="26" t="s">
        <v>234</v>
      </c>
    </row>
    <row r="20" spans="1:50" s="78" customFormat="1" ht="33.75" x14ac:dyDescent="0.25">
      <c r="A20" s="58"/>
      <c r="B20" s="46"/>
      <c r="C20" s="46"/>
      <c r="D20" s="46"/>
      <c r="E20" s="46"/>
      <c r="F20" s="34"/>
      <c r="G20" s="34"/>
      <c r="H20" s="37"/>
      <c r="I20" s="46"/>
      <c r="J20" s="46"/>
      <c r="K20" s="47"/>
      <c r="L20" s="47"/>
      <c r="M20" s="43"/>
      <c r="N20" s="46"/>
      <c r="O20" s="46"/>
      <c r="P20" s="46"/>
      <c r="Q20" s="46"/>
      <c r="R20" s="49"/>
      <c r="S20" s="49"/>
      <c r="T20" s="49"/>
      <c r="U20" s="49"/>
      <c r="V20" s="49"/>
      <c r="W20" s="49"/>
      <c r="X20" s="49"/>
      <c r="Y20" s="49"/>
      <c r="Z20" s="49"/>
      <c r="AA20" s="46"/>
      <c r="AB20" s="30" t="s">
        <v>176</v>
      </c>
      <c r="AC20" s="32"/>
      <c r="AD20" s="27">
        <v>0</v>
      </c>
      <c r="AE20" s="27"/>
      <c r="AF20" s="16">
        <v>0.1</v>
      </c>
      <c r="AG20" s="27">
        <f t="shared" si="3"/>
        <v>0.1</v>
      </c>
      <c r="AH20" s="30" t="s">
        <v>176</v>
      </c>
      <c r="AI20" s="4"/>
      <c r="AJ20" s="10" t="s">
        <v>223</v>
      </c>
      <c r="AK20" s="11">
        <v>0.1</v>
      </c>
      <c r="AL20" s="20"/>
      <c r="AM20" s="3">
        <f t="shared" si="4"/>
        <v>1</v>
      </c>
      <c r="AN20" s="3"/>
      <c r="AO20" s="26" t="s">
        <v>45</v>
      </c>
      <c r="AP20" s="61"/>
      <c r="AQ20" s="4"/>
      <c r="AR20" s="4"/>
      <c r="AS20" s="46"/>
      <c r="AT20" s="74"/>
      <c r="AU20" s="46"/>
      <c r="AV20" s="75"/>
      <c r="AW20" s="73"/>
      <c r="AX20" s="26" t="s">
        <v>234</v>
      </c>
    </row>
    <row r="21" spans="1:50" s="78" customFormat="1" ht="33.75" x14ac:dyDescent="0.25">
      <c r="A21" s="58"/>
      <c r="B21" s="46"/>
      <c r="C21" s="46"/>
      <c r="D21" s="46"/>
      <c r="E21" s="46"/>
      <c r="F21" s="34"/>
      <c r="G21" s="34"/>
      <c r="H21" s="37"/>
      <c r="I21" s="46"/>
      <c r="J21" s="46"/>
      <c r="K21" s="47"/>
      <c r="L21" s="47"/>
      <c r="M21" s="43"/>
      <c r="N21" s="46"/>
      <c r="O21" s="46"/>
      <c r="P21" s="46"/>
      <c r="Q21" s="46"/>
      <c r="R21" s="49"/>
      <c r="S21" s="49"/>
      <c r="T21" s="49"/>
      <c r="U21" s="49"/>
      <c r="V21" s="49"/>
      <c r="W21" s="49"/>
      <c r="X21" s="49"/>
      <c r="Y21" s="49"/>
      <c r="Z21" s="49"/>
      <c r="AA21" s="46"/>
      <c r="AB21" s="30" t="s">
        <v>177</v>
      </c>
      <c r="AC21" s="32"/>
      <c r="AD21" s="27">
        <v>0</v>
      </c>
      <c r="AE21" s="27"/>
      <c r="AF21" s="27">
        <v>0</v>
      </c>
      <c r="AG21" s="27">
        <f t="shared" si="3"/>
        <v>0</v>
      </c>
      <c r="AH21" s="30" t="s">
        <v>177</v>
      </c>
      <c r="AI21" s="4"/>
      <c r="AJ21" s="10" t="s">
        <v>223</v>
      </c>
      <c r="AK21" s="11">
        <v>0.1</v>
      </c>
      <c r="AL21" s="20"/>
      <c r="AM21" s="3">
        <f t="shared" si="4"/>
        <v>0</v>
      </c>
      <c r="AN21" s="3"/>
      <c r="AO21" s="26" t="s">
        <v>45</v>
      </c>
      <c r="AP21" s="61"/>
      <c r="AQ21" s="4"/>
      <c r="AR21" s="4"/>
      <c r="AS21" s="46"/>
      <c r="AT21" s="74"/>
      <c r="AU21" s="46"/>
      <c r="AV21" s="75"/>
      <c r="AW21" s="73"/>
      <c r="AX21" s="26" t="s">
        <v>234</v>
      </c>
    </row>
    <row r="22" spans="1:50" s="78" customFormat="1" ht="33.75" x14ac:dyDescent="0.25">
      <c r="A22" s="58"/>
      <c r="B22" s="46"/>
      <c r="C22" s="46"/>
      <c r="D22" s="46"/>
      <c r="E22" s="46"/>
      <c r="F22" s="34"/>
      <c r="G22" s="34"/>
      <c r="H22" s="37"/>
      <c r="I22" s="46"/>
      <c r="J22" s="46"/>
      <c r="K22" s="47"/>
      <c r="L22" s="47"/>
      <c r="M22" s="43"/>
      <c r="N22" s="46"/>
      <c r="O22" s="46"/>
      <c r="P22" s="46"/>
      <c r="Q22" s="46"/>
      <c r="R22" s="49"/>
      <c r="S22" s="49"/>
      <c r="T22" s="49"/>
      <c r="U22" s="49"/>
      <c r="V22" s="49"/>
      <c r="W22" s="49"/>
      <c r="X22" s="49"/>
      <c r="Y22" s="49"/>
      <c r="Z22" s="49"/>
      <c r="AA22" s="46"/>
      <c r="AB22" s="30" t="s">
        <v>176</v>
      </c>
      <c r="AC22" s="32"/>
      <c r="AD22" s="27">
        <v>0</v>
      </c>
      <c r="AE22" s="27"/>
      <c r="AF22" s="16">
        <v>0.08</v>
      </c>
      <c r="AG22" s="27">
        <f t="shared" si="3"/>
        <v>0.08</v>
      </c>
      <c r="AH22" s="30" t="s">
        <v>176</v>
      </c>
      <c r="AI22" s="4"/>
      <c r="AJ22" s="10" t="s">
        <v>223</v>
      </c>
      <c r="AK22" s="11">
        <v>0.1</v>
      </c>
      <c r="AL22" s="20"/>
      <c r="AM22" s="3">
        <f t="shared" si="4"/>
        <v>0.79999999999999993</v>
      </c>
      <c r="AN22" s="3"/>
      <c r="AO22" s="26" t="s">
        <v>45</v>
      </c>
      <c r="AP22" s="61"/>
      <c r="AQ22" s="4"/>
      <c r="AR22" s="4"/>
      <c r="AS22" s="46"/>
      <c r="AT22" s="74"/>
      <c r="AU22" s="46"/>
      <c r="AV22" s="75"/>
      <c r="AW22" s="73"/>
      <c r="AX22" s="26" t="s">
        <v>234</v>
      </c>
    </row>
    <row r="23" spans="1:50" s="78" customFormat="1" ht="56.25" x14ac:dyDescent="0.25">
      <c r="A23" s="58"/>
      <c r="B23" s="46"/>
      <c r="C23" s="46"/>
      <c r="D23" s="46"/>
      <c r="E23" s="46"/>
      <c r="F23" s="35"/>
      <c r="G23" s="35"/>
      <c r="H23" s="38"/>
      <c r="I23" s="46"/>
      <c r="J23" s="46"/>
      <c r="K23" s="47"/>
      <c r="L23" s="47"/>
      <c r="M23" s="44"/>
      <c r="N23" s="46"/>
      <c r="O23" s="46"/>
      <c r="P23" s="46"/>
      <c r="Q23" s="46"/>
      <c r="R23" s="49"/>
      <c r="S23" s="49"/>
      <c r="T23" s="49"/>
      <c r="U23" s="49"/>
      <c r="V23" s="49"/>
      <c r="W23" s="49"/>
      <c r="X23" s="49"/>
      <c r="Y23" s="49"/>
      <c r="Z23" s="49"/>
      <c r="AA23" s="46"/>
      <c r="AB23" s="30" t="s">
        <v>178</v>
      </c>
      <c r="AC23" s="32"/>
      <c r="AD23" s="27">
        <v>0</v>
      </c>
      <c r="AE23" s="27"/>
      <c r="AF23" s="16">
        <v>0.15</v>
      </c>
      <c r="AG23" s="27">
        <f t="shared" si="3"/>
        <v>0.15</v>
      </c>
      <c r="AH23" s="30" t="s">
        <v>178</v>
      </c>
      <c r="AI23" s="4"/>
      <c r="AJ23" s="10" t="s">
        <v>223</v>
      </c>
      <c r="AK23" s="11">
        <v>0.15</v>
      </c>
      <c r="AL23" s="20"/>
      <c r="AM23" s="3">
        <f t="shared" si="4"/>
        <v>1</v>
      </c>
      <c r="AN23" s="3"/>
      <c r="AO23" s="26" t="s">
        <v>45</v>
      </c>
      <c r="AP23" s="61"/>
      <c r="AQ23" s="4"/>
      <c r="AR23" s="4"/>
      <c r="AS23" s="46"/>
      <c r="AT23" s="74"/>
      <c r="AU23" s="46"/>
      <c r="AV23" s="75"/>
      <c r="AW23" s="73"/>
      <c r="AX23" s="26" t="s">
        <v>234</v>
      </c>
    </row>
    <row r="24" spans="1:50" s="78" customFormat="1" ht="67.5" x14ac:dyDescent="0.25">
      <c r="A24" s="58"/>
      <c r="B24" s="12" t="s">
        <v>62</v>
      </c>
      <c r="C24" s="12" t="s">
        <v>66</v>
      </c>
      <c r="D24" s="12" t="s">
        <v>66</v>
      </c>
      <c r="E24" s="30" t="s">
        <v>80</v>
      </c>
      <c r="F24" s="22">
        <v>0</v>
      </c>
      <c r="G24" s="24">
        <v>0</v>
      </c>
      <c r="H24" s="19">
        <v>0</v>
      </c>
      <c r="I24" s="25" t="s">
        <v>91</v>
      </c>
      <c r="J24" s="2" t="s">
        <v>115</v>
      </c>
      <c r="K24" s="2">
        <v>1</v>
      </c>
      <c r="L24" s="2">
        <v>1</v>
      </c>
      <c r="M24" s="21">
        <v>0.6</v>
      </c>
      <c r="N24" s="32">
        <v>0</v>
      </c>
      <c r="O24" s="32">
        <v>0.5</v>
      </c>
      <c r="P24" s="32">
        <v>0.5</v>
      </c>
      <c r="Q24" s="32">
        <v>0</v>
      </c>
      <c r="R24" s="28">
        <v>0.2</v>
      </c>
      <c r="S24" s="27">
        <v>0</v>
      </c>
      <c r="T24" s="27">
        <v>0</v>
      </c>
      <c r="U24" s="27">
        <v>0</v>
      </c>
      <c r="V24" s="71">
        <f>+U24/P24</f>
        <v>0</v>
      </c>
      <c r="W24" s="16">
        <f t="shared" ref="W24:W43" si="5">+M24+R24+S24+T24+U24</f>
        <v>0.8</v>
      </c>
      <c r="X24" s="71">
        <f t="shared" ref="X24:X43" si="6">+W24/K24</f>
        <v>0.8</v>
      </c>
      <c r="Y24" s="71">
        <f>+AVERAGE(X24)</f>
        <v>0.8</v>
      </c>
      <c r="Z24" s="20">
        <f>+Y24</f>
        <v>0.8</v>
      </c>
      <c r="AA24" s="46" t="s">
        <v>151</v>
      </c>
      <c r="AB24" s="30" t="s">
        <v>179</v>
      </c>
      <c r="AC24" s="32"/>
      <c r="AD24" s="16">
        <v>0.1</v>
      </c>
      <c r="AE24" s="27"/>
      <c r="AF24" s="16">
        <v>0.7</v>
      </c>
      <c r="AG24" s="27">
        <f t="shared" si="3"/>
        <v>0.79999999999999993</v>
      </c>
      <c r="AH24" s="30" t="s">
        <v>179</v>
      </c>
      <c r="AI24" s="4"/>
      <c r="AJ24" s="11">
        <v>0</v>
      </c>
      <c r="AK24" s="11">
        <v>1</v>
      </c>
      <c r="AL24" s="20"/>
      <c r="AM24" s="3">
        <f t="shared" si="4"/>
        <v>0.79999999999999993</v>
      </c>
      <c r="AN24" s="3"/>
      <c r="AO24" s="26" t="s">
        <v>45</v>
      </c>
      <c r="AP24" s="61" t="s">
        <v>227</v>
      </c>
      <c r="AQ24" s="4"/>
      <c r="AR24" s="4"/>
      <c r="AS24" s="12" t="s">
        <v>66</v>
      </c>
      <c r="AT24" s="74"/>
      <c r="AU24" s="26">
        <v>1</v>
      </c>
      <c r="AV24" s="74">
        <v>0</v>
      </c>
      <c r="AW24" s="20">
        <v>0</v>
      </c>
      <c r="AX24" s="26" t="s">
        <v>235</v>
      </c>
    </row>
    <row r="25" spans="1:50" s="78" customFormat="1" x14ac:dyDescent="0.25">
      <c r="A25" s="58"/>
      <c r="B25" s="58" t="s">
        <v>61</v>
      </c>
      <c r="C25" s="46" t="s">
        <v>65</v>
      </c>
      <c r="D25" s="46" t="s">
        <v>72</v>
      </c>
      <c r="E25" s="46" t="s">
        <v>81</v>
      </c>
      <c r="F25" s="33">
        <v>0</v>
      </c>
      <c r="G25" s="36">
        <v>0.3</v>
      </c>
      <c r="H25" s="39">
        <v>0.3</v>
      </c>
      <c r="I25" s="50" t="s">
        <v>92</v>
      </c>
      <c r="J25" s="2" t="s">
        <v>116</v>
      </c>
      <c r="K25" s="2">
        <v>1</v>
      </c>
      <c r="L25" s="2">
        <v>1</v>
      </c>
      <c r="M25" s="21">
        <v>0.6</v>
      </c>
      <c r="N25" s="32">
        <v>0</v>
      </c>
      <c r="O25" s="32">
        <v>1</v>
      </c>
      <c r="P25" s="32">
        <v>1</v>
      </c>
      <c r="Q25" s="32">
        <v>0</v>
      </c>
      <c r="R25" s="28">
        <v>0.2</v>
      </c>
      <c r="S25" s="27">
        <v>0</v>
      </c>
      <c r="T25" s="27">
        <v>0</v>
      </c>
      <c r="U25" s="27">
        <v>0</v>
      </c>
      <c r="V25" s="71">
        <f>+U25/P25</f>
        <v>0</v>
      </c>
      <c r="W25" s="16">
        <f t="shared" si="5"/>
        <v>0.8</v>
      </c>
      <c r="X25" s="71">
        <f t="shared" si="6"/>
        <v>0.8</v>
      </c>
      <c r="Y25" s="72">
        <f>+AVERAGE(X25:X27)</f>
        <v>0.43333333333333335</v>
      </c>
      <c r="Z25" s="73">
        <f>+AVERAGE(Y25:Y30)</f>
        <v>0.59166666666666667</v>
      </c>
      <c r="AA25" s="46"/>
      <c r="AB25" s="46" t="s">
        <v>180</v>
      </c>
      <c r="AC25" s="32"/>
      <c r="AD25" s="81">
        <v>0.15</v>
      </c>
      <c r="AE25" s="27"/>
      <c r="AF25" s="82">
        <v>0.35</v>
      </c>
      <c r="AG25" s="61">
        <f t="shared" si="3"/>
        <v>0.5</v>
      </c>
      <c r="AH25" s="46" t="s">
        <v>180</v>
      </c>
      <c r="AI25" s="4"/>
      <c r="AJ25" s="63">
        <v>0</v>
      </c>
      <c r="AK25" s="63">
        <v>1</v>
      </c>
      <c r="AL25" s="20"/>
      <c r="AM25" s="95">
        <f t="shared" si="4"/>
        <v>0.5</v>
      </c>
      <c r="AN25" s="3"/>
      <c r="AO25" s="26" t="s">
        <v>45</v>
      </c>
      <c r="AP25" s="61"/>
      <c r="AQ25" s="4"/>
      <c r="AR25" s="4"/>
      <c r="AS25" s="46" t="s">
        <v>72</v>
      </c>
      <c r="AT25" s="74"/>
      <c r="AU25" s="46">
        <v>1</v>
      </c>
      <c r="AV25" s="75">
        <v>0</v>
      </c>
      <c r="AW25" s="73">
        <v>0</v>
      </c>
      <c r="AX25" s="26"/>
    </row>
    <row r="26" spans="1:50" s="78" customFormat="1" ht="22.5" x14ac:dyDescent="0.25">
      <c r="A26" s="58"/>
      <c r="B26" s="58"/>
      <c r="C26" s="46"/>
      <c r="D26" s="46"/>
      <c r="E26" s="46"/>
      <c r="F26" s="34"/>
      <c r="G26" s="37"/>
      <c r="H26" s="40"/>
      <c r="I26" s="50"/>
      <c r="J26" s="2" t="s">
        <v>117</v>
      </c>
      <c r="K26" s="2">
        <v>1</v>
      </c>
      <c r="L26" s="2">
        <v>1</v>
      </c>
      <c r="M26" s="21">
        <v>0</v>
      </c>
      <c r="N26" s="32">
        <v>0</v>
      </c>
      <c r="O26" s="32">
        <v>0.5</v>
      </c>
      <c r="P26" s="32">
        <v>0.5</v>
      </c>
      <c r="Q26" s="32">
        <v>0</v>
      </c>
      <c r="R26" s="31">
        <v>0</v>
      </c>
      <c r="S26" s="27">
        <v>0.3</v>
      </c>
      <c r="T26" s="27">
        <v>0.2</v>
      </c>
      <c r="U26" s="27">
        <v>0</v>
      </c>
      <c r="V26" s="71">
        <f>+U26/P26</f>
        <v>0</v>
      </c>
      <c r="W26" s="16">
        <f t="shared" si="5"/>
        <v>0.5</v>
      </c>
      <c r="X26" s="71">
        <f t="shared" si="6"/>
        <v>0.5</v>
      </c>
      <c r="Y26" s="72"/>
      <c r="Z26" s="73"/>
      <c r="AA26" s="46"/>
      <c r="AB26" s="46"/>
      <c r="AC26" s="32"/>
      <c r="AD26" s="61"/>
      <c r="AE26" s="27"/>
      <c r="AF26" s="83"/>
      <c r="AG26" s="61"/>
      <c r="AH26" s="46"/>
      <c r="AI26" s="4"/>
      <c r="AJ26" s="63"/>
      <c r="AK26" s="63"/>
      <c r="AL26" s="20"/>
      <c r="AM26" s="96"/>
      <c r="AN26" s="3"/>
      <c r="AO26" s="26" t="s">
        <v>45</v>
      </c>
      <c r="AP26" s="61"/>
      <c r="AQ26" s="4"/>
      <c r="AR26" s="4"/>
      <c r="AS26" s="46"/>
      <c r="AT26" s="74"/>
      <c r="AU26" s="46"/>
      <c r="AV26" s="75"/>
      <c r="AW26" s="73"/>
      <c r="AX26" s="26" t="s">
        <v>243</v>
      </c>
    </row>
    <row r="27" spans="1:50" s="78" customFormat="1" ht="22.5" x14ac:dyDescent="0.25">
      <c r="A27" s="58"/>
      <c r="B27" s="58"/>
      <c r="C27" s="46"/>
      <c r="D27" s="46"/>
      <c r="E27" s="46"/>
      <c r="F27" s="34"/>
      <c r="G27" s="37"/>
      <c r="H27" s="40"/>
      <c r="I27" s="50"/>
      <c r="J27" s="2" t="s">
        <v>118</v>
      </c>
      <c r="K27" s="2">
        <v>1</v>
      </c>
      <c r="L27" s="2">
        <v>1</v>
      </c>
      <c r="M27" s="21">
        <v>0</v>
      </c>
      <c r="N27" s="32">
        <v>0</v>
      </c>
      <c r="O27" s="32">
        <v>0</v>
      </c>
      <c r="P27" s="32">
        <v>0.5</v>
      </c>
      <c r="Q27" s="32">
        <v>0.5</v>
      </c>
      <c r="R27" s="31">
        <v>0</v>
      </c>
      <c r="S27" s="27">
        <v>0</v>
      </c>
      <c r="T27" s="27">
        <v>0</v>
      </c>
      <c r="U27" s="27">
        <v>0</v>
      </c>
      <c r="V27" s="71">
        <f>+U27/P27</f>
        <v>0</v>
      </c>
      <c r="W27" s="16">
        <f t="shared" si="5"/>
        <v>0</v>
      </c>
      <c r="X27" s="71">
        <f t="shared" si="6"/>
        <v>0</v>
      </c>
      <c r="Y27" s="72"/>
      <c r="Z27" s="73"/>
      <c r="AA27" s="46"/>
      <c r="AB27" s="46"/>
      <c r="AC27" s="32"/>
      <c r="AD27" s="61"/>
      <c r="AE27" s="27"/>
      <c r="AF27" s="80"/>
      <c r="AG27" s="61"/>
      <c r="AH27" s="46"/>
      <c r="AI27" s="4"/>
      <c r="AJ27" s="63"/>
      <c r="AK27" s="63"/>
      <c r="AL27" s="20"/>
      <c r="AM27" s="97"/>
      <c r="AN27" s="3"/>
      <c r="AO27" s="26" t="s">
        <v>45</v>
      </c>
      <c r="AP27" s="61"/>
      <c r="AQ27" s="4"/>
      <c r="AR27" s="4"/>
      <c r="AS27" s="46"/>
      <c r="AT27" s="74"/>
      <c r="AU27" s="46"/>
      <c r="AV27" s="75"/>
      <c r="AW27" s="73"/>
      <c r="AX27" s="26"/>
    </row>
    <row r="28" spans="1:50" s="78" customFormat="1" ht="45" x14ac:dyDescent="0.25">
      <c r="A28" s="58"/>
      <c r="B28" s="58"/>
      <c r="C28" s="46"/>
      <c r="D28" s="46"/>
      <c r="E28" s="46"/>
      <c r="F28" s="35"/>
      <c r="G28" s="38"/>
      <c r="H28" s="41"/>
      <c r="I28" s="25" t="s">
        <v>93</v>
      </c>
      <c r="J28" s="2" t="s">
        <v>119</v>
      </c>
      <c r="K28" s="2">
        <v>1</v>
      </c>
      <c r="L28" s="2">
        <v>0</v>
      </c>
      <c r="M28" s="21">
        <v>0</v>
      </c>
      <c r="N28" s="32">
        <v>0</v>
      </c>
      <c r="O28" s="32">
        <v>0</v>
      </c>
      <c r="P28" s="32">
        <v>1</v>
      </c>
      <c r="Q28" s="32">
        <v>1</v>
      </c>
      <c r="R28" s="31">
        <v>0</v>
      </c>
      <c r="S28" s="27">
        <v>0</v>
      </c>
      <c r="T28" s="27">
        <v>0.4</v>
      </c>
      <c r="U28" s="27">
        <v>0.4</v>
      </c>
      <c r="V28" s="71">
        <f>+U28/P28</f>
        <v>0.4</v>
      </c>
      <c r="W28" s="16">
        <f t="shared" si="5"/>
        <v>0.8</v>
      </c>
      <c r="X28" s="71">
        <f t="shared" si="6"/>
        <v>0.8</v>
      </c>
      <c r="Y28" s="71">
        <f>+AVERAGE(X28)</f>
        <v>0.8</v>
      </c>
      <c r="Z28" s="73"/>
      <c r="AA28" s="46"/>
      <c r="AB28" s="26" t="s">
        <v>181</v>
      </c>
      <c r="AC28" s="32"/>
      <c r="AD28" s="27">
        <v>0</v>
      </c>
      <c r="AE28" s="27"/>
      <c r="AF28" s="27">
        <v>0</v>
      </c>
      <c r="AG28" s="27">
        <f>+AC28+AD28+AE28+AF28</f>
        <v>0</v>
      </c>
      <c r="AH28" s="26" t="s">
        <v>181</v>
      </c>
      <c r="AI28" s="4"/>
      <c r="AJ28" s="27">
        <v>0</v>
      </c>
      <c r="AK28" s="27">
        <v>1</v>
      </c>
      <c r="AL28" s="20"/>
      <c r="AM28" s="3">
        <f t="shared" ref="AM28:AM29" si="7">+AG28/AK28</f>
        <v>0</v>
      </c>
      <c r="AN28" s="3"/>
      <c r="AO28" s="26" t="s">
        <v>45</v>
      </c>
      <c r="AP28" s="61"/>
      <c r="AQ28" s="4"/>
      <c r="AR28" s="4"/>
      <c r="AS28" s="46"/>
      <c r="AT28" s="74"/>
      <c r="AU28" s="46"/>
      <c r="AV28" s="75"/>
      <c r="AW28" s="73"/>
      <c r="AX28" s="26" t="s">
        <v>244</v>
      </c>
    </row>
    <row r="29" spans="1:50" s="78" customFormat="1" ht="67.5" x14ac:dyDescent="0.25">
      <c r="A29" s="58"/>
      <c r="B29" s="58"/>
      <c r="C29" s="46"/>
      <c r="D29" s="46"/>
      <c r="E29" s="46" t="s">
        <v>79</v>
      </c>
      <c r="F29" s="33">
        <v>1</v>
      </c>
      <c r="G29" s="36">
        <v>0.33</v>
      </c>
      <c r="H29" s="36">
        <f>1/3</f>
        <v>0.33333333333333331</v>
      </c>
      <c r="I29" s="25" t="s">
        <v>94</v>
      </c>
      <c r="J29" s="2" t="s">
        <v>120</v>
      </c>
      <c r="K29" s="2">
        <v>1</v>
      </c>
      <c r="L29" s="2">
        <v>1</v>
      </c>
      <c r="M29" s="21">
        <v>0.5</v>
      </c>
      <c r="N29" s="32">
        <v>0.6</v>
      </c>
      <c r="O29" s="32">
        <v>0.4</v>
      </c>
      <c r="P29" s="32">
        <v>1</v>
      </c>
      <c r="Q29" s="32">
        <v>0</v>
      </c>
      <c r="R29" s="28">
        <v>0.1</v>
      </c>
      <c r="S29" s="27">
        <v>0</v>
      </c>
      <c r="T29" s="27">
        <v>0.2</v>
      </c>
      <c r="U29" s="27">
        <v>0</v>
      </c>
      <c r="V29" s="71">
        <f t="shared" ref="V24:V43" si="8">+S29/P29</f>
        <v>0</v>
      </c>
      <c r="W29" s="16">
        <f t="shared" si="5"/>
        <v>0.8</v>
      </c>
      <c r="X29" s="71">
        <f t="shared" si="6"/>
        <v>0.8</v>
      </c>
      <c r="Y29" s="71">
        <f>+AVERAGE(X29)</f>
        <v>0.8</v>
      </c>
      <c r="Z29" s="73"/>
      <c r="AA29" s="46"/>
      <c r="AB29" s="46" t="s">
        <v>182</v>
      </c>
      <c r="AC29" s="32"/>
      <c r="AD29" s="81">
        <v>0.3</v>
      </c>
      <c r="AE29" s="27"/>
      <c r="AF29" s="82">
        <v>0.5</v>
      </c>
      <c r="AG29" s="61">
        <f>+AC29+AD29+AE29+AF29</f>
        <v>0.8</v>
      </c>
      <c r="AH29" s="46" t="s">
        <v>182</v>
      </c>
      <c r="AI29" s="4"/>
      <c r="AJ29" s="61">
        <v>0</v>
      </c>
      <c r="AK29" s="61">
        <v>1</v>
      </c>
      <c r="AL29" s="20"/>
      <c r="AM29" s="95">
        <f t="shared" si="7"/>
        <v>0.8</v>
      </c>
      <c r="AN29" s="3"/>
      <c r="AO29" s="26" t="s">
        <v>45</v>
      </c>
      <c r="AP29" s="61"/>
      <c r="AQ29" s="4"/>
      <c r="AR29" s="4"/>
      <c r="AS29" s="46"/>
      <c r="AT29" s="74"/>
      <c r="AU29" s="46"/>
      <c r="AV29" s="75"/>
      <c r="AW29" s="73"/>
      <c r="AX29" s="26" t="s">
        <v>236</v>
      </c>
    </row>
    <row r="30" spans="1:50" s="78" customFormat="1" ht="22.5" x14ac:dyDescent="0.25">
      <c r="A30" s="58"/>
      <c r="B30" s="58"/>
      <c r="C30" s="46"/>
      <c r="D30" s="46"/>
      <c r="E30" s="46"/>
      <c r="F30" s="35"/>
      <c r="G30" s="38"/>
      <c r="H30" s="38"/>
      <c r="I30" s="25" t="s">
        <v>95</v>
      </c>
      <c r="J30" s="2" t="s">
        <v>121</v>
      </c>
      <c r="K30" s="2">
        <v>3</v>
      </c>
      <c r="L30" s="2">
        <v>0</v>
      </c>
      <c r="M30" s="21">
        <v>0.2</v>
      </c>
      <c r="N30" s="32">
        <v>0</v>
      </c>
      <c r="O30" s="32">
        <v>1</v>
      </c>
      <c r="P30" s="32">
        <v>1</v>
      </c>
      <c r="Q30" s="32">
        <v>1</v>
      </c>
      <c r="R30" s="28">
        <v>0.1</v>
      </c>
      <c r="S30" s="16">
        <v>0</v>
      </c>
      <c r="T30" s="27">
        <v>0</v>
      </c>
      <c r="U30" s="27">
        <v>0</v>
      </c>
      <c r="V30" s="71">
        <f t="shared" si="8"/>
        <v>0</v>
      </c>
      <c r="W30" s="84">
        <v>1</v>
      </c>
      <c r="X30" s="71">
        <f t="shared" si="6"/>
        <v>0.33333333333333331</v>
      </c>
      <c r="Y30" s="71">
        <f>+AVERAGE(X30)</f>
        <v>0.33333333333333331</v>
      </c>
      <c r="Z30" s="73"/>
      <c r="AA30" s="46"/>
      <c r="AB30" s="46"/>
      <c r="AC30" s="32"/>
      <c r="AD30" s="81"/>
      <c r="AE30" s="27"/>
      <c r="AF30" s="80"/>
      <c r="AG30" s="61"/>
      <c r="AH30" s="46"/>
      <c r="AI30" s="4"/>
      <c r="AJ30" s="61"/>
      <c r="AK30" s="61"/>
      <c r="AL30" s="20"/>
      <c r="AM30" s="97"/>
      <c r="AN30" s="3"/>
      <c r="AO30" s="26" t="s">
        <v>45</v>
      </c>
      <c r="AP30" s="61"/>
      <c r="AQ30" s="4"/>
      <c r="AR30" s="4"/>
      <c r="AS30" s="46"/>
      <c r="AT30" s="74"/>
      <c r="AU30" s="46"/>
      <c r="AV30" s="75"/>
      <c r="AW30" s="73"/>
      <c r="AX30" s="26"/>
    </row>
    <row r="31" spans="1:50" s="78" customFormat="1" ht="22.5" x14ac:dyDescent="0.25">
      <c r="A31" s="58"/>
      <c r="B31" s="58"/>
      <c r="C31" s="59" t="s">
        <v>67</v>
      </c>
      <c r="D31" s="46" t="s">
        <v>73</v>
      </c>
      <c r="E31" s="46" t="s">
        <v>82</v>
      </c>
      <c r="F31" s="33">
        <v>1</v>
      </c>
      <c r="G31" s="33">
        <v>0</v>
      </c>
      <c r="H31" s="39">
        <v>0</v>
      </c>
      <c r="I31" s="50" t="s">
        <v>96</v>
      </c>
      <c r="J31" s="2" t="s">
        <v>122</v>
      </c>
      <c r="K31" s="2">
        <v>1</v>
      </c>
      <c r="L31" s="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1</v>
      </c>
      <c r="R31" s="31">
        <v>0</v>
      </c>
      <c r="S31" s="27">
        <v>0</v>
      </c>
      <c r="T31" s="27">
        <v>0</v>
      </c>
      <c r="U31" s="27">
        <v>0</v>
      </c>
      <c r="V31" s="71">
        <v>0</v>
      </c>
      <c r="W31" s="16">
        <f t="shared" si="5"/>
        <v>0</v>
      </c>
      <c r="X31" s="71">
        <f t="shared" si="6"/>
        <v>0</v>
      </c>
      <c r="Y31" s="72">
        <f>+AVERAGE(X31:X35)</f>
        <v>0.2</v>
      </c>
      <c r="Z31" s="73">
        <f>+Y31</f>
        <v>0.2</v>
      </c>
      <c r="AA31" s="46"/>
      <c r="AB31" s="46" t="s">
        <v>183</v>
      </c>
      <c r="AC31" s="32"/>
      <c r="AD31" s="81">
        <v>0</v>
      </c>
      <c r="AE31" s="27"/>
      <c r="AF31" s="79">
        <v>1</v>
      </c>
      <c r="AG31" s="61">
        <f>+AC31+AD31+AE31+AF31</f>
        <v>1</v>
      </c>
      <c r="AH31" s="46" t="s">
        <v>183</v>
      </c>
      <c r="AI31" s="4"/>
      <c r="AJ31" s="61">
        <v>0</v>
      </c>
      <c r="AK31" s="46">
        <v>1</v>
      </c>
      <c r="AL31" s="20"/>
      <c r="AM31" s="95">
        <f>+AG31/AK31</f>
        <v>1</v>
      </c>
      <c r="AN31" s="3"/>
      <c r="AO31" s="26" t="s">
        <v>45</v>
      </c>
      <c r="AP31" s="61"/>
      <c r="AQ31" s="4"/>
      <c r="AR31" s="4"/>
      <c r="AS31" s="46" t="s">
        <v>73</v>
      </c>
      <c r="AT31" s="74"/>
      <c r="AU31" s="46">
        <v>0</v>
      </c>
      <c r="AV31" s="75">
        <v>0</v>
      </c>
      <c r="AW31" s="73">
        <v>0</v>
      </c>
      <c r="AX31" s="26"/>
    </row>
    <row r="32" spans="1:50" s="78" customFormat="1" ht="22.5" x14ac:dyDescent="0.25">
      <c r="A32" s="58"/>
      <c r="B32" s="58"/>
      <c r="C32" s="59"/>
      <c r="D32" s="46"/>
      <c r="E32" s="46"/>
      <c r="F32" s="34"/>
      <c r="G32" s="34"/>
      <c r="H32" s="40"/>
      <c r="I32" s="50"/>
      <c r="J32" s="2" t="s">
        <v>123</v>
      </c>
      <c r="K32" s="2">
        <v>1</v>
      </c>
      <c r="L32" s="2">
        <v>1</v>
      </c>
      <c r="M32" s="21">
        <v>0</v>
      </c>
      <c r="N32" s="32">
        <v>0</v>
      </c>
      <c r="O32" s="32">
        <v>0</v>
      </c>
      <c r="P32" s="32">
        <v>1</v>
      </c>
      <c r="Q32" s="32">
        <v>0</v>
      </c>
      <c r="R32" s="28">
        <v>0</v>
      </c>
      <c r="S32" s="16">
        <v>0</v>
      </c>
      <c r="T32" s="27">
        <v>0</v>
      </c>
      <c r="U32" s="27">
        <v>0</v>
      </c>
      <c r="V32" s="71">
        <f t="shared" si="8"/>
        <v>0</v>
      </c>
      <c r="W32" s="16">
        <f t="shared" si="5"/>
        <v>0</v>
      </c>
      <c r="X32" s="71">
        <f t="shared" si="6"/>
        <v>0</v>
      </c>
      <c r="Y32" s="72"/>
      <c r="Z32" s="73"/>
      <c r="AA32" s="46"/>
      <c r="AB32" s="46"/>
      <c r="AC32" s="32"/>
      <c r="AD32" s="81"/>
      <c r="AE32" s="27"/>
      <c r="AF32" s="83"/>
      <c r="AG32" s="61"/>
      <c r="AH32" s="46"/>
      <c r="AI32" s="4"/>
      <c r="AJ32" s="61"/>
      <c r="AK32" s="46"/>
      <c r="AL32" s="20"/>
      <c r="AM32" s="96"/>
      <c r="AN32" s="3"/>
      <c r="AO32" s="26" t="s">
        <v>45</v>
      </c>
      <c r="AP32" s="61"/>
      <c r="AQ32" s="4"/>
      <c r="AR32" s="4"/>
      <c r="AS32" s="46"/>
      <c r="AT32" s="74"/>
      <c r="AU32" s="46"/>
      <c r="AV32" s="75"/>
      <c r="AW32" s="73"/>
      <c r="AX32" s="26"/>
    </row>
    <row r="33" spans="1:50" s="78" customFormat="1" x14ac:dyDescent="0.25">
      <c r="A33" s="58"/>
      <c r="B33" s="58"/>
      <c r="C33" s="59"/>
      <c r="D33" s="46"/>
      <c r="E33" s="46"/>
      <c r="F33" s="34"/>
      <c r="G33" s="34"/>
      <c r="H33" s="40"/>
      <c r="I33" s="50"/>
      <c r="J33" s="2" t="s">
        <v>124</v>
      </c>
      <c r="K33" s="2">
        <v>2</v>
      </c>
      <c r="L33" s="2">
        <v>0</v>
      </c>
      <c r="M33" s="32">
        <v>0</v>
      </c>
      <c r="N33" s="32">
        <v>0</v>
      </c>
      <c r="O33" s="32">
        <v>0</v>
      </c>
      <c r="P33" s="32">
        <v>1</v>
      </c>
      <c r="Q33" s="32">
        <v>1</v>
      </c>
      <c r="R33" s="28">
        <v>0</v>
      </c>
      <c r="S33" s="27">
        <v>0</v>
      </c>
      <c r="T33" s="27">
        <v>0</v>
      </c>
      <c r="U33" s="27">
        <v>0</v>
      </c>
      <c r="V33" s="71">
        <f t="shared" si="8"/>
        <v>0</v>
      </c>
      <c r="W33" s="16">
        <f t="shared" si="5"/>
        <v>0</v>
      </c>
      <c r="X33" s="71">
        <f t="shared" si="6"/>
        <v>0</v>
      </c>
      <c r="Y33" s="72"/>
      <c r="Z33" s="73"/>
      <c r="AA33" s="46"/>
      <c r="AB33" s="46"/>
      <c r="AC33" s="32"/>
      <c r="AD33" s="81"/>
      <c r="AE33" s="27"/>
      <c r="AF33" s="83"/>
      <c r="AG33" s="61"/>
      <c r="AH33" s="46"/>
      <c r="AI33" s="4"/>
      <c r="AJ33" s="61"/>
      <c r="AK33" s="46"/>
      <c r="AL33" s="20"/>
      <c r="AM33" s="96"/>
      <c r="AN33" s="3"/>
      <c r="AO33" s="26" t="s">
        <v>45</v>
      </c>
      <c r="AP33" s="61"/>
      <c r="AQ33" s="4"/>
      <c r="AR33" s="4"/>
      <c r="AS33" s="46"/>
      <c r="AT33" s="74"/>
      <c r="AU33" s="46"/>
      <c r="AV33" s="75"/>
      <c r="AW33" s="73"/>
      <c r="AX33" s="26"/>
    </row>
    <row r="34" spans="1:50" s="78" customFormat="1" x14ac:dyDescent="0.25">
      <c r="A34" s="58"/>
      <c r="B34" s="58"/>
      <c r="C34" s="59"/>
      <c r="D34" s="46"/>
      <c r="E34" s="46"/>
      <c r="F34" s="34"/>
      <c r="G34" s="34"/>
      <c r="H34" s="40"/>
      <c r="I34" s="50"/>
      <c r="J34" s="2" t="s">
        <v>125</v>
      </c>
      <c r="K34" s="2">
        <v>2</v>
      </c>
      <c r="L34" s="2">
        <v>8</v>
      </c>
      <c r="M34" s="32">
        <v>0</v>
      </c>
      <c r="N34" s="32">
        <v>0</v>
      </c>
      <c r="O34" s="32">
        <v>0</v>
      </c>
      <c r="P34" s="32">
        <v>1</v>
      </c>
      <c r="Q34" s="32">
        <v>1</v>
      </c>
      <c r="R34" s="31">
        <v>0</v>
      </c>
      <c r="S34" s="27">
        <v>0</v>
      </c>
      <c r="T34" s="27">
        <v>0</v>
      </c>
      <c r="U34" s="27">
        <v>0</v>
      </c>
      <c r="V34" s="71">
        <f t="shared" si="8"/>
        <v>0</v>
      </c>
      <c r="W34" s="16">
        <f t="shared" si="5"/>
        <v>0</v>
      </c>
      <c r="X34" s="71">
        <f t="shared" si="6"/>
        <v>0</v>
      </c>
      <c r="Y34" s="72"/>
      <c r="Z34" s="73"/>
      <c r="AA34" s="46"/>
      <c r="AB34" s="46"/>
      <c r="AC34" s="32"/>
      <c r="AD34" s="81"/>
      <c r="AE34" s="27"/>
      <c r="AF34" s="83"/>
      <c r="AG34" s="61"/>
      <c r="AH34" s="46"/>
      <c r="AI34" s="4"/>
      <c r="AJ34" s="61"/>
      <c r="AK34" s="46"/>
      <c r="AL34" s="20"/>
      <c r="AM34" s="96"/>
      <c r="AN34" s="3"/>
      <c r="AO34" s="26" t="s">
        <v>45</v>
      </c>
      <c r="AP34" s="61"/>
      <c r="AQ34" s="4"/>
      <c r="AR34" s="4"/>
      <c r="AS34" s="46"/>
      <c r="AT34" s="74"/>
      <c r="AU34" s="46"/>
      <c r="AV34" s="75"/>
      <c r="AW34" s="73"/>
      <c r="AX34" s="26"/>
    </row>
    <row r="35" spans="1:50" s="78" customFormat="1" ht="22.5" x14ac:dyDescent="0.25">
      <c r="A35" s="58"/>
      <c r="B35" s="58"/>
      <c r="C35" s="59"/>
      <c r="D35" s="46"/>
      <c r="E35" s="46"/>
      <c r="F35" s="35"/>
      <c r="G35" s="35"/>
      <c r="H35" s="41"/>
      <c r="I35" s="50"/>
      <c r="J35" s="2" t="s">
        <v>126</v>
      </c>
      <c r="K35" s="2">
        <v>1</v>
      </c>
      <c r="L35" s="2">
        <v>0</v>
      </c>
      <c r="M35" s="32">
        <v>1</v>
      </c>
      <c r="N35" s="32">
        <v>0</v>
      </c>
      <c r="O35" s="32">
        <v>0</v>
      </c>
      <c r="P35" s="32">
        <v>0</v>
      </c>
      <c r="Q35" s="32">
        <v>1</v>
      </c>
      <c r="R35" s="31">
        <v>0</v>
      </c>
      <c r="S35" s="27">
        <v>0</v>
      </c>
      <c r="T35" s="27">
        <v>0</v>
      </c>
      <c r="U35" s="27">
        <v>0</v>
      </c>
      <c r="V35" s="71">
        <v>0</v>
      </c>
      <c r="W35" s="16">
        <f t="shared" si="5"/>
        <v>1</v>
      </c>
      <c r="X35" s="71">
        <f t="shared" si="6"/>
        <v>1</v>
      </c>
      <c r="Y35" s="72"/>
      <c r="Z35" s="73"/>
      <c r="AA35" s="46"/>
      <c r="AB35" s="46"/>
      <c r="AC35" s="32"/>
      <c r="AD35" s="81"/>
      <c r="AE35" s="27"/>
      <c r="AF35" s="80"/>
      <c r="AG35" s="61"/>
      <c r="AH35" s="46"/>
      <c r="AI35" s="4"/>
      <c r="AJ35" s="61"/>
      <c r="AK35" s="46"/>
      <c r="AL35" s="20"/>
      <c r="AM35" s="97"/>
      <c r="AN35" s="3"/>
      <c r="AO35" s="26" t="s">
        <v>45</v>
      </c>
      <c r="AP35" s="61"/>
      <c r="AQ35" s="4"/>
      <c r="AR35" s="4"/>
      <c r="AS35" s="46"/>
      <c r="AT35" s="74"/>
      <c r="AU35" s="46"/>
      <c r="AV35" s="75"/>
      <c r="AW35" s="73"/>
      <c r="AX35" s="26"/>
    </row>
    <row r="36" spans="1:50" s="78" customFormat="1" ht="45" x14ac:dyDescent="0.25">
      <c r="A36" s="58"/>
      <c r="B36" s="58"/>
      <c r="C36" s="59"/>
      <c r="D36" s="46" t="s">
        <v>74</v>
      </c>
      <c r="E36" s="46" t="s">
        <v>83</v>
      </c>
      <c r="F36" s="33">
        <v>1</v>
      </c>
      <c r="G36" s="36">
        <v>0.33</v>
      </c>
      <c r="H36" s="39">
        <v>0.33</v>
      </c>
      <c r="I36" s="25" t="s">
        <v>97</v>
      </c>
      <c r="J36" s="2" t="s">
        <v>127</v>
      </c>
      <c r="K36" s="2">
        <v>1</v>
      </c>
      <c r="L36" s="2">
        <v>0</v>
      </c>
      <c r="M36" s="32">
        <v>1</v>
      </c>
      <c r="N36" s="32">
        <v>0</v>
      </c>
      <c r="O36" s="32">
        <v>0</v>
      </c>
      <c r="P36" s="32">
        <v>0</v>
      </c>
      <c r="Q36" s="32">
        <v>1</v>
      </c>
      <c r="R36" s="28">
        <v>0</v>
      </c>
      <c r="S36" s="27">
        <v>0</v>
      </c>
      <c r="T36" s="27">
        <v>0</v>
      </c>
      <c r="U36" s="27">
        <v>0</v>
      </c>
      <c r="V36" s="71">
        <v>0</v>
      </c>
      <c r="W36" s="16">
        <f t="shared" si="5"/>
        <v>1</v>
      </c>
      <c r="X36" s="71">
        <f t="shared" si="6"/>
        <v>1</v>
      </c>
      <c r="Y36" s="71">
        <f>+AVERAGE(X36)</f>
        <v>1</v>
      </c>
      <c r="Z36" s="73">
        <f>+AVERAGE(Y36:Y38)</f>
        <v>0.5</v>
      </c>
      <c r="AA36" s="46"/>
      <c r="AB36" s="46" t="s">
        <v>184</v>
      </c>
      <c r="AC36" s="32"/>
      <c r="AD36" s="81">
        <v>0.4</v>
      </c>
      <c r="AE36" s="27"/>
      <c r="AF36" s="82">
        <v>0.1</v>
      </c>
      <c r="AG36" s="61">
        <f>+AC36+AD36+AE36+AF36</f>
        <v>0.5</v>
      </c>
      <c r="AH36" s="46" t="s">
        <v>184</v>
      </c>
      <c r="AI36" s="4"/>
      <c r="AJ36" s="62">
        <v>0</v>
      </c>
      <c r="AK36" s="62">
        <v>1</v>
      </c>
      <c r="AL36" s="20"/>
      <c r="AM36" s="95">
        <f>+AG36/AK36</f>
        <v>0.5</v>
      </c>
      <c r="AN36" s="3"/>
      <c r="AO36" s="26" t="s">
        <v>45</v>
      </c>
      <c r="AP36" s="61" t="s">
        <v>227</v>
      </c>
      <c r="AQ36" s="4"/>
      <c r="AR36" s="4"/>
      <c r="AS36" s="46" t="s">
        <v>74</v>
      </c>
      <c r="AT36" s="74"/>
      <c r="AU36" s="64">
        <v>344500000</v>
      </c>
      <c r="AV36" s="75">
        <v>340000000</v>
      </c>
      <c r="AW36" s="73">
        <f>+AV36/AU36</f>
        <v>0.98693759071117559</v>
      </c>
      <c r="AX36" s="26" t="s">
        <v>237</v>
      </c>
    </row>
    <row r="37" spans="1:50" s="78" customFormat="1" ht="22.5" x14ac:dyDescent="0.25">
      <c r="A37" s="58"/>
      <c r="B37" s="58"/>
      <c r="C37" s="59"/>
      <c r="D37" s="46"/>
      <c r="E37" s="46"/>
      <c r="F37" s="34"/>
      <c r="G37" s="37"/>
      <c r="H37" s="40"/>
      <c r="I37" s="50" t="s">
        <v>98</v>
      </c>
      <c r="J37" s="2" t="s">
        <v>128</v>
      </c>
      <c r="K37" s="2">
        <v>30</v>
      </c>
      <c r="L37" s="2">
        <v>0</v>
      </c>
      <c r="M37" s="32">
        <v>0</v>
      </c>
      <c r="N37" s="32">
        <v>0</v>
      </c>
      <c r="O37" s="32">
        <v>10</v>
      </c>
      <c r="P37" s="32">
        <v>10</v>
      </c>
      <c r="Q37" s="32">
        <v>10</v>
      </c>
      <c r="R37" s="31">
        <v>0</v>
      </c>
      <c r="S37" s="27">
        <v>0</v>
      </c>
      <c r="T37" s="27">
        <v>0</v>
      </c>
      <c r="U37" s="27">
        <v>0</v>
      </c>
      <c r="V37" s="71">
        <f t="shared" si="8"/>
        <v>0</v>
      </c>
      <c r="W37" s="16">
        <f t="shared" si="5"/>
        <v>0</v>
      </c>
      <c r="X37" s="71">
        <f t="shared" si="6"/>
        <v>0</v>
      </c>
      <c r="Y37" s="72">
        <f>+AVERAGE(X37:X38)</f>
        <v>0</v>
      </c>
      <c r="Z37" s="73"/>
      <c r="AA37" s="46"/>
      <c r="AB37" s="46"/>
      <c r="AC37" s="32"/>
      <c r="AD37" s="81"/>
      <c r="AE37" s="27"/>
      <c r="AF37" s="83"/>
      <c r="AG37" s="61"/>
      <c r="AH37" s="46"/>
      <c r="AI37" s="4"/>
      <c r="AJ37" s="62"/>
      <c r="AK37" s="62"/>
      <c r="AL37" s="20"/>
      <c r="AM37" s="96"/>
      <c r="AN37" s="3"/>
      <c r="AO37" s="26" t="s">
        <v>45</v>
      </c>
      <c r="AP37" s="61"/>
      <c r="AQ37" s="4"/>
      <c r="AR37" s="4"/>
      <c r="AS37" s="46"/>
      <c r="AT37" s="74"/>
      <c r="AU37" s="64"/>
      <c r="AV37" s="75"/>
      <c r="AW37" s="73"/>
      <c r="AX37" s="26"/>
    </row>
    <row r="38" spans="1:50" s="78" customFormat="1" ht="33.75" x14ac:dyDescent="0.25">
      <c r="A38" s="58"/>
      <c r="B38" s="58"/>
      <c r="C38" s="59"/>
      <c r="D38" s="46"/>
      <c r="E38" s="46"/>
      <c r="F38" s="35"/>
      <c r="G38" s="38"/>
      <c r="H38" s="41"/>
      <c r="I38" s="50"/>
      <c r="J38" s="2" t="s">
        <v>129</v>
      </c>
      <c r="K38" s="2">
        <v>1</v>
      </c>
      <c r="L38" s="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1</v>
      </c>
      <c r="R38" s="31">
        <v>0</v>
      </c>
      <c r="S38" s="27">
        <v>0</v>
      </c>
      <c r="T38" s="27">
        <v>0</v>
      </c>
      <c r="U38" s="27">
        <v>0</v>
      </c>
      <c r="V38" s="71">
        <v>0</v>
      </c>
      <c r="W38" s="16">
        <f t="shared" si="5"/>
        <v>0</v>
      </c>
      <c r="X38" s="71">
        <f t="shared" si="6"/>
        <v>0</v>
      </c>
      <c r="Y38" s="72"/>
      <c r="Z38" s="73"/>
      <c r="AA38" s="46"/>
      <c r="AB38" s="46"/>
      <c r="AC38" s="32"/>
      <c r="AD38" s="81"/>
      <c r="AE38" s="27"/>
      <c r="AF38" s="80"/>
      <c r="AG38" s="61"/>
      <c r="AH38" s="46"/>
      <c r="AI38" s="4"/>
      <c r="AJ38" s="62"/>
      <c r="AK38" s="62"/>
      <c r="AL38" s="20"/>
      <c r="AM38" s="97"/>
      <c r="AN38" s="3"/>
      <c r="AO38" s="26" t="s">
        <v>45</v>
      </c>
      <c r="AP38" s="61"/>
      <c r="AQ38" s="4"/>
      <c r="AR38" s="4"/>
      <c r="AS38" s="46"/>
      <c r="AT38" s="74"/>
      <c r="AU38" s="64"/>
      <c r="AV38" s="75"/>
      <c r="AW38" s="73"/>
      <c r="AX38" s="26"/>
    </row>
    <row r="39" spans="1:50" s="78" customFormat="1" ht="45" x14ac:dyDescent="0.25">
      <c r="A39" s="58"/>
      <c r="B39" s="58"/>
      <c r="C39" s="26" t="s">
        <v>68</v>
      </c>
      <c r="D39" s="25" t="s">
        <v>75</v>
      </c>
      <c r="E39" s="26" t="s">
        <v>84</v>
      </c>
      <c r="F39" s="22">
        <v>0</v>
      </c>
      <c r="G39" s="22">
        <v>0</v>
      </c>
      <c r="H39" s="19">
        <v>0</v>
      </c>
      <c r="I39" s="25" t="s">
        <v>99</v>
      </c>
      <c r="J39" s="30" t="s">
        <v>130</v>
      </c>
      <c r="K39" s="30">
        <v>50000</v>
      </c>
      <c r="L39" s="2">
        <v>28120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1">
        <v>0</v>
      </c>
      <c r="S39" s="27">
        <v>0</v>
      </c>
      <c r="T39" s="27">
        <v>0</v>
      </c>
      <c r="U39" s="27">
        <v>0</v>
      </c>
      <c r="V39" s="71">
        <v>0</v>
      </c>
      <c r="W39" s="16">
        <f t="shared" si="5"/>
        <v>0</v>
      </c>
      <c r="X39" s="71">
        <f t="shared" si="6"/>
        <v>0</v>
      </c>
      <c r="Y39" s="71">
        <f>+AVERAGE(X39)</f>
        <v>0</v>
      </c>
      <c r="Z39" s="20">
        <f>+Y39</f>
        <v>0</v>
      </c>
      <c r="AA39" s="46"/>
      <c r="AB39" s="46" t="s">
        <v>185</v>
      </c>
      <c r="AC39" s="32"/>
      <c r="AD39" s="81">
        <v>0</v>
      </c>
      <c r="AE39" s="27"/>
      <c r="AF39" s="82">
        <v>0.42</v>
      </c>
      <c r="AG39" s="61">
        <f>+AC39+AD39+AE39+AF39</f>
        <v>0.42</v>
      </c>
      <c r="AH39" s="46" t="s">
        <v>185</v>
      </c>
      <c r="AI39" s="4"/>
      <c r="AJ39" s="61">
        <v>0</v>
      </c>
      <c r="AK39" s="61">
        <v>1</v>
      </c>
      <c r="AL39" s="20"/>
      <c r="AM39" s="95">
        <f>+AG39/AK39</f>
        <v>0.42</v>
      </c>
      <c r="AN39" s="3"/>
      <c r="AO39" s="26" t="s">
        <v>45</v>
      </c>
      <c r="AP39" s="61" t="s">
        <v>227</v>
      </c>
      <c r="AQ39" s="4"/>
      <c r="AR39" s="4"/>
      <c r="AS39" s="25" t="s">
        <v>75</v>
      </c>
      <c r="AT39" s="74"/>
      <c r="AU39" s="25">
        <v>0</v>
      </c>
      <c r="AV39" s="74">
        <v>0</v>
      </c>
      <c r="AW39" s="20">
        <v>0</v>
      </c>
      <c r="AX39" s="26"/>
    </row>
    <row r="40" spans="1:50" s="78" customFormat="1" ht="22.5" x14ac:dyDescent="0.25">
      <c r="A40" s="58"/>
      <c r="B40" s="58"/>
      <c r="C40" s="46" t="s">
        <v>69</v>
      </c>
      <c r="D40" s="50" t="s">
        <v>76</v>
      </c>
      <c r="E40" s="46" t="s">
        <v>85</v>
      </c>
      <c r="F40" s="33">
        <v>0</v>
      </c>
      <c r="G40" s="36">
        <v>0</v>
      </c>
      <c r="H40" s="39">
        <v>0</v>
      </c>
      <c r="I40" s="50" t="s">
        <v>100</v>
      </c>
      <c r="J40" s="30" t="s">
        <v>131</v>
      </c>
      <c r="K40" s="30">
        <v>1</v>
      </c>
      <c r="L40" s="30">
        <v>0</v>
      </c>
      <c r="M40" s="21">
        <v>0.3</v>
      </c>
      <c r="N40" s="32">
        <v>0</v>
      </c>
      <c r="O40" s="32">
        <v>0</v>
      </c>
      <c r="P40" s="32">
        <v>0</v>
      </c>
      <c r="Q40" s="32">
        <v>1</v>
      </c>
      <c r="R40" s="28">
        <v>0.12</v>
      </c>
      <c r="S40" s="27">
        <v>0</v>
      </c>
      <c r="T40" s="27">
        <v>0</v>
      </c>
      <c r="U40" s="27">
        <v>0</v>
      </c>
      <c r="V40" s="71">
        <v>0</v>
      </c>
      <c r="W40" s="16">
        <f t="shared" si="5"/>
        <v>0.42</v>
      </c>
      <c r="X40" s="71">
        <f t="shared" si="6"/>
        <v>0.42</v>
      </c>
      <c r="Y40" s="72">
        <f>+AVERAGE(X40:X41)</f>
        <v>0.26</v>
      </c>
      <c r="Z40" s="73">
        <f>+Y40</f>
        <v>0.26</v>
      </c>
      <c r="AA40" s="46"/>
      <c r="AB40" s="46"/>
      <c r="AC40" s="32"/>
      <c r="AD40" s="81"/>
      <c r="AE40" s="27"/>
      <c r="AF40" s="83"/>
      <c r="AG40" s="61"/>
      <c r="AH40" s="46"/>
      <c r="AI40" s="4"/>
      <c r="AJ40" s="61"/>
      <c r="AK40" s="61"/>
      <c r="AL40" s="20"/>
      <c r="AM40" s="96"/>
      <c r="AN40" s="3"/>
      <c r="AO40" s="26" t="s">
        <v>45</v>
      </c>
      <c r="AP40" s="61"/>
      <c r="AQ40" s="4"/>
      <c r="AR40" s="4"/>
      <c r="AS40" s="50" t="s">
        <v>76</v>
      </c>
      <c r="AT40" s="74"/>
      <c r="AU40" s="50">
        <v>0</v>
      </c>
      <c r="AV40" s="75">
        <v>0</v>
      </c>
      <c r="AW40" s="73">
        <v>0</v>
      </c>
      <c r="AX40" s="26"/>
    </row>
    <row r="41" spans="1:50" s="78" customFormat="1" ht="33.75" x14ac:dyDescent="0.25">
      <c r="A41" s="58"/>
      <c r="B41" s="58"/>
      <c r="C41" s="46"/>
      <c r="D41" s="50"/>
      <c r="E41" s="46"/>
      <c r="F41" s="35"/>
      <c r="G41" s="38"/>
      <c r="H41" s="41"/>
      <c r="I41" s="50"/>
      <c r="J41" s="30" t="s">
        <v>132</v>
      </c>
      <c r="K41" s="30">
        <v>1</v>
      </c>
      <c r="L41" s="30">
        <v>0</v>
      </c>
      <c r="M41" s="32">
        <v>0</v>
      </c>
      <c r="N41" s="32">
        <v>0</v>
      </c>
      <c r="O41" s="32">
        <v>0</v>
      </c>
      <c r="P41" s="32">
        <v>0</v>
      </c>
      <c r="Q41" s="32">
        <v>1</v>
      </c>
      <c r="R41" s="28">
        <v>0.1</v>
      </c>
      <c r="S41" s="27">
        <v>0</v>
      </c>
      <c r="T41" s="27">
        <v>0</v>
      </c>
      <c r="U41" s="27">
        <v>0</v>
      </c>
      <c r="V41" s="71">
        <v>0</v>
      </c>
      <c r="W41" s="16">
        <f t="shared" si="5"/>
        <v>0.1</v>
      </c>
      <c r="X41" s="71">
        <f t="shared" si="6"/>
        <v>0.1</v>
      </c>
      <c r="Y41" s="72"/>
      <c r="Z41" s="73"/>
      <c r="AA41" s="46"/>
      <c r="AB41" s="46"/>
      <c r="AC41" s="32"/>
      <c r="AD41" s="81"/>
      <c r="AE41" s="27"/>
      <c r="AF41" s="80"/>
      <c r="AG41" s="61"/>
      <c r="AH41" s="46"/>
      <c r="AI41" s="4"/>
      <c r="AJ41" s="61"/>
      <c r="AK41" s="61"/>
      <c r="AL41" s="20"/>
      <c r="AM41" s="97"/>
      <c r="AN41" s="3"/>
      <c r="AO41" s="26" t="s">
        <v>45</v>
      </c>
      <c r="AP41" s="61"/>
      <c r="AQ41" s="4"/>
      <c r="AR41" s="4"/>
      <c r="AS41" s="50"/>
      <c r="AT41" s="74"/>
      <c r="AU41" s="50"/>
      <c r="AV41" s="75"/>
      <c r="AW41" s="73"/>
      <c r="AX41" s="26"/>
    </row>
    <row r="42" spans="1:50" s="78" customFormat="1" ht="56.25" x14ac:dyDescent="0.2">
      <c r="A42" s="58" t="s">
        <v>59</v>
      </c>
      <c r="B42" s="58" t="s">
        <v>63</v>
      </c>
      <c r="C42" s="58" t="s">
        <v>70</v>
      </c>
      <c r="D42" s="46" t="s">
        <v>77</v>
      </c>
      <c r="E42" s="46" t="s">
        <v>86</v>
      </c>
      <c r="F42" s="33" t="s">
        <v>223</v>
      </c>
      <c r="G42" s="36">
        <v>0.8</v>
      </c>
      <c r="H42" s="39">
        <v>0.8</v>
      </c>
      <c r="I42" s="25" t="s">
        <v>101</v>
      </c>
      <c r="J42" s="30" t="s">
        <v>133</v>
      </c>
      <c r="K42" s="26">
        <v>1</v>
      </c>
      <c r="L42" s="26">
        <v>1</v>
      </c>
      <c r="M42" s="32">
        <v>0</v>
      </c>
      <c r="N42" s="32">
        <v>0</v>
      </c>
      <c r="O42" s="32">
        <v>1</v>
      </c>
      <c r="P42" s="32">
        <v>1</v>
      </c>
      <c r="Q42" s="32">
        <v>0</v>
      </c>
      <c r="R42" s="10">
        <v>1</v>
      </c>
      <c r="S42" s="27">
        <v>0</v>
      </c>
      <c r="T42" s="27">
        <v>0</v>
      </c>
      <c r="U42" s="27">
        <v>0</v>
      </c>
      <c r="V42" s="71">
        <f t="shared" si="8"/>
        <v>0</v>
      </c>
      <c r="W42" s="16">
        <f t="shared" si="5"/>
        <v>1</v>
      </c>
      <c r="X42" s="71">
        <f t="shared" si="6"/>
        <v>1</v>
      </c>
      <c r="Y42" s="71">
        <f>+AVERAGE(X42)</f>
        <v>1</v>
      </c>
      <c r="Z42" s="73">
        <f>+AVERAGE(Y42:Y64)</f>
        <v>0.56736862030987967</v>
      </c>
      <c r="AA42" s="12" t="s">
        <v>152</v>
      </c>
      <c r="AB42" s="26" t="s">
        <v>186</v>
      </c>
      <c r="AC42" s="32"/>
      <c r="AD42" s="27">
        <v>2000</v>
      </c>
      <c r="AE42" s="27"/>
      <c r="AF42" s="27">
        <v>0</v>
      </c>
      <c r="AG42" s="27">
        <f t="shared" ref="AG42:AG86" si="9">+AC42+AD42+AE42+AF42</f>
        <v>2000</v>
      </c>
      <c r="AH42" s="26" t="s">
        <v>186</v>
      </c>
      <c r="AI42" s="4"/>
      <c r="AJ42" s="13">
        <v>157000</v>
      </c>
      <c r="AK42" s="13">
        <f>+AJ42+50000</f>
        <v>207000</v>
      </c>
      <c r="AL42" s="20"/>
      <c r="AM42" s="3">
        <f>+AG42/AK42</f>
        <v>9.6618357487922701E-3</v>
      </c>
      <c r="AN42" s="3"/>
      <c r="AO42" s="26" t="s">
        <v>45</v>
      </c>
      <c r="AP42" s="14" t="s">
        <v>228</v>
      </c>
      <c r="AQ42" s="4"/>
      <c r="AR42" s="4"/>
      <c r="AS42" s="46" t="s">
        <v>77</v>
      </c>
      <c r="AT42" s="74"/>
      <c r="AU42" s="46">
        <v>4387449637</v>
      </c>
      <c r="AV42" s="46">
        <v>4041200675</v>
      </c>
      <c r="AW42" s="73">
        <f>+AV42/AU42</f>
        <v>0.92108195178355279</v>
      </c>
      <c r="AX42" s="26"/>
    </row>
    <row r="43" spans="1:50" s="78" customFormat="1" ht="33.75" x14ac:dyDescent="0.25">
      <c r="A43" s="58"/>
      <c r="B43" s="58"/>
      <c r="C43" s="58"/>
      <c r="D43" s="46"/>
      <c r="E43" s="46"/>
      <c r="F43" s="34"/>
      <c r="G43" s="37"/>
      <c r="H43" s="40"/>
      <c r="I43" s="50" t="s">
        <v>102</v>
      </c>
      <c r="J43" s="45" t="s">
        <v>134</v>
      </c>
      <c r="K43" s="45">
        <v>5</v>
      </c>
      <c r="L43" s="46">
        <v>0</v>
      </c>
      <c r="M43" s="42">
        <v>0</v>
      </c>
      <c r="N43" s="46">
        <v>0</v>
      </c>
      <c r="O43" s="46">
        <v>3</v>
      </c>
      <c r="P43" s="61">
        <v>2</v>
      </c>
      <c r="Q43" s="61">
        <v>0</v>
      </c>
      <c r="R43" s="46">
        <v>1</v>
      </c>
      <c r="S43" s="46">
        <v>0</v>
      </c>
      <c r="T43" s="46">
        <v>0</v>
      </c>
      <c r="U43" s="46">
        <v>0</v>
      </c>
      <c r="V43" s="46">
        <f t="shared" si="8"/>
        <v>0</v>
      </c>
      <c r="W43" s="85">
        <f t="shared" si="5"/>
        <v>1</v>
      </c>
      <c r="X43" s="72">
        <f t="shared" si="6"/>
        <v>0.2</v>
      </c>
      <c r="Y43" s="72">
        <f>+AVERAGE(X43:X48)</f>
        <v>0.6</v>
      </c>
      <c r="Z43" s="73"/>
      <c r="AA43" s="46" t="s">
        <v>153</v>
      </c>
      <c r="AB43" s="12" t="s">
        <v>187</v>
      </c>
      <c r="AC43" s="32"/>
      <c r="AD43" s="16">
        <v>1</v>
      </c>
      <c r="AE43" s="27"/>
      <c r="AF43" s="16">
        <v>0</v>
      </c>
      <c r="AG43" s="27">
        <f t="shared" si="9"/>
        <v>1</v>
      </c>
      <c r="AH43" s="12" t="s">
        <v>187</v>
      </c>
      <c r="AI43" s="4"/>
      <c r="AJ43" s="10">
        <v>1</v>
      </c>
      <c r="AK43" s="10">
        <v>1</v>
      </c>
      <c r="AL43" s="20"/>
      <c r="AM43" s="3">
        <f>+AG43/AK43</f>
        <v>1</v>
      </c>
      <c r="AN43" s="3"/>
      <c r="AO43" s="26" t="s">
        <v>45</v>
      </c>
      <c r="AP43" s="61" t="s">
        <v>229</v>
      </c>
      <c r="AQ43" s="4"/>
      <c r="AR43" s="4"/>
      <c r="AS43" s="46"/>
      <c r="AT43" s="74"/>
      <c r="AU43" s="46"/>
      <c r="AV43" s="46"/>
      <c r="AW43" s="73"/>
      <c r="AX43" s="26"/>
    </row>
    <row r="44" spans="1:50" s="78" customFormat="1" ht="22.5" x14ac:dyDescent="0.25">
      <c r="A44" s="58"/>
      <c r="B44" s="58"/>
      <c r="C44" s="58"/>
      <c r="D44" s="46"/>
      <c r="E44" s="46"/>
      <c r="F44" s="34"/>
      <c r="G44" s="37"/>
      <c r="H44" s="40"/>
      <c r="I44" s="50"/>
      <c r="J44" s="45"/>
      <c r="K44" s="45"/>
      <c r="L44" s="46"/>
      <c r="M44" s="43"/>
      <c r="N44" s="46"/>
      <c r="O44" s="46"/>
      <c r="P44" s="61"/>
      <c r="Q44" s="61"/>
      <c r="R44" s="46"/>
      <c r="S44" s="46"/>
      <c r="T44" s="46"/>
      <c r="U44" s="46"/>
      <c r="V44" s="46"/>
      <c r="W44" s="85"/>
      <c r="X44" s="72"/>
      <c r="Y44" s="72"/>
      <c r="Z44" s="73"/>
      <c r="AA44" s="46"/>
      <c r="AB44" s="12" t="s">
        <v>188</v>
      </c>
      <c r="AC44" s="32"/>
      <c r="AD44" s="27">
        <v>0</v>
      </c>
      <c r="AE44" s="27"/>
      <c r="AF44" s="27">
        <v>0</v>
      </c>
      <c r="AG44" s="27">
        <f t="shared" si="9"/>
        <v>0</v>
      </c>
      <c r="AH44" s="12" t="s">
        <v>188</v>
      </c>
      <c r="AI44" s="4"/>
      <c r="AJ44" s="13">
        <v>0</v>
      </c>
      <c r="AK44" s="11">
        <v>1</v>
      </c>
      <c r="AL44" s="20"/>
      <c r="AM44" s="3">
        <f>+AG44/AK44</f>
        <v>0</v>
      </c>
      <c r="AN44" s="3"/>
      <c r="AO44" s="26" t="s">
        <v>45</v>
      </c>
      <c r="AP44" s="61"/>
      <c r="AQ44" s="4"/>
      <c r="AR44" s="4"/>
      <c r="AS44" s="46"/>
      <c r="AT44" s="74"/>
      <c r="AU44" s="46"/>
      <c r="AV44" s="46"/>
      <c r="AW44" s="73"/>
      <c r="AX44" s="26"/>
    </row>
    <row r="45" spans="1:50" s="78" customFormat="1" ht="33.75" x14ac:dyDescent="0.25">
      <c r="A45" s="58"/>
      <c r="B45" s="58"/>
      <c r="C45" s="58"/>
      <c r="D45" s="46"/>
      <c r="E45" s="46"/>
      <c r="F45" s="34"/>
      <c r="G45" s="37"/>
      <c r="H45" s="40"/>
      <c r="I45" s="50"/>
      <c r="J45" s="45"/>
      <c r="K45" s="45"/>
      <c r="L45" s="46"/>
      <c r="M45" s="43"/>
      <c r="N45" s="46"/>
      <c r="O45" s="46"/>
      <c r="P45" s="61"/>
      <c r="Q45" s="61"/>
      <c r="R45" s="46"/>
      <c r="S45" s="46"/>
      <c r="T45" s="46"/>
      <c r="U45" s="46"/>
      <c r="V45" s="46"/>
      <c r="W45" s="85"/>
      <c r="X45" s="72"/>
      <c r="Y45" s="72"/>
      <c r="Z45" s="73"/>
      <c r="AA45" s="46"/>
      <c r="AB45" s="12" t="s">
        <v>189</v>
      </c>
      <c r="AC45" s="32"/>
      <c r="AD45" s="27">
        <v>6</v>
      </c>
      <c r="AE45" s="27"/>
      <c r="AF45" s="27">
        <v>6</v>
      </c>
      <c r="AG45" s="27">
        <f t="shared" si="9"/>
        <v>12</v>
      </c>
      <c r="AH45" s="12" t="s">
        <v>189</v>
      </c>
      <c r="AI45" s="4"/>
      <c r="AJ45" s="13">
        <v>6</v>
      </c>
      <c r="AK45" s="29">
        <v>12</v>
      </c>
      <c r="AL45" s="20"/>
      <c r="AM45" s="3">
        <f>+AG45/AK45</f>
        <v>1</v>
      </c>
      <c r="AN45" s="3"/>
      <c r="AO45" s="26" t="s">
        <v>45</v>
      </c>
      <c r="AP45" s="61"/>
      <c r="AQ45" s="4"/>
      <c r="AR45" s="4"/>
      <c r="AS45" s="46"/>
      <c r="AT45" s="74"/>
      <c r="AU45" s="46"/>
      <c r="AV45" s="46"/>
      <c r="AW45" s="73"/>
      <c r="AX45" s="26"/>
    </row>
    <row r="46" spans="1:50" s="78" customFormat="1" ht="22.5" x14ac:dyDescent="0.25">
      <c r="A46" s="58"/>
      <c r="B46" s="58"/>
      <c r="C46" s="58"/>
      <c r="D46" s="46"/>
      <c r="E46" s="46"/>
      <c r="F46" s="34"/>
      <c r="G46" s="37"/>
      <c r="H46" s="40"/>
      <c r="I46" s="50"/>
      <c r="J46" s="45"/>
      <c r="K46" s="45"/>
      <c r="L46" s="46"/>
      <c r="M46" s="43"/>
      <c r="N46" s="46"/>
      <c r="O46" s="46"/>
      <c r="P46" s="61"/>
      <c r="Q46" s="61"/>
      <c r="R46" s="46"/>
      <c r="S46" s="46"/>
      <c r="T46" s="46"/>
      <c r="U46" s="46"/>
      <c r="V46" s="46"/>
      <c r="W46" s="85"/>
      <c r="X46" s="72"/>
      <c r="Y46" s="72"/>
      <c r="Z46" s="73"/>
      <c r="AA46" s="46"/>
      <c r="AB46" s="12" t="s">
        <v>190</v>
      </c>
      <c r="AC46" s="32"/>
      <c r="AD46" s="16">
        <v>1</v>
      </c>
      <c r="AE46" s="27"/>
      <c r="AF46" s="27">
        <v>0</v>
      </c>
      <c r="AG46" s="27">
        <f t="shared" si="9"/>
        <v>1</v>
      </c>
      <c r="AH46" s="12" t="s">
        <v>190</v>
      </c>
      <c r="AI46" s="4"/>
      <c r="AJ46" s="13">
        <v>0</v>
      </c>
      <c r="AK46" s="11">
        <v>1</v>
      </c>
      <c r="AL46" s="20"/>
      <c r="AM46" s="3">
        <f>+AG46/AK46</f>
        <v>1</v>
      </c>
      <c r="AN46" s="3"/>
      <c r="AO46" s="26" t="s">
        <v>45</v>
      </c>
      <c r="AP46" s="61"/>
      <c r="AQ46" s="4"/>
      <c r="AR46" s="4"/>
      <c r="AS46" s="46"/>
      <c r="AT46" s="74"/>
      <c r="AU46" s="46"/>
      <c r="AV46" s="46"/>
      <c r="AW46" s="73"/>
      <c r="AX46" s="26"/>
    </row>
    <row r="47" spans="1:50" s="78" customFormat="1" ht="22.5" x14ac:dyDescent="0.25">
      <c r="A47" s="58"/>
      <c r="B47" s="58"/>
      <c r="C47" s="58"/>
      <c r="D47" s="46"/>
      <c r="E47" s="46"/>
      <c r="F47" s="34"/>
      <c r="G47" s="37"/>
      <c r="H47" s="40"/>
      <c r="I47" s="50"/>
      <c r="J47" s="45"/>
      <c r="K47" s="45"/>
      <c r="L47" s="46"/>
      <c r="M47" s="44"/>
      <c r="N47" s="46"/>
      <c r="O47" s="46"/>
      <c r="P47" s="61"/>
      <c r="Q47" s="61"/>
      <c r="R47" s="46"/>
      <c r="S47" s="46"/>
      <c r="T47" s="46"/>
      <c r="U47" s="46"/>
      <c r="V47" s="46"/>
      <c r="W47" s="85"/>
      <c r="X47" s="72"/>
      <c r="Y47" s="72"/>
      <c r="Z47" s="73"/>
      <c r="AA47" s="46"/>
      <c r="AB47" s="12" t="s">
        <v>191</v>
      </c>
      <c r="AC47" s="32"/>
      <c r="AD47" s="27">
        <v>0</v>
      </c>
      <c r="AE47" s="27"/>
      <c r="AF47" s="16">
        <v>0.5</v>
      </c>
      <c r="AG47" s="27">
        <f t="shared" si="9"/>
        <v>0.5</v>
      </c>
      <c r="AH47" s="12" t="s">
        <v>191</v>
      </c>
      <c r="AI47" s="4"/>
      <c r="AJ47" s="13">
        <v>0</v>
      </c>
      <c r="AK47" s="29">
        <v>0.01</v>
      </c>
      <c r="AL47" s="20"/>
      <c r="AM47" s="3">
        <v>1</v>
      </c>
      <c r="AN47" s="3"/>
      <c r="AO47" s="26" t="s">
        <v>45</v>
      </c>
      <c r="AP47" s="61"/>
      <c r="AQ47" s="4"/>
      <c r="AR47" s="4"/>
      <c r="AS47" s="46"/>
      <c r="AT47" s="74"/>
      <c r="AU47" s="46"/>
      <c r="AV47" s="46"/>
      <c r="AW47" s="73"/>
      <c r="AX47" s="26"/>
    </row>
    <row r="48" spans="1:50" s="78" customFormat="1" ht="33.75" x14ac:dyDescent="0.25">
      <c r="A48" s="58"/>
      <c r="B48" s="58"/>
      <c r="C48" s="58"/>
      <c r="D48" s="46"/>
      <c r="E48" s="46"/>
      <c r="F48" s="34"/>
      <c r="G48" s="37"/>
      <c r="H48" s="40"/>
      <c r="I48" s="50"/>
      <c r="J48" s="30" t="s">
        <v>135</v>
      </c>
      <c r="K48" s="26">
        <v>12</v>
      </c>
      <c r="L48" s="26">
        <v>9</v>
      </c>
      <c r="M48" s="32">
        <v>0</v>
      </c>
      <c r="N48" s="32">
        <v>12</v>
      </c>
      <c r="O48" s="32">
        <v>12</v>
      </c>
      <c r="P48" s="32">
        <v>12</v>
      </c>
      <c r="Q48" s="32">
        <v>12</v>
      </c>
      <c r="R48" s="26">
        <v>3</v>
      </c>
      <c r="S48" s="27">
        <v>3</v>
      </c>
      <c r="T48" s="27">
        <v>3</v>
      </c>
      <c r="U48" s="27">
        <v>3</v>
      </c>
      <c r="V48" s="71">
        <f>+U48/P48</f>
        <v>0.25</v>
      </c>
      <c r="W48" s="84">
        <f t="shared" ref="W48:W53" si="10">+M48+R48+S48+T48+U48</f>
        <v>12</v>
      </c>
      <c r="X48" s="71">
        <f t="shared" ref="X48:X53" si="11">+W48/K48</f>
        <v>1</v>
      </c>
      <c r="Y48" s="72"/>
      <c r="Z48" s="73"/>
      <c r="AA48" s="12"/>
      <c r="AB48" s="26" t="s">
        <v>192</v>
      </c>
      <c r="AC48" s="32"/>
      <c r="AD48" s="16">
        <v>1</v>
      </c>
      <c r="AE48" s="27"/>
      <c r="AF48" s="27">
        <v>0</v>
      </c>
      <c r="AG48" s="27">
        <f t="shared" si="9"/>
        <v>1</v>
      </c>
      <c r="AH48" s="26" t="s">
        <v>192</v>
      </c>
      <c r="AI48" s="4"/>
      <c r="AJ48" s="13">
        <v>0</v>
      </c>
      <c r="AK48" s="11">
        <v>1</v>
      </c>
      <c r="AL48" s="20"/>
      <c r="AM48" s="3">
        <f>+AG48/AK48</f>
        <v>1</v>
      </c>
      <c r="AN48" s="3"/>
      <c r="AO48" s="26" t="s">
        <v>45</v>
      </c>
      <c r="AP48" s="61"/>
      <c r="AQ48" s="4"/>
      <c r="AR48" s="4"/>
      <c r="AS48" s="46"/>
      <c r="AT48" s="74"/>
      <c r="AU48" s="46"/>
      <c r="AV48" s="46"/>
      <c r="AW48" s="73"/>
      <c r="AX48" s="26"/>
    </row>
    <row r="49" spans="1:50" s="78" customFormat="1" ht="45" x14ac:dyDescent="0.25">
      <c r="A49" s="58"/>
      <c r="B49" s="58"/>
      <c r="C49" s="58"/>
      <c r="D49" s="46"/>
      <c r="E49" s="46"/>
      <c r="F49" s="34"/>
      <c r="G49" s="37"/>
      <c r="H49" s="40"/>
      <c r="I49" s="50" t="s">
        <v>103</v>
      </c>
      <c r="J49" s="30" t="s">
        <v>136</v>
      </c>
      <c r="K49" s="26">
        <v>261495</v>
      </c>
      <c r="L49" s="26">
        <v>261495</v>
      </c>
      <c r="M49" s="32">
        <v>0</v>
      </c>
      <c r="N49" s="32">
        <v>0</v>
      </c>
      <c r="O49" s="32">
        <v>96115</v>
      </c>
      <c r="P49" s="32">
        <v>78570</v>
      </c>
      <c r="Q49" s="32">
        <v>86810</v>
      </c>
      <c r="R49" s="26">
        <v>0</v>
      </c>
      <c r="S49" s="27">
        <v>0</v>
      </c>
      <c r="T49" s="27">
        <v>0</v>
      </c>
      <c r="U49" s="27">
        <v>0</v>
      </c>
      <c r="V49" s="71">
        <f>+U49/P49</f>
        <v>0</v>
      </c>
      <c r="W49" s="84">
        <f t="shared" si="10"/>
        <v>0</v>
      </c>
      <c r="X49" s="71">
        <f t="shared" si="11"/>
        <v>0</v>
      </c>
      <c r="Y49" s="72">
        <f>+AVERAGE(X49:X54)</f>
        <v>0.20004505519261095</v>
      </c>
      <c r="Z49" s="73"/>
      <c r="AA49" s="46" t="s">
        <v>154</v>
      </c>
      <c r="AB49" s="30" t="s">
        <v>193</v>
      </c>
      <c r="AC49" s="32"/>
      <c r="AD49" s="27">
        <v>0</v>
      </c>
      <c r="AE49" s="27"/>
      <c r="AF49" s="27">
        <v>0</v>
      </c>
      <c r="AG49" s="27">
        <f t="shared" si="9"/>
        <v>0</v>
      </c>
      <c r="AH49" s="30" t="s">
        <v>193</v>
      </c>
      <c r="AI49" s="4"/>
      <c r="AJ49" s="27">
        <v>0</v>
      </c>
      <c r="AK49" s="26">
        <v>25</v>
      </c>
      <c r="AL49" s="20"/>
      <c r="AM49" s="3">
        <f>+AG49/AK49</f>
        <v>0</v>
      </c>
      <c r="AN49" s="3"/>
      <c r="AO49" s="26" t="s">
        <v>45</v>
      </c>
      <c r="AP49" s="61" t="s">
        <v>228</v>
      </c>
      <c r="AQ49" s="4"/>
      <c r="AR49" s="4"/>
      <c r="AS49" s="46"/>
      <c r="AT49" s="74"/>
      <c r="AU49" s="46"/>
      <c r="AV49" s="46"/>
      <c r="AW49" s="73"/>
      <c r="AX49" s="26"/>
    </row>
    <row r="50" spans="1:50" s="78" customFormat="1" ht="22.5" x14ac:dyDescent="0.25">
      <c r="A50" s="58"/>
      <c r="B50" s="58"/>
      <c r="C50" s="58"/>
      <c r="D50" s="46"/>
      <c r="E50" s="46"/>
      <c r="F50" s="34"/>
      <c r="G50" s="37"/>
      <c r="H50" s="40"/>
      <c r="I50" s="50"/>
      <c r="J50" s="30" t="s">
        <v>137</v>
      </c>
      <c r="K50" s="26">
        <v>5</v>
      </c>
      <c r="L50" s="26">
        <v>1</v>
      </c>
      <c r="M50" s="32">
        <v>2</v>
      </c>
      <c r="N50" s="32">
        <v>0</v>
      </c>
      <c r="O50" s="32">
        <v>2</v>
      </c>
      <c r="P50" s="32">
        <v>3</v>
      </c>
      <c r="Q50" s="32">
        <v>0</v>
      </c>
      <c r="R50" s="26">
        <v>3</v>
      </c>
      <c r="S50" s="27">
        <v>0</v>
      </c>
      <c r="T50" s="27">
        <v>0</v>
      </c>
      <c r="U50" s="27">
        <v>0</v>
      </c>
      <c r="V50" s="71">
        <f>+U50/P50</f>
        <v>0</v>
      </c>
      <c r="W50" s="84">
        <f t="shared" si="10"/>
        <v>5</v>
      </c>
      <c r="X50" s="71">
        <f t="shared" si="11"/>
        <v>1</v>
      </c>
      <c r="Y50" s="72"/>
      <c r="Z50" s="73"/>
      <c r="AA50" s="46"/>
      <c r="AB50" s="46" t="s">
        <v>194</v>
      </c>
      <c r="AC50" s="32"/>
      <c r="AD50" s="81">
        <v>0.4</v>
      </c>
      <c r="AE50" s="27"/>
      <c r="AF50" s="79">
        <v>0</v>
      </c>
      <c r="AG50" s="61">
        <f t="shared" si="9"/>
        <v>0.4</v>
      </c>
      <c r="AH50" s="46" t="s">
        <v>194</v>
      </c>
      <c r="AI50" s="4"/>
      <c r="AJ50" s="61">
        <v>0</v>
      </c>
      <c r="AK50" s="46">
        <v>1</v>
      </c>
      <c r="AL50" s="20"/>
      <c r="AM50" s="95">
        <f>+AG50/AK50</f>
        <v>0.4</v>
      </c>
      <c r="AN50" s="3"/>
      <c r="AO50" s="26" t="s">
        <v>45</v>
      </c>
      <c r="AP50" s="61"/>
      <c r="AQ50" s="4"/>
      <c r="AR50" s="4"/>
      <c r="AS50" s="46"/>
      <c r="AT50" s="74"/>
      <c r="AU50" s="46"/>
      <c r="AV50" s="46"/>
      <c r="AW50" s="73"/>
      <c r="AX50" s="26"/>
    </row>
    <row r="51" spans="1:50" s="78" customFormat="1" ht="33.75" x14ac:dyDescent="0.25">
      <c r="A51" s="58"/>
      <c r="B51" s="58"/>
      <c r="C51" s="58"/>
      <c r="D51" s="46"/>
      <c r="E51" s="46"/>
      <c r="F51" s="34"/>
      <c r="G51" s="37"/>
      <c r="H51" s="40"/>
      <c r="I51" s="50"/>
      <c r="J51" s="30" t="s">
        <v>138</v>
      </c>
      <c r="K51" s="26">
        <v>71024</v>
      </c>
      <c r="L51" s="26">
        <v>190471</v>
      </c>
      <c r="M51" s="32">
        <v>0</v>
      </c>
      <c r="N51" s="32">
        <v>0</v>
      </c>
      <c r="O51" s="32">
        <v>0</v>
      </c>
      <c r="P51" s="32">
        <v>71204</v>
      </c>
      <c r="Q51" s="32">
        <v>0</v>
      </c>
      <c r="R51" s="26">
        <v>16</v>
      </c>
      <c r="S51" s="27">
        <v>0</v>
      </c>
      <c r="T51" s="27">
        <v>0</v>
      </c>
      <c r="U51" s="27">
        <v>0</v>
      </c>
      <c r="V51" s="71">
        <f>+U51/P51</f>
        <v>0</v>
      </c>
      <c r="W51" s="84">
        <f t="shared" si="10"/>
        <v>16</v>
      </c>
      <c r="X51" s="71">
        <f t="shared" si="11"/>
        <v>2.2527596305474206E-4</v>
      </c>
      <c r="Y51" s="72"/>
      <c r="Z51" s="73"/>
      <c r="AA51" s="46"/>
      <c r="AB51" s="46"/>
      <c r="AC51" s="32"/>
      <c r="AD51" s="81"/>
      <c r="AE51" s="27"/>
      <c r="AF51" s="80"/>
      <c r="AG51" s="61"/>
      <c r="AH51" s="46"/>
      <c r="AI51" s="4"/>
      <c r="AJ51" s="61"/>
      <c r="AK51" s="46"/>
      <c r="AL51" s="20"/>
      <c r="AM51" s="97"/>
      <c r="AN51" s="3"/>
      <c r="AO51" s="26" t="s">
        <v>45</v>
      </c>
      <c r="AP51" s="61"/>
      <c r="AQ51" s="4"/>
      <c r="AR51" s="4"/>
      <c r="AS51" s="46"/>
      <c r="AT51" s="74"/>
      <c r="AU51" s="46"/>
      <c r="AV51" s="46"/>
      <c r="AW51" s="73"/>
      <c r="AX51" s="26"/>
    </row>
    <row r="52" spans="1:50" s="78" customFormat="1" ht="22.5" x14ac:dyDescent="0.25">
      <c r="A52" s="58"/>
      <c r="B52" s="58"/>
      <c r="C52" s="58"/>
      <c r="D52" s="46"/>
      <c r="E52" s="46"/>
      <c r="F52" s="34"/>
      <c r="G52" s="37"/>
      <c r="H52" s="40"/>
      <c r="I52" s="50"/>
      <c r="J52" s="30" t="s">
        <v>139</v>
      </c>
      <c r="K52" s="26">
        <v>1</v>
      </c>
      <c r="L52" s="26">
        <v>0</v>
      </c>
      <c r="M52" s="32">
        <v>0</v>
      </c>
      <c r="N52" s="32">
        <v>1</v>
      </c>
      <c r="O52" s="32">
        <v>1</v>
      </c>
      <c r="P52" s="32">
        <v>1</v>
      </c>
      <c r="Q52" s="32">
        <v>1</v>
      </c>
      <c r="R52" s="26">
        <v>0</v>
      </c>
      <c r="S52" s="27">
        <v>0</v>
      </c>
      <c r="T52" s="27">
        <v>0</v>
      </c>
      <c r="U52" s="27">
        <v>0</v>
      </c>
      <c r="V52" s="71">
        <f>+U52/P52</f>
        <v>0</v>
      </c>
      <c r="W52" s="84">
        <f t="shared" si="10"/>
        <v>0</v>
      </c>
      <c r="X52" s="71">
        <f t="shared" si="11"/>
        <v>0</v>
      </c>
      <c r="Y52" s="72"/>
      <c r="Z52" s="73"/>
      <c r="AA52" s="46"/>
      <c r="AB52" s="30" t="s">
        <v>195</v>
      </c>
      <c r="AC52" s="32"/>
      <c r="AD52" s="27">
        <v>0</v>
      </c>
      <c r="AE52" s="27"/>
      <c r="AF52" s="27">
        <v>0</v>
      </c>
      <c r="AG52" s="27">
        <f t="shared" si="9"/>
        <v>0</v>
      </c>
      <c r="AH52" s="30" t="s">
        <v>195</v>
      </c>
      <c r="AI52" s="4"/>
      <c r="AJ52" s="15">
        <v>0</v>
      </c>
      <c r="AK52" s="26">
        <v>5</v>
      </c>
      <c r="AL52" s="20"/>
      <c r="AM52" s="3">
        <f>+AG52/AK52</f>
        <v>0</v>
      </c>
      <c r="AN52" s="3"/>
      <c r="AO52" s="26" t="s">
        <v>45</v>
      </c>
      <c r="AP52" s="61"/>
      <c r="AQ52" s="4"/>
      <c r="AR52" s="4"/>
      <c r="AS52" s="46"/>
      <c r="AT52" s="74"/>
      <c r="AU52" s="46"/>
      <c r="AV52" s="46"/>
      <c r="AW52" s="73"/>
      <c r="AX52" s="26"/>
    </row>
    <row r="53" spans="1:50" s="78" customFormat="1" x14ac:dyDescent="0.25">
      <c r="A53" s="58"/>
      <c r="B53" s="58"/>
      <c r="C53" s="58"/>
      <c r="D53" s="46"/>
      <c r="E53" s="46"/>
      <c r="F53" s="34"/>
      <c r="G53" s="37"/>
      <c r="H53" s="40"/>
      <c r="I53" s="50"/>
      <c r="J53" s="45" t="s">
        <v>240</v>
      </c>
      <c r="K53" s="46">
        <v>12</v>
      </c>
      <c r="L53" s="46">
        <v>12</v>
      </c>
      <c r="M53" s="42">
        <v>0</v>
      </c>
      <c r="N53" s="46">
        <v>12</v>
      </c>
      <c r="O53" s="46">
        <v>12</v>
      </c>
      <c r="P53" s="46">
        <v>12</v>
      </c>
      <c r="Q53" s="46">
        <v>12</v>
      </c>
      <c r="R53" s="46">
        <v>0</v>
      </c>
      <c r="S53" s="79">
        <v>0</v>
      </c>
      <c r="T53" s="79">
        <v>0</v>
      </c>
      <c r="U53" s="79">
        <v>0</v>
      </c>
      <c r="V53" s="72">
        <f>+U53/P53</f>
        <v>0</v>
      </c>
      <c r="W53" s="85">
        <f t="shared" si="10"/>
        <v>0</v>
      </c>
      <c r="X53" s="72">
        <f t="shared" si="11"/>
        <v>0</v>
      </c>
      <c r="Y53" s="72"/>
      <c r="Z53" s="73"/>
      <c r="AA53" s="46"/>
      <c r="AB53" s="46" t="s">
        <v>196</v>
      </c>
      <c r="AC53" s="32"/>
      <c r="AD53" s="81">
        <v>1</v>
      </c>
      <c r="AE53" s="27"/>
      <c r="AF53" s="79">
        <v>0</v>
      </c>
      <c r="AG53" s="61">
        <f t="shared" si="9"/>
        <v>1</v>
      </c>
      <c r="AH53" s="46" t="s">
        <v>196</v>
      </c>
      <c r="AI53" s="4"/>
      <c r="AJ53" s="61">
        <v>0</v>
      </c>
      <c r="AK53" s="61">
        <v>3</v>
      </c>
      <c r="AL53" s="20"/>
      <c r="AM53" s="95">
        <f>+AG53/AK53</f>
        <v>0.33333333333333331</v>
      </c>
      <c r="AN53" s="3"/>
      <c r="AO53" s="26" t="s">
        <v>45</v>
      </c>
      <c r="AP53" s="61"/>
      <c r="AQ53" s="4"/>
      <c r="AR53" s="4"/>
      <c r="AS53" s="46"/>
      <c r="AT53" s="74"/>
      <c r="AU53" s="46"/>
      <c r="AV53" s="46"/>
      <c r="AW53" s="73"/>
      <c r="AX53" s="26"/>
    </row>
    <row r="54" spans="1:50" s="78" customFormat="1" x14ac:dyDescent="0.25">
      <c r="A54" s="58"/>
      <c r="B54" s="58"/>
      <c r="C54" s="58"/>
      <c r="D54" s="46"/>
      <c r="E54" s="46"/>
      <c r="F54" s="35"/>
      <c r="G54" s="38"/>
      <c r="H54" s="41"/>
      <c r="I54" s="50"/>
      <c r="J54" s="45"/>
      <c r="K54" s="46"/>
      <c r="L54" s="46">
        <v>12</v>
      </c>
      <c r="M54" s="44"/>
      <c r="N54" s="46"/>
      <c r="O54" s="46"/>
      <c r="P54" s="46"/>
      <c r="Q54" s="46"/>
      <c r="R54" s="46"/>
      <c r="S54" s="80"/>
      <c r="T54" s="80"/>
      <c r="U54" s="80"/>
      <c r="V54" s="72"/>
      <c r="W54" s="85"/>
      <c r="X54" s="72"/>
      <c r="Y54" s="72"/>
      <c r="Z54" s="73"/>
      <c r="AA54" s="46"/>
      <c r="AB54" s="46"/>
      <c r="AC54" s="32"/>
      <c r="AD54" s="81"/>
      <c r="AE54" s="27"/>
      <c r="AF54" s="80"/>
      <c r="AG54" s="61"/>
      <c r="AH54" s="46"/>
      <c r="AI54" s="4"/>
      <c r="AJ54" s="61"/>
      <c r="AK54" s="61"/>
      <c r="AL54" s="20"/>
      <c r="AM54" s="97"/>
      <c r="AN54" s="3"/>
      <c r="AO54" s="26" t="s">
        <v>45</v>
      </c>
      <c r="AP54" s="61"/>
      <c r="AQ54" s="4"/>
      <c r="AR54" s="4"/>
      <c r="AS54" s="46"/>
      <c r="AT54" s="74"/>
      <c r="AU54" s="46"/>
      <c r="AV54" s="46"/>
      <c r="AW54" s="73"/>
      <c r="AX54" s="26"/>
    </row>
    <row r="55" spans="1:50" s="78" customFormat="1" x14ac:dyDescent="0.25">
      <c r="A55" s="58"/>
      <c r="B55" s="58"/>
      <c r="C55" s="58"/>
      <c r="D55" s="46"/>
      <c r="E55" s="46" t="s">
        <v>87</v>
      </c>
      <c r="F55" s="36">
        <v>0.7</v>
      </c>
      <c r="G55" s="36">
        <v>0.7</v>
      </c>
      <c r="H55" s="39">
        <v>0.7</v>
      </c>
      <c r="I55" s="50" t="s">
        <v>104</v>
      </c>
      <c r="J55" s="45" t="s">
        <v>140</v>
      </c>
      <c r="K55" s="46">
        <v>3</v>
      </c>
      <c r="L55" s="46">
        <v>3</v>
      </c>
      <c r="M55" s="42">
        <v>0</v>
      </c>
      <c r="N55" s="46">
        <v>0</v>
      </c>
      <c r="O55" s="46">
        <v>1</v>
      </c>
      <c r="P55" s="46">
        <v>1</v>
      </c>
      <c r="Q55" s="46">
        <v>1</v>
      </c>
      <c r="R55" s="46">
        <v>0</v>
      </c>
      <c r="S55" s="79">
        <v>1</v>
      </c>
      <c r="T55" s="79">
        <v>0</v>
      </c>
      <c r="U55" s="79">
        <v>1</v>
      </c>
      <c r="V55" s="72">
        <f>+S55/P55</f>
        <v>1</v>
      </c>
      <c r="W55" s="85">
        <f>+M55+R55+S55+T55+U55</f>
        <v>2</v>
      </c>
      <c r="X55" s="72">
        <f>+W55/K55</f>
        <v>0.66666666666666663</v>
      </c>
      <c r="Y55" s="72">
        <f>+AVERAGE(X55:X60)</f>
        <v>0.66666666666666663</v>
      </c>
      <c r="Z55" s="73"/>
      <c r="AA55" s="46" t="s">
        <v>155</v>
      </c>
      <c r="AB55" s="46" t="s">
        <v>197</v>
      </c>
      <c r="AC55" s="32"/>
      <c r="AD55" s="81">
        <v>0.6</v>
      </c>
      <c r="AE55" s="27"/>
      <c r="AF55" s="86">
        <v>0.4</v>
      </c>
      <c r="AG55" s="61">
        <f t="shared" si="9"/>
        <v>1</v>
      </c>
      <c r="AH55" s="46" t="s">
        <v>197</v>
      </c>
      <c r="AI55" s="4"/>
      <c r="AJ55" s="61">
        <v>1</v>
      </c>
      <c r="AK55" s="61">
        <v>1</v>
      </c>
      <c r="AL55" s="20"/>
      <c r="AM55" s="95">
        <f>+AG55/AK55</f>
        <v>1</v>
      </c>
      <c r="AN55" s="3"/>
      <c r="AO55" s="26" t="s">
        <v>45</v>
      </c>
      <c r="AP55" s="61" t="s">
        <v>230</v>
      </c>
      <c r="AQ55" s="4"/>
      <c r="AR55" s="4"/>
      <c r="AS55" s="46"/>
      <c r="AT55" s="74"/>
      <c r="AU55" s="46"/>
      <c r="AV55" s="46"/>
      <c r="AW55" s="73"/>
      <c r="AX55" s="26"/>
    </row>
    <row r="56" spans="1:50" s="78" customFormat="1" x14ac:dyDescent="0.25">
      <c r="A56" s="58"/>
      <c r="B56" s="58"/>
      <c r="C56" s="58"/>
      <c r="D56" s="46"/>
      <c r="E56" s="46"/>
      <c r="F56" s="37"/>
      <c r="G56" s="37"/>
      <c r="H56" s="40"/>
      <c r="I56" s="50"/>
      <c r="J56" s="45"/>
      <c r="K56" s="46"/>
      <c r="L56" s="46"/>
      <c r="M56" s="43"/>
      <c r="N56" s="46"/>
      <c r="O56" s="46"/>
      <c r="P56" s="46"/>
      <c r="Q56" s="46"/>
      <c r="R56" s="46"/>
      <c r="S56" s="83"/>
      <c r="T56" s="83"/>
      <c r="U56" s="83"/>
      <c r="V56" s="72"/>
      <c r="W56" s="85"/>
      <c r="X56" s="72"/>
      <c r="Y56" s="72"/>
      <c r="Z56" s="73"/>
      <c r="AA56" s="46"/>
      <c r="AB56" s="46"/>
      <c r="AC56" s="32"/>
      <c r="AD56" s="81"/>
      <c r="AE56" s="27"/>
      <c r="AF56" s="87"/>
      <c r="AG56" s="61"/>
      <c r="AH56" s="46"/>
      <c r="AI56" s="4"/>
      <c r="AJ56" s="61"/>
      <c r="AK56" s="61"/>
      <c r="AL56" s="20"/>
      <c r="AM56" s="97"/>
      <c r="AN56" s="3"/>
      <c r="AO56" s="26" t="s">
        <v>45</v>
      </c>
      <c r="AP56" s="61"/>
      <c r="AQ56" s="4"/>
      <c r="AR56" s="4"/>
      <c r="AS56" s="46"/>
      <c r="AT56" s="74"/>
      <c r="AU56" s="46"/>
      <c r="AV56" s="46"/>
      <c r="AW56" s="73"/>
      <c r="AX56" s="26"/>
    </row>
    <row r="57" spans="1:50" s="78" customFormat="1" ht="22.5" x14ac:dyDescent="0.25">
      <c r="A57" s="58"/>
      <c r="B57" s="58"/>
      <c r="C57" s="58"/>
      <c r="D57" s="46"/>
      <c r="E57" s="46"/>
      <c r="F57" s="37"/>
      <c r="G57" s="37"/>
      <c r="H57" s="40"/>
      <c r="I57" s="50"/>
      <c r="J57" s="45"/>
      <c r="K57" s="46"/>
      <c r="L57" s="46"/>
      <c r="M57" s="44"/>
      <c r="N57" s="46"/>
      <c r="O57" s="46"/>
      <c r="P57" s="46"/>
      <c r="Q57" s="46"/>
      <c r="R57" s="46"/>
      <c r="S57" s="80"/>
      <c r="T57" s="80"/>
      <c r="U57" s="80"/>
      <c r="V57" s="72"/>
      <c r="W57" s="85"/>
      <c r="X57" s="72"/>
      <c r="Y57" s="72"/>
      <c r="Z57" s="73"/>
      <c r="AA57" s="46"/>
      <c r="AB57" s="26" t="s">
        <v>198</v>
      </c>
      <c r="AC57" s="32"/>
      <c r="AD57" s="16">
        <v>0.5</v>
      </c>
      <c r="AE57" s="27"/>
      <c r="AF57" s="11">
        <v>0.5</v>
      </c>
      <c r="AG57" s="27">
        <f t="shared" si="9"/>
        <v>1</v>
      </c>
      <c r="AH57" s="26" t="s">
        <v>198</v>
      </c>
      <c r="AI57" s="4"/>
      <c r="AJ57" s="27"/>
      <c r="AK57" s="27"/>
      <c r="AL57" s="20"/>
      <c r="AM57" s="3">
        <v>0</v>
      </c>
      <c r="AN57" s="3"/>
      <c r="AO57" s="26" t="s">
        <v>45</v>
      </c>
      <c r="AP57" s="61"/>
      <c r="AQ57" s="4"/>
      <c r="AR57" s="4"/>
      <c r="AS57" s="46"/>
      <c r="AT57" s="74"/>
      <c r="AU57" s="46"/>
      <c r="AV57" s="46"/>
      <c r="AW57" s="73"/>
      <c r="AX57" s="26"/>
    </row>
    <row r="58" spans="1:50" s="78" customFormat="1" ht="22.5" x14ac:dyDescent="0.25">
      <c r="A58" s="58"/>
      <c r="B58" s="58"/>
      <c r="C58" s="58"/>
      <c r="D58" s="46"/>
      <c r="E58" s="46"/>
      <c r="F58" s="37"/>
      <c r="G58" s="37"/>
      <c r="H58" s="40"/>
      <c r="I58" s="50"/>
      <c r="J58" s="45" t="s">
        <v>141</v>
      </c>
      <c r="K58" s="45">
        <v>3</v>
      </c>
      <c r="L58" s="45">
        <v>3</v>
      </c>
      <c r="M58" s="42">
        <v>0</v>
      </c>
      <c r="N58" s="46">
        <v>0</v>
      </c>
      <c r="O58" s="46">
        <v>1</v>
      </c>
      <c r="P58" s="46">
        <v>1</v>
      </c>
      <c r="Q58" s="46">
        <v>1</v>
      </c>
      <c r="R58" s="46">
        <v>0</v>
      </c>
      <c r="S58" s="79">
        <v>1</v>
      </c>
      <c r="T58" s="79">
        <v>0</v>
      </c>
      <c r="U58" s="79">
        <v>2</v>
      </c>
      <c r="V58" s="72">
        <f>+S58/P58</f>
        <v>1</v>
      </c>
      <c r="W58" s="85">
        <f>+M58+R58+S58+T58+U58</f>
        <v>3</v>
      </c>
      <c r="X58" s="72">
        <f>+W58/K58</f>
        <v>1</v>
      </c>
      <c r="Y58" s="72"/>
      <c r="Z58" s="73"/>
      <c r="AA58" s="46"/>
      <c r="AB58" s="26" t="s">
        <v>199</v>
      </c>
      <c r="AC58" s="32"/>
      <c r="AD58" s="16">
        <v>0.6</v>
      </c>
      <c r="AE58" s="27"/>
      <c r="AF58" s="11">
        <v>0.4</v>
      </c>
      <c r="AG58" s="27">
        <f t="shared" si="9"/>
        <v>1</v>
      </c>
      <c r="AH58" s="26" t="s">
        <v>199</v>
      </c>
      <c r="AI58" s="4"/>
      <c r="AJ58" s="26">
        <v>0</v>
      </c>
      <c r="AK58" s="26">
        <v>1</v>
      </c>
      <c r="AL58" s="20"/>
      <c r="AM58" s="3">
        <f>+AG58/AK58</f>
        <v>1</v>
      </c>
      <c r="AN58" s="3"/>
      <c r="AO58" s="26" t="s">
        <v>45</v>
      </c>
      <c r="AP58" s="61"/>
      <c r="AQ58" s="4"/>
      <c r="AR58" s="4"/>
      <c r="AS58" s="46"/>
      <c r="AT58" s="74"/>
      <c r="AU58" s="46"/>
      <c r="AV58" s="46"/>
      <c r="AW58" s="73"/>
      <c r="AX58" s="26"/>
    </row>
    <row r="59" spans="1:50" s="78" customFormat="1" x14ac:dyDescent="0.25">
      <c r="A59" s="58"/>
      <c r="B59" s="58"/>
      <c r="C59" s="58"/>
      <c r="D59" s="46"/>
      <c r="E59" s="46"/>
      <c r="F59" s="37"/>
      <c r="G59" s="37"/>
      <c r="H59" s="40"/>
      <c r="I59" s="50"/>
      <c r="J59" s="45"/>
      <c r="K59" s="45"/>
      <c r="L59" s="45"/>
      <c r="M59" s="44"/>
      <c r="N59" s="46"/>
      <c r="O59" s="46"/>
      <c r="P59" s="46"/>
      <c r="Q59" s="46"/>
      <c r="R59" s="46"/>
      <c r="S59" s="80"/>
      <c r="T59" s="80"/>
      <c r="U59" s="80"/>
      <c r="V59" s="72"/>
      <c r="W59" s="85"/>
      <c r="X59" s="72"/>
      <c r="Y59" s="72"/>
      <c r="Z59" s="73"/>
      <c r="AA59" s="46"/>
      <c r="AB59" s="26" t="s">
        <v>200</v>
      </c>
      <c r="AC59" s="32"/>
      <c r="AD59" s="27">
        <v>20</v>
      </c>
      <c r="AE59" s="27"/>
      <c r="AF59" s="27">
        <v>0</v>
      </c>
      <c r="AG59" s="27">
        <f t="shared" si="9"/>
        <v>20</v>
      </c>
      <c r="AH59" s="26" t="s">
        <v>200</v>
      </c>
      <c r="AI59" s="4"/>
      <c r="AJ59" s="27">
        <v>30</v>
      </c>
      <c r="AK59" s="26">
        <v>50</v>
      </c>
      <c r="AL59" s="20"/>
      <c r="AM59" s="3">
        <f>+AG59/AK59</f>
        <v>0.4</v>
      </c>
      <c r="AN59" s="3"/>
      <c r="AO59" s="26" t="s">
        <v>45</v>
      </c>
      <c r="AP59" s="61"/>
      <c r="AQ59" s="4"/>
      <c r="AR59" s="4"/>
      <c r="AS59" s="46"/>
      <c r="AT59" s="74"/>
      <c r="AU59" s="46"/>
      <c r="AV59" s="46"/>
      <c r="AW59" s="73"/>
      <c r="AX59" s="26"/>
    </row>
    <row r="60" spans="1:50" s="78" customFormat="1" ht="78.75" x14ac:dyDescent="0.25">
      <c r="A60" s="58"/>
      <c r="B60" s="58"/>
      <c r="C60" s="58"/>
      <c r="D60" s="46"/>
      <c r="E60" s="46"/>
      <c r="F60" s="37"/>
      <c r="G60" s="37"/>
      <c r="H60" s="40"/>
      <c r="I60" s="50"/>
      <c r="J60" s="30" t="s">
        <v>142</v>
      </c>
      <c r="K60" s="30">
        <v>3</v>
      </c>
      <c r="L60" s="30">
        <v>3</v>
      </c>
      <c r="M60" s="32">
        <v>0</v>
      </c>
      <c r="N60" s="32">
        <v>0</v>
      </c>
      <c r="O60" s="32">
        <v>2</v>
      </c>
      <c r="P60" s="32">
        <v>2</v>
      </c>
      <c r="Q60" s="32">
        <v>1</v>
      </c>
      <c r="R60" s="26">
        <v>1</v>
      </c>
      <c r="S60" s="27">
        <v>0</v>
      </c>
      <c r="T60" s="27">
        <v>0</v>
      </c>
      <c r="U60" s="27">
        <v>0</v>
      </c>
      <c r="V60" s="71">
        <f>+S60/P60</f>
        <v>0</v>
      </c>
      <c r="W60" s="84">
        <f>+M60+R60+S60+T60+U60</f>
        <v>1</v>
      </c>
      <c r="X60" s="71">
        <f>+W60/K60</f>
        <v>0.33333333333333331</v>
      </c>
      <c r="Y60" s="72"/>
      <c r="Z60" s="73"/>
      <c r="AA60" s="26" t="s">
        <v>156</v>
      </c>
      <c r="AB60" s="26" t="s">
        <v>201</v>
      </c>
      <c r="AC60" s="32"/>
      <c r="AD60" s="27">
        <v>0</v>
      </c>
      <c r="AE60" s="27"/>
      <c r="AF60" s="27">
        <v>1</v>
      </c>
      <c r="AG60" s="27">
        <f t="shared" si="9"/>
        <v>1</v>
      </c>
      <c r="AH60" s="26" t="s">
        <v>201</v>
      </c>
      <c r="AI60" s="4"/>
      <c r="AJ60" s="27">
        <v>0</v>
      </c>
      <c r="AK60" s="27">
        <v>4</v>
      </c>
      <c r="AL60" s="20"/>
      <c r="AM60" s="3">
        <f>+AG60/AK60</f>
        <v>0.25</v>
      </c>
      <c r="AN60" s="3"/>
      <c r="AO60" s="26" t="s">
        <v>45</v>
      </c>
      <c r="AP60" s="61"/>
      <c r="AQ60" s="4"/>
      <c r="AR60" s="4"/>
      <c r="AS60" s="46"/>
      <c r="AT60" s="74"/>
      <c r="AU60" s="46"/>
      <c r="AV60" s="46"/>
      <c r="AW60" s="73"/>
      <c r="AX60" s="26"/>
    </row>
    <row r="61" spans="1:50" s="78" customFormat="1" x14ac:dyDescent="0.25">
      <c r="A61" s="58"/>
      <c r="B61" s="58"/>
      <c r="C61" s="58"/>
      <c r="D61" s="46"/>
      <c r="E61" s="46"/>
      <c r="F61" s="37"/>
      <c r="G61" s="37"/>
      <c r="H61" s="40"/>
      <c r="I61" s="46" t="s">
        <v>105</v>
      </c>
      <c r="J61" s="45" t="s">
        <v>143</v>
      </c>
      <c r="K61" s="45">
        <v>2</v>
      </c>
      <c r="L61" s="45">
        <v>7</v>
      </c>
      <c r="M61" s="42">
        <v>0</v>
      </c>
      <c r="N61" s="45">
        <v>0</v>
      </c>
      <c r="O61" s="45">
        <v>1</v>
      </c>
      <c r="P61" s="45">
        <v>1</v>
      </c>
      <c r="Q61" s="45">
        <v>0</v>
      </c>
      <c r="R61" s="46">
        <v>0</v>
      </c>
      <c r="S61" s="79"/>
      <c r="T61" s="27"/>
      <c r="U61" s="27"/>
      <c r="V61" s="72">
        <f>+S61/P61</f>
        <v>0</v>
      </c>
      <c r="W61" s="85">
        <f>+M61+R61+S61+T61+U61</f>
        <v>0</v>
      </c>
      <c r="X61" s="72">
        <f>+W61/K61</f>
        <v>0</v>
      </c>
      <c r="Y61" s="72">
        <f>+AVERAGE(X61:X63)</f>
        <v>0.5</v>
      </c>
      <c r="Z61" s="73"/>
      <c r="AA61" s="46" t="s">
        <v>157</v>
      </c>
      <c r="AB61" s="46" t="s">
        <v>238</v>
      </c>
      <c r="AC61" s="32"/>
      <c r="AD61" s="61">
        <v>49</v>
      </c>
      <c r="AE61" s="27"/>
      <c r="AF61" s="79">
        <f>228-49</f>
        <v>179</v>
      </c>
      <c r="AG61" s="79">
        <f t="shared" si="9"/>
        <v>228</v>
      </c>
      <c r="AH61" s="46" t="s">
        <v>202</v>
      </c>
      <c r="AI61" s="4"/>
      <c r="AJ61" s="61">
        <v>0</v>
      </c>
      <c r="AK61" s="61">
        <v>70</v>
      </c>
      <c r="AL61" s="20"/>
      <c r="AM61" s="95">
        <v>1</v>
      </c>
      <c r="AN61" s="3"/>
      <c r="AO61" s="26" t="s">
        <v>45</v>
      </c>
      <c r="AP61" s="61" t="s">
        <v>231</v>
      </c>
      <c r="AQ61" s="4"/>
      <c r="AR61" s="4"/>
      <c r="AS61" s="46"/>
      <c r="AT61" s="74"/>
      <c r="AU61" s="46"/>
      <c r="AV61" s="46"/>
      <c r="AW61" s="73"/>
      <c r="AX61" s="26"/>
    </row>
    <row r="62" spans="1:50" s="78" customFormat="1" x14ac:dyDescent="0.25">
      <c r="A62" s="58"/>
      <c r="B62" s="58"/>
      <c r="C62" s="58"/>
      <c r="D62" s="46"/>
      <c r="E62" s="46"/>
      <c r="F62" s="37"/>
      <c r="G62" s="37"/>
      <c r="H62" s="40"/>
      <c r="I62" s="46"/>
      <c r="J62" s="45"/>
      <c r="K62" s="45">
        <v>2</v>
      </c>
      <c r="L62" s="45"/>
      <c r="M62" s="44"/>
      <c r="N62" s="45"/>
      <c r="O62" s="45"/>
      <c r="P62" s="45"/>
      <c r="Q62" s="45"/>
      <c r="R62" s="46"/>
      <c r="S62" s="80"/>
      <c r="T62" s="27"/>
      <c r="U62" s="27"/>
      <c r="V62" s="72"/>
      <c r="W62" s="85"/>
      <c r="X62" s="72"/>
      <c r="Y62" s="72"/>
      <c r="Z62" s="73"/>
      <c r="AA62" s="46"/>
      <c r="AB62" s="46"/>
      <c r="AC62" s="32"/>
      <c r="AD62" s="61"/>
      <c r="AE62" s="27"/>
      <c r="AF62" s="80"/>
      <c r="AG62" s="80"/>
      <c r="AH62" s="46"/>
      <c r="AI62" s="4"/>
      <c r="AJ62" s="61"/>
      <c r="AK62" s="61"/>
      <c r="AL62" s="20"/>
      <c r="AM62" s="97"/>
      <c r="AN62" s="3"/>
      <c r="AO62" s="26" t="s">
        <v>45</v>
      </c>
      <c r="AP62" s="61"/>
      <c r="AQ62" s="4"/>
      <c r="AR62" s="4"/>
      <c r="AS62" s="46"/>
      <c r="AT62" s="74"/>
      <c r="AU62" s="46"/>
      <c r="AV62" s="46"/>
      <c r="AW62" s="73"/>
      <c r="AX62" s="26"/>
    </row>
    <row r="63" spans="1:50" s="78" customFormat="1" ht="22.5" x14ac:dyDescent="0.25">
      <c r="A63" s="58"/>
      <c r="B63" s="58"/>
      <c r="C63" s="58"/>
      <c r="D63" s="46"/>
      <c r="E63" s="46"/>
      <c r="F63" s="37"/>
      <c r="G63" s="37"/>
      <c r="H63" s="40"/>
      <c r="I63" s="46"/>
      <c r="J63" s="26" t="s">
        <v>144</v>
      </c>
      <c r="K63" s="26">
        <v>6300</v>
      </c>
      <c r="L63" s="26">
        <v>3048</v>
      </c>
      <c r="M63" s="32">
        <v>0</v>
      </c>
      <c r="N63" s="32">
        <v>6300</v>
      </c>
      <c r="O63" s="32">
        <v>6300</v>
      </c>
      <c r="P63" s="32">
        <v>6300</v>
      </c>
      <c r="Q63" s="32">
        <v>6300</v>
      </c>
      <c r="R63" s="26">
        <v>6300</v>
      </c>
      <c r="S63" s="27"/>
      <c r="T63" s="27"/>
      <c r="U63" s="27"/>
      <c r="V63" s="71">
        <f>+S63/P63</f>
        <v>0</v>
      </c>
      <c r="W63" s="84">
        <f>+M63+R63+S63+T63+U63</f>
        <v>6300</v>
      </c>
      <c r="X63" s="71">
        <f>+W63/K63</f>
        <v>1</v>
      </c>
      <c r="Y63" s="72"/>
      <c r="Z63" s="73"/>
      <c r="AA63" s="46"/>
      <c r="AB63" s="26" t="s">
        <v>203</v>
      </c>
      <c r="AC63" s="32"/>
      <c r="AD63" s="27">
        <v>6</v>
      </c>
      <c r="AE63" s="27"/>
      <c r="AF63" s="27">
        <v>6</v>
      </c>
      <c r="AG63" s="27">
        <f t="shared" si="9"/>
        <v>12</v>
      </c>
      <c r="AH63" s="26" t="s">
        <v>203</v>
      </c>
      <c r="AI63" s="4"/>
      <c r="AJ63" s="27">
        <v>0</v>
      </c>
      <c r="AK63" s="27">
        <v>12</v>
      </c>
      <c r="AL63" s="20"/>
      <c r="AM63" s="3">
        <f>+AG63/AK63</f>
        <v>1</v>
      </c>
      <c r="AN63" s="3"/>
      <c r="AO63" s="26" t="s">
        <v>45</v>
      </c>
      <c r="AP63" s="61"/>
      <c r="AQ63" s="4"/>
      <c r="AR63" s="4"/>
      <c r="AS63" s="46"/>
      <c r="AT63" s="74"/>
      <c r="AU63" s="46"/>
      <c r="AV63" s="46"/>
      <c r="AW63" s="73"/>
      <c r="AX63" s="26"/>
    </row>
    <row r="64" spans="1:50" s="78" customFormat="1" ht="33.75" x14ac:dyDescent="0.25">
      <c r="A64" s="58"/>
      <c r="B64" s="58"/>
      <c r="C64" s="58"/>
      <c r="D64" s="46"/>
      <c r="E64" s="46"/>
      <c r="F64" s="37"/>
      <c r="G64" s="37"/>
      <c r="H64" s="40"/>
      <c r="I64" s="50" t="s">
        <v>106</v>
      </c>
      <c r="J64" s="46" t="s">
        <v>145</v>
      </c>
      <c r="K64" s="46">
        <v>4</v>
      </c>
      <c r="L64" s="46">
        <v>0</v>
      </c>
      <c r="M64" s="42">
        <v>0</v>
      </c>
      <c r="N64" s="46">
        <v>1</v>
      </c>
      <c r="O64" s="46">
        <v>2</v>
      </c>
      <c r="P64" s="46">
        <v>1</v>
      </c>
      <c r="Q64" s="46">
        <v>0</v>
      </c>
      <c r="R64" s="46">
        <v>1</v>
      </c>
      <c r="S64" s="79">
        <v>0</v>
      </c>
      <c r="T64" s="79"/>
      <c r="U64" s="79"/>
      <c r="V64" s="72">
        <f>+S64/P64</f>
        <v>0</v>
      </c>
      <c r="W64" s="85">
        <f>+M64+R64+S64+T64+U64</f>
        <v>1</v>
      </c>
      <c r="X64" s="72">
        <f>+W64/K64</f>
        <v>0.25</v>
      </c>
      <c r="Y64" s="72">
        <f>+AVERAGE(X64:X83)</f>
        <v>0.4375</v>
      </c>
      <c r="Z64" s="73"/>
      <c r="AA64" s="46" t="s">
        <v>158</v>
      </c>
      <c r="AB64" s="12" t="s">
        <v>204</v>
      </c>
      <c r="AC64" s="32"/>
      <c r="AD64" s="27">
        <v>0</v>
      </c>
      <c r="AE64" s="27"/>
      <c r="AF64" s="27">
        <v>1</v>
      </c>
      <c r="AG64" s="27">
        <f t="shared" si="9"/>
        <v>1</v>
      </c>
      <c r="AH64" s="12" t="s">
        <v>204</v>
      </c>
      <c r="AI64" s="4"/>
      <c r="AJ64" s="27">
        <v>0</v>
      </c>
      <c r="AK64" s="26">
        <v>1</v>
      </c>
      <c r="AL64" s="20"/>
      <c r="AM64" s="3">
        <f t="shared" ref="AM64:AM77" si="12">+AG64/AK64</f>
        <v>1</v>
      </c>
      <c r="AN64" s="3"/>
      <c r="AO64" s="26" t="s">
        <v>45</v>
      </c>
      <c r="AP64" s="61" t="s">
        <v>232</v>
      </c>
      <c r="AQ64" s="4"/>
      <c r="AR64" s="4"/>
      <c r="AS64" s="46"/>
      <c r="AT64" s="74"/>
      <c r="AU64" s="46"/>
      <c r="AV64" s="46"/>
      <c r="AW64" s="73"/>
      <c r="AX64" s="26"/>
    </row>
    <row r="65" spans="1:50" s="78" customFormat="1" ht="22.5" x14ac:dyDescent="0.25">
      <c r="A65" s="58"/>
      <c r="B65" s="58"/>
      <c r="C65" s="58"/>
      <c r="D65" s="46"/>
      <c r="E65" s="46"/>
      <c r="F65" s="37"/>
      <c r="G65" s="37"/>
      <c r="H65" s="40"/>
      <c r="I65" s="50"/>
      <c r="J65" s="46"/>
      <c r="K65" s="46"/>
      <c r="L65" s="46"/>
      <c r="M65" s="43"/>
      <c r="N65" s="46"/>
      <c r="O65" s="46"/>
      <c r="P65" s="46"/>
      <c r="Q65" s="46"/>
      <c r="R65" s="46"/>
      <c r="S65" s="83"/>
      <c r="T65" s="83"/>
      <c r="U65" s="83"/>
      <c r="V65" s="72"/>
      <c r="W65" s="85"/>
      <c r="X65" s="72"/>
      <c r="Y65" s="72"/>
      <c r="Z65" s="73"/>
      <c r="AA65" s="46"/>
      <c r="AB65" s="12" t="s">
        <v>205</v>
      </c>
      <c r="AC65" s="32"/>
      <c r="AD65" s="27">
        <v>0</v>
      </c>
      <c r="AE65" s="27"/>
      <c r="AF65" s="27">
        <v>1</v>
      </c>
      <c r="AG65" s="27">
        <f t="shared" si="9"/>
        <v>1</v>
      </c>
      <c r="AH65" s="12" t="s">
        <v>205</v>
      </c>
      <c r="AI65" s="4"/>
      <c r="AJ65" s="27">
        <v>1</v>
      </c>
      <c r="AK65" s="26">
        <v>1</v>
      </c>
      <c r="AL65" s="20"/>
      <c r="AM65" s="3">
        <f t="shared" si="12"/>
        <v>1</v>
      </c>
      <c r="AN65" s="3"/>
      <c r="AO65" s="26" t="s">
        <v>45</v>
      </c>
      <c r="AP65" s="61"/>
      <c r="AQ65" s="4"/>
      <c r="AR65" s="4"/>
      <c r="AS65" s="46"/>
      <c r="AT65" s="74"/>
      <c r="AU65" s="46"/>
      <c r="AV65" s="46"/>
      <c r="AW65" s="73"/>
      <c r="AX65" s="26"/>
    </row>
    <row r="66" spans="1:50" s="78" customFormat="1" ht="22.5" x14ac:dyDescent="0.25">
      <c r="A66" s="58"/>
      <c r="B66" s="58"/>
      <c r="C66" s="58"/>
      <c r="D66" s="46"/>
      <c r="E66" s="46"/>
      <c r="F66" s="37"/>
      <c r="G66" s="37"/>
      <c r="H66" s="40"/>
      <c r="I66" s="50"/>
      <c r="J66" s="46"/>
      <c r="K66" s="46"/>
      <c r="L66" s="46"/>
      <c r="M66" s="43"/>
      <c r="N66" s="46"/>
      <c r="O66" s="46"/>
      <c r="P66" s="46"/>
      <c r="Q66" s="46"/>
      <c r="R66" s="46"/>
      <c r="S66" s="83"/>
      <c r="T66" s="83"/>
      <c r="U66" s="83"/>
      <c r="V66" s="72"/>
      <c r="W66" s="85"/>
      <c r="X66" s="72"/>
      <c r="Y66" s="72"/>
      <c r="Z66" s="73"/>
      <c r="AA66" s="46"/>
      <c r="AB66" s="12" t="s">
        <v>206</v>
      </c>
      <c r="AC66" s="32"/>
      <c r="AD66" s="16">
        <v>0.5</v>
      </c>
      <c r="AE66" s="27"/>
      <c r="AF66" s="16">
        <v>0.5</v>
      </c>
      <c r="AG66" s="27">
        <f t="shared" si="9"/>
        <v>1</v>
      </c>
      <c r="AH66" s="12" t="s">
        <v>206</v>
      </c>
      <c r="AI66" s="4"/>
      <c r="AJ66" s="27"/>
      <c r="AK66" s="26">
        <v>52</v>
      </c>
      <c r="AL66" s="20"/>
      <c r="AM66" s="3">
        <f t="shared" si="12"/>
        <v>1.9230769230769232E-2</v>
      </c>
      <c r="AN66" s="3"/>
      <c r="AO66" s="26" t="s">
        <v>45</v>
      </c>
      <c r="AP66" s="61"/>
      <c r="AQ66" s="4"/>
      <c r="AR66" s="4"/>
      <c r="AS66" s="46"/>
      <c r="AT66" s="74"/>
      <c r="AU66" s="46"/>
      <c r="AV66" s="46"/>
      <c r="AW66" s="73"/>
      <c r="AX66" s="26"/>
    </row>
    <row r="67" spans="1:50" s="78" customFormat="1" ht="33.75" x14ac:dyDescent="0.25">
      <c r="A67" s="58"/>
      <c r="B67" s="58"/>
      <c r="C67" s="58"/>
      <c r="D67" s="46"/>
      <c r="E67" s="46"/>
      <c r="F67" s="37"/>
      <c r="G67" s="37"/>
      <c r="H67" s="40"/>
      <c r="I67" s="50"/>
      <c r="J67" s="46"/>
      <c r="K67" s="46"/>
      <c r="L67" s="46"/>
      <c r="M67" s="43"/>
      <c r="N67" s="46"/>
      <c r="O67" s="46"/>
      <c r="P67" s="46"/>
      <c r="Q67" s="46"/>
      <c r="R67" s="46"/>
      <c r="S67" s="83"/>
      <c r="T67" s="83"/>
      <c r="U67" s="83"/>
      <c r="V67" s="72"/>
      <c r="W67" s="85"/>
      <c r="X67" s="72"/>
      <c r="Y67" s="72"/>
      <c r="Z67" s="73"/>
      <c r="AA67" s="46"/>
      <c r="AB67" s="12" t="s">
        <v>207</v>
      </c>
      <c r="AC67" s="32"/>
      <c r="AD67" s="16">
        <v>1</v>
      </c>
      <c r="AE67" s="27"/>
      <c r="AF67" s="27">
        <v>0</v>
      </c>
      <c r="AG67" s="27">
        <f t="shared" si="9"/>
        <v>1</v>
      </c>
      <c r="AH67" s="12" t="s">
        <v>207</v>
      </c>
      <c r="AI67" s="4"/>
      <c r="AJ67" s="16">
        <v>1</v>
      </c>
      <c r="AK67" s="10">
        <v>1</v>
      </c>
      <c r="AL67" s="20"/>
      <c r="AM67" s="3">
        <f t="shared" si="12"/>
        <v>1</v>
      </c>
      <c r="AN67" s="3"/>
      <c r="AO67" s="26" t="s">
        <v>45</v>
      </c>
      <c r="AP67" s="61"/>
      <c r="AQ67" s="4"/>
      <c r="AR67" s="4"/>
      <c r="AS67" s="46"/>
      <c r="AT67" s="74"/>
      <c r="AU67" s="46"/>
      <c r="AV67" s="46"/>
      <c r="AW67" s="73"/>
      <c r="AX67" s="26"/>
    </row>
    <row r="68" spans="1:50" s="78" customFormat="1" ht="45" x14ac:dyDescent="0.25">
      <c r="A68" s="58"/>
      <c r="B68" s="58"/>
      <c r="C68" s="58"/>
      <c r="D68" s="46"/>
      <c r="E68" s="46"/>
      <c r="F68" s="37"/>
      <c r="G68" s="37"/>
      <c r="H68" s="40"/>
      <c r="I68" s="50"/>
      <c r="J68" s="46"/>
      <c r="K68" s="46"/>
      <c r="L68" s="46"/>
      <c r="M68" s="43"/>
      <c r="N68" s="46"/>
      <c r="O68" s="46"/>
      <c r="P68" s="46"/>
      <c r="Q68" s="46"/>
      <c r="R68" s="46"/>
      <c r="S68" s="83"/>
      <c r="T68" s="83"/>
      <c r="U68" s="83"/>
      <c r="V68" s="72"/>
      <c r="W68" s="85"/>
      <c r="X68" s="72"/>
      <c r="Y68" s="72"/>
      <c r="Z68" s="73"/>
      <c r="AA68" s="46"/>
      <c r="AB68" s="12" t="s">
        <v>208</v>
      </c>
      <c r="AC68" s="32"/>
      <c r="AD68" s="16">
        <v>1</v>
      </c>
      <c r="AE68" s="27"/>
      <c r="AF68" s="27">
        <v>0</v>
      </c>
      <c r="AG68" s="27">
        <f t="shared" si="9"/>
        <v>1</v>
      </c>
      <c r="AH68" s="12" t="s">
        <v>208</v>
      </c>
      <c r="AI68" s="4"/>
      <c r="AJ68" s="16">
        <v>1</v>
      </c>
      <c r="AK68" s="10">
        <v>1</v>
      </c>
      <c r="AL68" s="20"/>
      <c r="AM68" s="3">
        <f t="shared" si="12"/>
        <v>1</v>
      </c>
      <c r="AN68" s="3"/>
      <c r="AO68" s="26" t="s">
        <v>45</v>
      </c>
      <c r="AP68" s="61"/>
      <c r="AQ68" s="4"/>
      <c r="AR68" s="4"/>
      <c r="AS68" s="46"/>
      <c r="AT68" s="74"/>
      <c r="AU68" s="46"/>
      <c r="AV68" s="46"/>
      <c r="AW68" s="73"/>
      <c r="AX68" s="26"/>
    </row>
    <row r="69" spans="1:50" s="78" customFormat="1" ht="22.5" x14ac:dyDescent="0.25">
      <c r="A69" s="58"/>
      <c r="B69" s="58"/>
      <c r="C69" s="58"/>
      <c r="D69" s="46"/>
      <c r="E69" s="46"/>
      <c r="F69" s="37"/>
      <c r="G69" s="37"/>
      <c r="H69" s="40"/>
      <c r="I69" s="50"/>
      <c r="J69" s="46"/>
      <c r="K69" s="46"/>
      <c r="L69" s="46"/>
      <c r="M69" s="43"/>
      <c r="N69" s="46"/>
      <c r="O69" s="46"/>
      <c r="P69" s="46"/>
      <c r="Q69" s="46"/>
      <c r="R69" s="46"/>
      <c r="S69" s="83"/>
      <c r="T69" s="83"/>
      <c r="U69" s="83"/>
      <c r="V69" s="72"/>
      <c r="W69" s="85"/>
      <c r="X69" s="72"/>
      <c r="Y69" s="72"/>
      <c r="Z69" s="73"/>
      <c r="AA69" s="46"/>
      <c r="AB69" s="12" t="s">
        <v>209</v>
      </c>
      <c r="AC69" s="32"/>
      <c r="AD69" s="16">
        <v>1</v>
      </c>
      <c r="AE69" s="27"/>
      <c r="AF69" s="27">
        <v>0</v>
      </c>
      <c r="AG69" s="27">
        <f t="shared" si="9"/>
        <v>1</v>
      </c>
      <c r="AH69" s="12" t="s">
        <v>209</v>
      </c>
      <c r="AI69" s="4"/>
      <c r="AJ69" s="27">
        <v>1</v>
      </c>
      <c r="AK69" s="10">
        <v>1</v>
      </c>
      <c r="AL69" s="20"/>
      <c r="AM69" s="3">
        <f t="shared" si="12"/>
        <v>1</v>
      </c>
      <c r="AN69" s="3"/>
      <c r="AO69" s="26" t="s">
        <v>45</v>
      </c>
      <c r="AP69" s="61"/>
      <c r="AQ69" s="4"/>
      <c r="AR69" s="4"/>
      <c r="AS69" s="46"/>
      <c r="AT69" s="74"/>
      <c r="AU69" s="46"/>
      <c r="AV69" s="46"/>
      <c r="AW69" s="73"/>
      <c r="AX69" s="26"/>
    </row>
    <row r="70" spans="1:50" s="78" customFormat="1" ht="45" x14ac:dyDescent="0.25">
      <c r="A70" s="58"/>
      <c r="B70" s="58"/>
      <c r="C70" s="58"/>
      <c r="D70" s="46"/>
      <c r="E70" s="46"/>
      <c r="F70" s="37"/>
      <c r="G70" s="37"/>
      <c r="H70" s="40"/>
      <c r="I70" s="50"/>
      <c r="J70" s="46"/>
      <c r="K70" s="46"/>
      <c r="L70" s="46"/>
      <c r="M70" s="44"/>
      <c r="N70" s="46"/>
      <c r="O70" s="46"/>
      <c r="P70" s="46"/>
      <c r="Q70" s="46"/>
      <c r="R70" s="46"/>
      <c r="S70" s="80"/>
      <c r="T70" s="80"/>
      <c r="U70" s="80"/>
      <c r="V70" s="72"/>
      <c r="W70" s="85"/>
      <c r="X70" s="72"/>
      <c r="Y70" s="72"/>
      <c r="Z70" s="73"/>
      <c r="AA70" s="46"/>
      <c r="AB70" s="12" t="s">
        <v>210</v>
      </c>
      <c r="AC70" s="32"/>
      <c r="AD70" s="16">
        <v>1</v>
      </c>
      <c r="AE70" s="27"/>
      <c r="AF70" s="27">
        <v>0</v>
      </c>
      <c r="AG70" s="27">
        <f t="shared" si="9"/>
        <v>1</v>
      </c>
      <c r="AH70" s="12" t="s">
        <v>210</v>
      </c>
      <c r="AI70" s="4"/>
      <c r="AJ70" s="27">
        <v>8</v>
      </c>
      <c r="AK70" s="10">
        <v>1</v>
      </c>
      <c r="AL70" s="20"/>
      <c r="AM70" s="3">
        <f t="shared" si="12"/>
        <v>1</v>
      </c>
      <c r="AN70" s="3"/>
      <c r="AO70" s="26" t="s">
        <v>45</v>
      </c>
      <c r="AP70" s="61"/>
      <c r="AQ70" s="4"/>
      <c r="AR70" s="4"/>
      <c r="AS70" s="46"/>
      <c r="AT70" s="74"/>
      <c r="AU70" s="46"/>
      <c r="AV70" s="46"/>
      <c r="AW70" s="73"/>
      <c r="AX70" s="26"/>
    </row>
    <row r="71" spans="1:50" s="78" customFormat="1" ht="22.5" x14ac:dyDescent="0.25">
      <c r="A71" s="58"/>
      <c r="B71" s="58"/>
      <c r="C71" s="58"/>
      <c r="D71" s="46"/>
      <c r="E71" s="46"/>
      <c r="F71" s="37"/>
      <c r="G71" s="37"/>
      <c r="H71" s="40"/>
      <c r="I71" s="50"/>
      <c r="J71" s="12" t="s">
        <v>146</v>
      </c>
      <c r="K71" s="12">
        <v>4</v>
      </c>
      <c r="L71" s="12">
        <v>0</v>
      </c>
      <c r="M71" s="32">
        <v>1</v>
      </c>
      <c r="N71" s="32">
        <v>1</v>
      </c>
      <c r="O71" s="32">
        <v>3</v>
      </c>
      <c r="P71" s="32">
        <v>0</v>
      </c>
      <c r="Q71" s="32">
        <v>0</v>
      </c>
      <c r="R71" s="12">
        <v>0</v>
      </c>
      <c r="S71" s="27">
        <v>0</v>
      </c>
      <c r="T71" s="27">
        <v>0</v>
      </c>
      <c r="U71" s="27">
        <v>0</v>
      </c>
      <c r="V71" s="71">
        <v>0</v>
      </c>
      <c r="W71" s="84">
        <f>+M71+R71+S71+T71+U71</f>
        <v>1</v>
      </c>
      <c r="X71" s="71">
        <f>+W71/K71</f>
        <v>0.25</v>
      </c>
      <c r="Y71" s="72"/>
      <c r="Z71" s="73"/>
      <c r="AA71" s="46" t="s">
        <v>159</v>
      </c>
      <c r="AB71" s="26" t="s">
        <v>211</v>
      </c>
      <c r="AC71" s="32"/>
      <c r="AD71" s="27">
        <v>0</v>
      </c>
      <c r="AE71" s="27"/>
      <c r="AF71" s="27">
        <v>1</v>
      </c>
      <c r="AG71" s="27">
        <f t="shared" si="9"/>
        <v>1</v>
      </c>
      <c r="AH71" s="26" t="s">
        <v>211</v>
      </c>
      <c r="AI71" s="4"/>
      <c r="AJ71" s="27">
        <v>1</v>
      </c>
      <c r="AK71" s="27">
        <v>3</v>
      </c>
      <c r="AL71" s="20"/>
      <c r="AM71" s="3">
        <f>+AG71/AK71</f>
        <v>0.33333333333333331</v>
      </c>
      <c r="AN71" s="3"/>
      <c r="AO71" s="26" t="s">
        <v>45</v>
      </c>
      <c r="AP71" s="61" t="s">
        <v>230</v>
      </c>
      <c r="AQ71" s="4"/>
      <c r="AR71" s="4"/>
      <c r="AS71" s="46"/>
      <c r="AT71" s="74"/>
      <c r="AU71" s="46"/>
      <c r="AV71" s="46"/>
      <c r="AW71" s="73"/>
      <c r="AX71" s="26"/>
    </row>
    <row r="72" spans="1:50" s="78" customFormat="1" x14ac:dyDescent="0.25">
      <c r="A72" s="58"/>
      <c r="B72" s="58"/>
      <c r="C72" s="58"/>
      <c r="D72" s="46"/>
      <c r="E72" s="46"/>
      <c r="F72" s="37"/>
      <c r="G72" s="37"/>
      <c r="H72" s="40"/>
      <c r="I72" s="50"/>
      <c r="J72" s="46" t="s">
        <v>147</v>
      </c>
      <c r="K72" s="46">
        <v>4</v>
      </c>
      <c r="L72" s="46">
        <v>0</v>
      </c>
      <c r="M72" s="42">
        <v>0</v>
      </c>
      <c r="N72" s="46">
        <v>1</v>
      </c>
      <c r="O72" s="46">
        <v>3</v>
      </c>
      <c r="P72" s="46">
        <v>0</v>
      </c>
      <c r="Q72" s="46">
        <v>0</v>
      </c>
      <c r="R72" s="60">
        <v>1</v>
      </c>
      <c r="S72" s="42">
        <v>0</v>
      </c>
      <c r="T72" s="27"/>
      <c r="U72" s="27"/>
      <c r="V72" s="72" t="e">
        <f>+S72/P72</f>
        <v>#DIV/0!</v>
      </c>
      <c r="W72" s="85">
        <f>+M72+R72+S72+T72+U72</f>
        <v>1</v>
      </c>
      <c r="X72" s="72">
        <f>+W72/K72</f>
        <v>0.25</v>
      </c>
      <c r="Y72" s="72"/>
      <c r="Z72" s="73"/>
      <c r="AA72" s="46"/>
      <c r="AB72" s="30"/>
      <c r="AC72" s="32"/>
      <c r="AD72" s="27"/>
      <c r="AE72" s="27"/>
      <c r="AF72" s="27"/>
      <c r="AG72" s="27"/>
      <c r="AH72" s="30"/>
      <c r="AI72" s="4"/>
      <c r="AJ72" s="26"/>
      <c r="AK72" s="26"/>
      <c r="AL72" s="20"/>
      <c r="AM72" s="3"/>
      <c r="AN72" s="3"/>
      <c r="AO72" s="26" t="s">
        <v>45</v>
      </c>
      <c r="AP72" s="61"/>
      <c r="AQ72" s="4"/>
      <c r="AR72" s="4"/>
      <c r="AS72" s="46"/>
      <c r="AT72" s="74"/>
      <c r="AU72" s="46"/>
      <c r="AV72" s="46"/>
      <c r="AW72" s="73"/>
      <c r="AX72" s="26"/>
    </row>
    <row r="73" spans="1:50" s="78" customFormat="1" ht="22.5" x14ac:dyDescent="0.25">
      <c r="A73" s="58"/>
      <c r="B73" s="58"/>
      <c r="C73" s="58"/>
      <c r="D73" s="46"/>
      <c r="E73" s="46"/>
      <c r="F73" s="37"/>
      <c r="G73" s="37"/>
      <c r="H73" s="40"/>
      <c r="I73" s="50"/>
      <c r="J73" s="46"/>
      <c r="K73" s="46"/>
      <c r="L73" s="46"/>
      <c r="M73" s="43"/>
      <c r="N73" s="46"/>
      <c r="O73" s="46"/>
      <c r="P73" s="46"/>
      <c r="Q73" s="46"/>
      <c r="R73" s="60"/>
      <c r="S73" s="43"/>
      <c r="T73" s="27"/>
      <c r="U73" s="27"/>
      <c r="V73" s="72"/>
      <c r="W73" s="85"/>
      <c r="X73" s="72"/>
      <c r="Y73" s="72"/>
      <c r="Z73" s="73"/>
      <c r="AA73" s="46"/>
      <c r="AB73" s="30" t="s">
        <v>212</v>
      </c>
      <c r="AC73" s="32"/>
      <c r="AD73" s="27">
        <v>3</v>
      </c>
      <c r="AE73" s="27"/>
      <c r="AF73" s="27">
        <v>0</v>
      </c>
      <c r="AG73" s="27">
        <f t="shared" si="9"/>
        <v>3</v>
      </c>
      <c r="AH73" s="30" t="s">
        <v>212</v>
      </c>
      <c r="AI73" s="4"/>
      <c r="AJ73" s="26">
        <v>0</v>
      </c>
      <c r="AK73" s="26">
        <v>5</v>
      </c>
      <c r="AL73" s="20"/>
      <c r="AM73" s="3">
        <f t="shared" si="12"/>
        <v>0.6</v>
      </c>
      <c r="AN73" s="3"/>
      <c r="AO73" s="26" t="s">
        <v>45</v>
      </c>
      <c r="AP73" s="61"/>
      <c r="AQ73" s="4"/>
      <c r="AR73" s="4"/>
      <c r="AS73" s="46"/>
      <c r="AT73" s="74"/>
      <c r="AU73" s="46"/>
      <c r="AV73" s="46"/>
      <c r="AW73" s="73"/>
      <c r="AX73" s="26"/>
    </row>
    <row r="74" spans="1:50" s="78" customFormat="1" ht="22.5" x14ac:dyDescent="0.25">
      <c r="A74" s="58"/>
      <c r="B74" s="58"/>
      <c r="C74" s="58"/>
      <c r="D74" s="46"/>
      <c r="E74" s="46"/>
      <c r="F74" s="37"/>
      <c r="G74" s="37"/>
      <c r="H74" s="40"/>
      <c r="I74" s="50"/>
      <c r="J74" s="46"/>
      <c r="K74" s="46"/>
      <c r="L74" s="46"/>
      <c r="M74" s="43"/>
      <c r="N74" s="46"/>
      <c r="O74" s="46"/>
      <c r="P74" s="46"/>
      <c r="Q74" s="46"/>
      <c r="R74" s="60"/>
      <c r="S74" s="43"/>
      <c r="T74" s="27"/>
      <c r="U74" s="27"/>
      <c r="V74" s="72"/>
      <c r="W74" s="85"/>
      <c r="X74" s="72"/>
      <c r="Y74" s="72"/>
      <c r="Z74" s="73"/>
      <c r="AA74" s="46"/>
      <c r="AB74" s="30" t="s">
        <v>213</v>
      </c>
      <c r="AC74" s="32"/>
      <c r="AD74" s="27">
        <v>43</v>
      </c>
      <c r="AE74" s="27"/>
      <c r="AF74" s="27"/>
      <c r="AG74" s="27">
        <f t="shared" si="9"/>
        <v>43</v>
      </c>
      <c r="AH74" s="30" t="s">
        <v>213</v>
      </c>
      <c r="AI74" s="4"/>
      <c r="AJ74" s="26">
        <v>0</v>
      </c>
      <c r="AK74" s="26">
        <v>43</v>
      </c>
      <c r="AL74" s="20"/>
      <c r="AM74" s="3">
        <f t="shared" si="12"/>
        <v>1</v>
      </c>
      <c r="AN74" s="3"/>
      <c r="AO74" s="26" t="s">
        <v>45</v>
      </c>
      <c r="AP74" s="61"/>
      <c r="AQ74" s="4"/>
      <c r="AR74" s="4"/>
      <c r="AS74" s="46"/>
      <c r="AT74" s="74"/>
      <c r="AU74" s="46"/>
      <c r="AV74" s="46"/>
      <c r="AW74" s="73"/>
      <c r="AX74" s="26"/>
    </row>
    <row r="75" spans="1:50" s="78" customFormat="1" ht="22.5" x14ac:dyDescent="0.25">
      <c r="A75" s="58"/>
      <c r="B75" s="58"/>
      <c r="C75" s="58"/>
      <c r="D75" s="46"/>
      <c r="E75" s="46"/>
      <c r="F75" s="37"/>
      <c r="G75" s="37"/>
      <c r="H75" s="40"/>
      <c r="I75" s="50"/>
      <c r="J75" s="46"/>
      <c r="K75" s="46"/>
      <c r="L75" s="46"/>
      <c r="M75" s="43"/>
      <c r="N75" s="46"/>
      <c r="O75" s="46"/>
      <c r="P75" s="46"/>
      <c r="Q75" s="46"/>
      <c r="R75" s="60"/>
      <c r="S75" s="43"/>
      <c r="T75" s="27"/>
      <c r="U75" s="27"/>
      <c r="V75" s="72"/>
      <c r="W75" s="85"/>
      <c r="X75" s="72"/>
      <c r="Y75" s="72"/>
      <c r="Z75" s="73"/>
      <c r="AA75" s="46"/>
      <c r="AB75" s="30" t="s">
        <v>214</v>
      </c>
      <c r="AC75" s="32"/>
      <c r="AD75" s="27">
        <v>0</v>
      </c>
      <c r="AE75" s="27"/>
      <c r="AF75" s="27">
        <v>1</v>
      </c>
      <c r="AG75" s="27">
        <v>26</v>
      </c>
      <c r="AH75" s="30" t="s">
        <v>214</v>
      </c>
      <c r="AI75" s="4"/>
      <c r="AJ75" s="26">
        <v>0</v>
      </c>
      <c r="AK75" s="26">
        <v>26</v>
      </c>
      <c r="AL75" s="20"/>
      <c r="AM75" s="3">
        <f t="shared" si="12"/>
        <v>1</v>
      </c>
      <c r="AN75" s="3"/>
      <c r="AO75" s="26" t="s">
        <v>45</v>
      </c>
      <c r="AP75" s="61"/>
      <c r="AQ75" s="4"/>
      <c r="AR75" s="4"/>
      <c r="AS75" s="46"/>
      <c r="AT75" s="74"/>
      <c r="AU75" s="46"/>
      <c r="AV75" s="46"/>
      <c r="AW75" s="73"/>
      <c r="AX75" s="26"/>
    </row>
    <row r="76" spans="1:50" s="78" customFormat="1" ht="33.75" x14ac:dyDescent="0.25">
      <c r="A76" s="58"/>
      <c r="B76" s="58"/>
      <c r="C76" s="58"/>
      <c r="D76" s="46"/>
      <c r="E76" s="46"/>
      <c r="F76" s="37"/>
      <c r="G76" s="37"/>
      <c r="H76" s="40"/>
      <c r="I76" s="50"/>
      <c r="J76" s="46"/>
      <c r="K76" s="46"/>
      <c r="L76" s="46"/>
      <c r="M76" s="43"/>
      <c r="N76" s="46"/>
      <c r="O76" s="46"/>
      <c r="P76" s="46"/>
      <c r="Q76" s="46"/>
      <c r="R76" s="60"/>
      <c r="S76" s="43"/>
      <c r="T76" s="27"/>
      <c r="U76" s="27"/>
      <c r="V76" s="72"/>
      <c r="W76" s="85"/>
      <c r="X76" s="72"/>
      <c r="Y76" s="72"/>
      <c r="Z76" s="73"/>
      <c r="AA76" s="46"/>
      <c r="AB76" s="30" t="s">
        <v>215</v>
      </c>
      <c r="AC76" s="32"/>
      <c r="AD76" s="27">
        <v>2</v>
      </c>
      <c r="AE76" s="27"/>
      <c r="AF76" s="27">
        <v>2</v>
      </c>
      <c r="AG76" s="27">
        <f t="shared" si="9"/>
        <v>4</v>
      </c>
      <c r="AH76" s="30" t="s">
        <v>215</v>
      </c>
      <c r="AI76" s="4"/>
      <c r="AJ76" s="27">
        <v>0</v>
      </c>
      <c r="AK76" s="26">
        <v>4</v>
      </c>
      <c r="AL76" s="20"/>
      <c r="AM76" s="3">
        <f t="shared" si="12"/>
        <v>1</v>
      </c>
      <c r="AN76" s="3"/>
      <c r="AO76" s="26" t="s">
        <v>45</v>
      </c>
      <c r="AP76" s="61"/>
      <c r="AQ76" s="4"/>
      <c r="AR76" s="4"/>
      <c r="AS76" s="46"/>
      <c r="AT76" s="74"/>
      <c r="AU76" s="46"/>
      <c r="AV76" s="46"/>
      <c r="AW76" s="73"/>
      <c r="AX76" s="26"/>
    </row>
    <row r="77" spans="1:50" s="78" customFormat="1" ht="22.5" x14ac:dyDescent="0.25">
      <c r="A77" s="58"/>
      <c r="B77" s="58"/>
      <c r="C77" s="58"/>
      <c r="D77" s="46"/>
      <c r="E77" s="46"/>
      <c r="F77" s="37"/>
      <c r="G77" s="37"/>
      <c r="H77" s="40"/>
      <c r="I77" s="50"/>
      <c r="J77" s="46"/>
      <c r="K77" s="46"/>
      <c r="L77" s="46"/>
      <c r="M77" s="43"/>
      <c r="N77" s="46"/>
      <c r="O77" s="46"/>
      <c r="P77" s="46"/>
      <c r="Q77" s="46"/>
      <c r="R77" s="60"/>
      <c r="S77" s="43"/>
      <c r="T77" s="27"/>
      <c r="U77" s="27"/>
      <c r="V77" s="72"/>
      <c r="W77" s="85"/>
      <c r="X77" s="72"/>
      <c r="Y77" s="72"/>
      <c r="Z77" s="73"/>
      <c r="AA77" s="46"/>
      <c r="AB77" s="30" t="s">
        <v>216</v>
      </c>
      <c r="AC77" s="32"/>
      <c r="AD77" s="27">
        <v>19</v>
      </c>
      <c r="AE77" s="27"/>
      <c r="AF77" s="27">
        <v>0</v>
      </c>
      <c r="AG77" s="27">
        <f t="shared" si="9"/>
        <v>19</v>
      </c>
      <c r="AH77" s="30" t="s">
        <v>216</v>
      </c>
      <c r="AI77" s="4"/>
      <c r="AJ77" s="27">
        <v>0</v>
      </c>
      <c r="AK77" s="26">
        <v>19</v>
      </c>
      <c r="AL77" s="20"/>
      <c r="AM77" s="3">
        <f t="shared" si="12"/>
        <v>1</v>
      </c>
      <c r="AN77" s="3"/>
      <c r="AO77" s="26" t="s">
        <v>45</v>
      </c>
      <c r="AP77" s="61"/>
      <c r="AQ77" s="4"/>
      <c r="AR77" s="4"/>
      <c r="AS77" s="46"/>
      <c r="AT77" s="74"/>
      <c r="AU77" s="46"/>
      <c r="AV77" s="46"/>
      <c r="AW77" s="73"/>
      <c r="AX77" s="26"/>
    </row>
    <row r="78" spans="1:50" s="78" customFormat="1" x14ac:dyDescent="0.25">
      <c r="A78" s="58"/>
      <c r="B78" s="58"/>
      <c r="C78" s="58"/>
      <c r="D78" s="46"/>
      <c r="E78" s="46"/>
      <c r="F78" s="37"/>
      <c r="G78" s="37"/>
      <c r="H78" s="40"/>
      <c r="I78" s="50"/>
      <c r="J78" s="46"/>
      <c r="K78" s="46"/>
      <c r="L78" s="46"/>
      <c r="M78" s="43"/>
      <c r="N78" s="46"/>
      <c r="O78" s="46"/>
      <c r="P78" s="46"/>
      <c r="Q78" s="46"/>
      <c r="R78" s="60"/>
      <c r="S78" s="43"/>
      <c r="T78" s="27"/>
      <c r="U78" s="27"/>
      <c r="V78" s="72"/>
      <c r="W78" s="85"/>
      <c r="X78" s="72"/>
      <c r="Y78" s="72"/>
      <c r="Z78" s="73"/>
      <c r="AA78" s="46"/>
      <c r="AB78" s="46" t="s">
        <v>217</v>
      </c>
      <c r="AC78" s="32"/>
      <c r="AD78" s="79">
        <v>60</v>
      </c>
      <c r="AE78" s="27"/>
      <c r="AF78" s="79"/>
      <c r="AG78" s="79">
        <f t="shared" si="9"/>
        <v>60</v>
      </c>
      <c r="AH78" s="46" t="s">
        <v>217</v>
      </c>
      <c r="AI78" s="4"/>
      <c r="AJ78" s="46">
        <v>0</v>
      </c>
      <c r="AK78" s="46">
        <v>60</v>
      </c>
      <c r="AL78" s="20"/>
      <c r="AM78" s="95">
        <f>+AG78/AK78</f>
        <v>1</v>
      </c>
      <c r="AN78" s="3"/>
      <c r="AO78" s="26" t="s">
        <v>45</v>
      </c>
      <c r="AP78" s="61"/>
      <c r="AQ78" s="4"/>
      <c r="AR78" s="4"/>
      <c r="AS78" s="46"/>
      <c r="AT78" s="74"/>
      <c r="AU78" s="46"/>
      <c r="AV78" s="46"/>
      <c r="AW78" s="73"/>
      <c r="AX78" s="26"/>
    </row>
    <row r="79" spans="1:50" s="78" customFormat="1" x14ac:dyDescent="0.25">
      <c r="A79" s="58"/>
      <c r="B79" s="58"/>
      <c r="C79" s="58"/>
      <c r="D79" s="46"/>
      <c r="E79" s="46"/>
      <c r="F79" s="37"/>
      <c r="G79" s="37"/>
      <c r="H79" s="40"/>
      <c r="I79" s="50"/>
      <c r="J79" s="46"/>
      <c r="K79" s="46"/>
      <c r="L79" s="46"/>
      <c r="M79" s="43"/>
      <c r="N79" s="46"/>
      <c r="O79" s="46"/>
      <c r="P79" s="46"/>
      <c r="Q79" s="46"/>
      <c r="R79" s="60"/>
      <c r="S79" s="43"/>
      <c r="T79" s="27"/>
      <c r="U79" s="27"/>
      <c r="V79" s="72"/>
      <c r="W79" s="85"/>
      <c r="X79" s="72"/>
      <c r="Y79" s="72"/>
      <c r="Z79" s="73"/>
      <c r="AA79" s="46"/>
      <c r="AB79" s="46"/>
      <c r="AC79" s="32"/>
      <c r="AD79" s="80"/>
      <c r="AE79" s="27"/>
      <c r="AF79" s="80"/>
      <c r="AG79" s="80"/>
      <c r="AH79" s="46"/>
      <c r="AI79" s="4"/>
      <c r="AJ79" s="46"/>
      <c r="AK79" s="46"/>
      <c r="AL79" s="20"/>
      <c r="AM79" s="97"/>
      <c r="AN79" s="3"/>
      <c r="AO79" s="26" t="s">
        <v>45</v>
      </c>
      <c r="AP79" s="61"/>
      <c r="AQ79" s="4"/>
      <c r="AR79" s="4"/>
      <c r="AS79" s="46"/>
      <c r="AT79" s="74"/>
      <c r="AU79" s="46"/>
      <c r="AV79" s="46"/>
      <c r="AW79" s="73"/>
      <c r="AX79" s="26"/>
    </row>
    <row r="80" spans="1:50" s="78" customFormat="1" ht="45" x14ac:dyDescent="0.25">
      <c r="A80" s="58"/>
      <c r="B80" s="58"/>
      <c r="C80" s="58"/>
      <c r="D80" s="46"/>
      <c r="E80" s="46"/>
      <c r="F80" s="37"/>
      <c r="G80" s="37"/>
      <c r="H80" s="40"/>
      <c r="I80" s="50"/>
      <c r="J80" s="46"/>
      <c r="K80" s="46"/>
      <c r="L80" s="46"/>
      <c r="M80" s="43"/>
      <c r="N80" s="46"/>
      <c r="O80" s="46"/>
      <c r="P80" s="46"/>
      <c r="Q80" s="46"/>
      <c r="R80" s="60"/>
      <c r="S80" s="43"/>
      <c r="T80" s="27"/>
      <c r="U80" s="27"/>
      <c r="V80" s="72"/>
      <c r="W80" s="85"/>
      <c r="X80" s="72"/>
      <c r="Y80" s="72"/>
      <c r="Z80" s="73"/>
      <c r="AA80" s="46"/>
      <c r="AB80" s="30" t="s">
        <v>218</v>
      </c>
      <c r="AC80" s="32"/>
      <c r="AD80" s="27">
        <v>24</v>
      </c>
      <c r="AE80" s="27"/>
      <c r="AF80" s="27"/>
      <c r="AG80" s="27">
        <f t="shared" si="9"/>
        <v>24</v>
      </c>
      <c r="AH80" s="30" t="s">
        <v>218</v>
      </c>
      <c r="AI80" s="4"/>
      <c r="AJ80" s="27">
        <v>0</v>
      </c>
      <c r="AK80" s="26">
        <v>26</v>
      </c>
      <c r="AL80" s="20"/>
      <c r="AM80" s="3">
        <f>+AG80/AK80</f>
        <v>0.92307692307692313</v>
      </c>
      <c r="AN80" s="3"/>
      <c r="AO80" s="26" t="s">
        <v>45</v>
      </c>
      <c r="AP80" s="61"/>
      <c r="AQ80" s="4"/>
      <c r="AR80" s="4"/>
      <c r="AS80" s="46"/>
      <c r="AT80" s="74"/>
      <c r="AU80" s="46"/>
      <c r="AV80" s="46"/>
      <c r="AW80" s="73"/>
      <c r="AX80" s="26"/>
    </row>
    <row r="81" spans="1:50" s="78" customFormat="1" x14ac:dyDescent="0.25">
      <c r="A81" s="58"/>
      <c r="B81" s="58"/>
      <c r="C81" s="58"/>
      <c r="D81" s="46"/>
      <c r="E81" s="46"/>
      <c r="F81" s="37"/>
      <c r="G81" s="37"/>
      <c r="H81" s="40"/>
      <c r="I81" s="50"/>
      <c r="J81" s="46"/>
      <c r="K81" s="46"/>
      <c r="L81" s="46"/>
      <c r="M81" s="43"/>
      <c r="N81" s="46"/>
      <c r="O81" s="46"/>
      <c r="P81" s="46"/>
      <c r="Q81" s="46"/>
      <c r="R81" s="60"/>
      <c r="S81" s="43"/>
      <c r="T81" s="27"/>
      <c r="U81" s="27"/>
      <c r="V81" s="72"/>
      <c r="W81" s="85"/>
      <c r="X81" s="72"/>
      <c r="Y81" s="72"/>
      <c r="Z81" s="73"/>
      <c r="AA81" s="46"/>
      <c r="AB81" s="50" t="s">
        <v>233</v>
      </c>
      <c r="AC81" s="32"/>
      <c r="AD81" s="27">
        <v>60</v>
      </c>
      <c r="AE81" s="27"/>
      <c r="AF81" s="27"/>
      <c r="AG81" s="27">
        <f t="shared" si="9"/>
        <v>60</v>
      </c>
      <c r="AH81" s="50" t="s">
        <v>233</v>
      </c>
      <c r="AI81" s="4"/>
      <c r="AJ81" s="46">
        <v>0</v>
      </c>
      <c r="AK81" s="46">
        <v>60</v>
      </c>
      <c r="AL81" s="20"/>
      <c r="AM81" s="95">
        <f>+AG81/AK81</f>
        <v>1</v>
      </c>
      <c r="AN81" s="3"/>
      <c r="AO81" s="26" t="s">
        <v>45</v>
      </c>
      <c r="AP81" s="61"/>
      <c r="AQ81" s="4"/>
      <c r="AR81" s="4"/>
      <c r="AS81" s="46"/>
      <c r="AT81" s="74"/>
      <c r="AU81" s="46"/>
      <c r="AV81" s="46"/>
      <c r="AW81" s="73"/>
      <c r="AX81" s="26"/>
    </row>
    <row r="82" spans="1:50" s="78" customFormat="1" x14ac:dyDescent="0.25">
      <c r="A82" s="58"/>
      <c r="B82" s="58"/>
      <c r="C82" s="58"/>
      <c r="D82" s="46"/>
      <c r="E82" s="46"/>
      <c r="F82" s="37"/>
      <c r="G82" s="37"/>
      <c r="H82" s="40"/>
      <c r="I82" s="50"/>
      <c r="J82" s="46"/>
      <c r="K82" s="46"/>
      <c r="L82" s="46"/>
      <c r="M82" s="44"/>
      <c r="N82" s="46"/>
      <c r="O82" s="46"/>
      <c r="P82" s="46"/>
      <c r="Q82" s="46"/>
      <c r="R82" s="60"/>
      <c r="S82" s="44"/>
      <c r="T82" s="27"/>
      <c r="U82" s="27"/>
      <c r="V82" s="72"/>
      <c r="W82" s="85"/>
      <c r="X82" s="72"/>
      <c r="Y82" s="72"/>
      <c r="Z82" s="73"/>
      <c r="AA82" s="46"/>
      <c r="AB82" s="50"/>
      <c r="AC82" s="32"/>
      <c r="AD82" s="27"/>
      <c r="AE82" s="27"/>
      <c r="AF82" s="27"/>
      <c r="AG82" s="27"/>
      <c r="AH82" s="50"/>
      <c r="AI82" s="4"/>
      <c r="AJ82" s="46"/>
      <c r="AK82" s="46"/>
      <c r="AL82" s="20"/>
      <c r="AM82" s="97"/>
      <c r="AN82" s="3"/>
      <c r="AO82" s="26" t="s">
        <v>45</v>
      </c>
      <c r="AP82" s="61"/>
      <c r="AQ82" s="4"/>
      <c r="AR82" s="4"/>
      <c r="AS82" s="46"/>
      <c r="AT82" s="74"/>
      <c r="AU82" s="46"/>
      <c r="AV82" s="46"/>
      <c r="AW82" s="73"/>
      <c r="AX82" s="26"/>
    </row>
    <row r="83" spans="1:50" s="78" customFormat="1" x14ac:dyDescent="0.25">
      <c r="A83" s="58"/>
      <c r="B83" s="58"/>
      <c r="C83" s="58"/>
      <c r="D83" s="46"/>
      <c r="E83" s="46"/>
      <c r="F83" s="37"/>
      <c r="G83" s="37"/>
      <c r="H83" s="40"/>
      <c r="I83" s="50"/>
      <c r="J83" s="46" t="s">
        <v>148</v>
      </c>
      <c r="K83" s="46">
        <v>250</v>
      </c>
      <c r="L83" s="46">
        <v>0</v>
      </c>
      <c r="M83" s="42">
        <v>0</v>
      </c>
      <c r="N83" s="46">
        <v>0</v>
      </c>
      <c r="O83" s="46">
        <v>83</v>
      </c>
      <c r="P83" s="46">
        <v>84</v>
      </c>
      <c r="Q83" s="46">
        <v>83</v>
      </c>
      <c r="R83" s="46">
        <v>0</v>
      </c>
      <c r="S83" s="79">
        <v>0</v>
      </c>
      <c r="T83" s="79">
        <v>0</v>
      </c>
      <c r="U83" s="79">
        <v>250</v>
      </c>
      <c r="V83" s="72">
        <f>+U83/P83</f>
        <v>2.9761904761904763</v>
      </c>
      <c r="W83" s="85">
        <f>+M83+R83+S83+T83+U83</f>
        <v>250</v>
      </c>
      <c r="X83" s="72">
        <f>+W83/K83</f>
        <v>1</v>
      </c>
      <c r="Y83" s="72"/>
      <c r="Z83" s="73"/>
      <c r="AA83" s="46" t="s">
        <v>160</v>
      </c>
      <c r="AB83" s="12" t="s">
        <v>219</v>
      </c>
      <c r="AC83" s="32"/>
      <c r="AD83" s="27">
        <v>194</v>
      </c>
      <c r="AE83" s="27"/>
      <c r="AF83" s="27">
        <v>96</v>
      </c>
      <c r="AG83" s="27">
        <f t="shared" si="9"/>
        <v>290</v>
      </c>
      <c r="AH83" s="12" t="s">
        <v>219</v>
      </c>
      <c r="AI83" s="4"/>
      <c r="AJ83" s="27">
        <v>120</v>
      </c>
      <c r="AK83" s="26">
        <v>200</v>
      </c>
      <c r="AL83" s="20"/>
      <c r="AM83" s="3">
        <v>1</v>
      </c>
      <c r="AN83" s="3"/>
      <c r="AO83" s="26" t="s">
        <v>45</v>
      </c>
      <c r="AP83" s="61"/>
      <c r="AQ83" s="4"/>
      <c r="AR83" s="4"/>
      <c r="AS83" s="46"/>
      <c r="AT83" s="74"/>
      <c r="AU83" s="46"/>
      <c r="AV83" s="46"/>
      <c r="AW83" s="73"/>
      <c r="AX83" s="26"/>
    </row>
    <row r="84" spans="1:50" s="78" customFormat="1" ht="22.5" x14ac:dyDescent="0.25">
      <c r="A84" s="58"/>
      <c r="B84" s="58"/>
      <c r="C84" s="58"/>
      <c r="D84" s="46"/>
      <c r="E84" s="46"/>
      <c r="F84" s="37"/>
      <c r="G84" s="37"/>
      <c r="H84" s="40"/>
      <c r="I84" s="50"/>
      <c r="J84" s="46"/>
      <c r="K84" s="46"/>
      <c r="L84" s="46"/>
      <c r="M84" s="43"/>
      <c r="N84" s="46"/>
      <c r="O84" s="46"/>
      <c r="P84" s="46"/>
      <c r="Q84" s="46"/>
      <c r="R84" s="46"/>
      <c r="S84" s="83"/>
      <c r="T84" s="83"/>
      <c r="U84" s="83"/>
      <c r="V84" s="72"/>
      <c r="W84" s="85"/>
      <c r="X84" s="72"/>
      <c r="Y84" s="72"/>
      <c r="Z84" s="73"/>
      <c r="AA84" s="46"/>
      <c r="AB84" s="12" t="s">
        <v>220</v>
      </c>
      <c r="AC84" s="32"/>
      <c r="AD84" s="27">
        <v>200</v>
      </c>
      <c r="AE84" s="27"/>
      <c r="AF84" s="27">
        <v>0</v>
      </c>
      <c r="AG84" s="27">
        <f t="shared" si="9"/>
        <v>200</v>
      </c>
      <c r="AH84" s="12" t="s">
        <v>220</v>
      </c>
      <c r="AI84" s="4"/>
      <c r="AJ84" s="27" t="s">
        <v>224</v>
      </c>
      <c r="AK84" s="26">
        <v>100</v>
      </c>
      <c r="AL84" s="20"/>
      <c r="AM84" s="3">
        <v>1</v>
      </c>
      <c r="AN84" s="3"/>
      <c r="AO84" s="26" t="s">
        <v>45</v>
      </c>
      <c r="AP84" s="61"/>
      <c r="AQ84" s="4"/>
      <c r="AR84" s="4"/>
      <c r="AS84" s="46"/>
      <c r="AT84" s="74"/>
      <c r="AU84" s="46"/>
      <c r="AV84" s="46"/>
      <c r="AW84" s="73"/>
      <c r="AX84" s="26"/>
    </row>
    <row r="85" spans="1:50" s="78" customFormat="1" ht="33.75" x14ac:dyDescent="0.25">
      <c r="A85" s="58"/>
      <c r="B85" s="58"/>
      <c r="C85" s="58"/>
      <c r="D85" s="46"/>
      <c r="E85" s="46"/>
      <c r="F85" s="37"/>
      <c r="G85" s="37"/>
      <c r="H85" s="40"/>
      <c r="I85" s="50"/>
      <c r="J85" s="46"/>
      <c r="K85" s="46"/>
      <c r="L85" s="46"/>
      <c r="M85" s="43"/>
      <c r="N85" s="46"/>
      <c r="O85" s="46"/>
      <c r="P85" s="46"/>
      <c r="Q85" s="46"/>
      <c r="R85" s="46"/>
      <c r="S85" s="83"/>
      <c r="T85" s="83"/>
      <c r="U85" s="83"/>
      <c r="V85" s="72"/>
      <c r="W85" s="85"/>
      <c r="X85" s="72"/>
      <c r="Y85" s="72"/>
      <c r="Z85" s="73"/>
      <c r="AA85" s="46"/>
      <c r="AB85" s="12" t="s">
        <v>221</v>
      </c>
      <c r="AC85" s="32"/>
      <c r="AD85" s="27">
        <v>20</v>
      </c>
      <c r="AE85" s="27"/>
      <c r="AF85" s="27">
        <v>130</v>
      </c>
      <c r="AG85" s="27">
        <f t="shared" si="9"/>
        <v>150</v>
      </c>
      <c r="AH85" s="12" t="s">
        <v>221</v>
      </c>
      <c r="AI85" s="4"/>
      <c r="AJ85" s="27">
        <v>10</v>
      </c>
      <c r="AK85" s="26">
        <v>100</v>
      </c>
      <c r="AL85" s="20"/>
      <c r="AM85" s="3">
        <v>1</v>
      </c>
      <c r="AN85" s="3"/>
      <c r="AO85" s="26" t="s">
        <v>45</v>
      </c>
      <c r="AP85" s="61"/>
      <c r="AQ85" s="4"/>
      <c r="AR85" s="4"/>
      <c r="AS85" s="46"/>
      <c r="AT85" s="74"/>
      <c r="AU85" s="46"/>
      <c r="AV85" s="46"/>
      <c r="AW85" s="73"/>
      <c r="AX85" s="26"/>
    </row>
    <row r="86" spans="1:50" s="78" customFormat="1" ht="45" x14ac:dyDescent="0.25">
      <c r="A86" s="58"/>
      <c r="B86" s="58"/>
      <c r="C86" s="58"/>
      <c r="D86" s="46"/>
      <c r="E86" s="46"/>
      <c r="F86" s="38"/>
      <c r="G86" s="38"/>
      <c r="H86" s="41"/>
      <c r="I86" s="50"/>
      <c r="J86" s="46"/>
      <c r="K86" s="46"/>
      <c r="L86" s="46"/>
      <c r="M86" s="44"/>
      <c r="N86" s="46"/>
      <c r="O86" s="46"/>
      <c r="P86" s="46"/>
      <c r="Q86" s="46"/>
      <c r="R86" s="46"/>
      <c r="S86" s="80"/>
      <c r="T86" s="80"/>
      <c r="U86" s="80"/>
      <c r="V86" s="72"/>
      <c r="W86" s="85"/>
      <c r="X86" s="72"/>
      <c r="Y86" s="72"/>
      <c r="Z86" s="73"/>
      <c r="AA86" s="46"/>
      <c r="AB86" s="12" t="s">
        <v>222</v>
      </c>
      <c r="AC86" s="32"/>
      <c r="AD86" s="27">
        <v>16</v>
      </c>
      <c r="AE86" s="27"/>
      <c r="AF86" s="27">
        <v>100</v>
      </c>
      <c r="AG86" s="27">
        <f t="shared" si="9"/>
        <v>116</v>
      </c>
      <c r="AH86" s="12" t="s">
        <v>222</v>
      </c>
      <c r="AI86" s="4"/>
      <c r="AJ86" s="27">
        <v>9</v>
      </c>
      <c r="AK86" s="26">
        <v>120</v>
      </c>
      <c r="AL86" s="20"/>
      <c r="AM86" s="3">
        <f>+AG86/AK86</f>
        <v>0.96666666666666667</v>
      </c>
      <c r="AN86" s="3"/>
      <c r="AO86" s="26" t="s">
        <v>45</v>
      </c>
      <c r="AP86" s="61"/>
      <c r="AQ86" s="4"/>
      <c r="AR86" s="4"/>
      <c r="AS86" s="46"/>
      <c r="AT86" s="74"/>
      <c r="AU86" s="46"/>
      <c r="AV86" s="46"/>
      <c r="AW86" s="73"/>
      <c r="AX86" s="26" t="s">
        <v>245</v>
      </c>
    </row>
    <row r="87" spans="1:50" s="78" customFormat="1" x14ac:dyDescent="0.25">
      <c r="A87" s="17"/>
      <c r="B87" s="17"/>
      <c r="C87" s="17"/>
      <c r="D87" s="17"/>
      <c r="E87" s="9"/>
      <c r="F87" s="23"/>
      <c r="G87" s="23"/>
      <c r="H87" s="5"/>
      <c r="I87" s="9"/>
      <c r="J87" s="9"/>
      <c r="K87" s="9"/>
      <c r="L87" s="9"/>
      <c r="M87" s="6"/>
      <c r="N87" s="6"/>
      <c r="O87" s="6"/>
      <c r="P87" s="6"/>
      <c r="Q87" s="6"/>
      <c r="R87" s="6"/>
      <c r="V87" s="88"/>
      <c r="X87" s="88"/>
      <c r="Y87" s="88"/>
      <c r="Z87" s="7"/>
      <c r="AA87" s="9"/>
      <c r="AB87" s="89"/>
      <c r="AC87" s="6"/>
      <c r="AH87" s="9"/>
      <c r="AI87" s="9"/>
      <c r="AJ87" s="6"/>
      <c r="AK87" s="18"/>
      <c r="AL87" s="7"/>
      <c r="AM87" s="8"/>
      <c r="AN87" s="8"/>
      <c r="AO87" s="17"/>
      <c r="AP87" s="17"/>
      <c r="AQ87" s="9"/>
      <c r="AR87" s="9"/>
      <c r="AS87" s="17"/>
      <c r="AT87" s="90"/>
      <c r="AU87" s="90"/>
      <c r="AV87" s="90"/>
      <c r="AW87" s="7"/>
      <c r="AX87" s="17"/>
    </row>
    <row r="88" spans="1:50" s="78" customFormat="1" ht="15.75" x14ac:dyDescent="0.25">
      <c r="A88" s="17"/>
      <c r="B88" s="17"/>
      <c r="C88" s="17"/>
      <c r="D88" s="17"/>
      <c r="E88" s="9"/>
      <c r="F88" s="23"/>
      <c r="G88" s="23"/>
      <c r="H88" s="5"/>
      <c r="I88" s="9"/>
      <c r="J88" s="9"/>
      <c r="K88" s="9"/>
      <c r="L88" s="9"/>
      <c r="M88" s="6"/>
      <c r="N88" s="6"/>
      <c r="O88" s="6"/>
      <c r="P88" s="6"/>
      <c r="Q88" s="6"/>
      <c r="R88" s="6"/>
      <c r="V88" s="88"/>
      <c r="X88" s="98">
        <f>AVERAGE(X4:X87)</f>
        <v>0.41636182812317185</v>
      </c>
      <c r="Y88" s="88"/>
      <c r="Z88" s="7"/>
      <c r="AA88" s="9"/>
      <c r="AB88" s="89"/>
      <c r="AC88" s="6"/>
      <c r="AH88" s="9"/>
      <c r="AI88" s="9"/>
      <c r="AJ88" s="6"/>
      <c r="AK88" s="18"/>
      <c r="AL88" s="7"/>
      <c r="AM88" s="99">
        <f>AVERAGE(AM4:AM87)</f>
        <v>0.60597901838035617</v>
      </c>
      <c r="AN88" s="8"/>
      <c r="AO88" s="17"/>
      <c r="AP88" s="17"/>
      <c r="AQ88" s="9"/>
      <c r="AR88" s="9"/>
      <c r="AS88" s="17"/>
      <c r="AT88" s="90"/>
      <c r="AU88" s="90"/>
      <c r="AV88" s="90"/>
      <c r="AW88" s="98">
        <f>+(AW4+AW10+AW36+AW42)/4</f>
        <v>0.68936819739151434</v>
      </c>
      <c r="AX88" s="17"/>
    </row>
    <row r="89" spans="1:50" s="78" customFormat="1" x14ac:dyDescent="0.25">
      <c r="A89" s="17"/>
      <c r="B89" s="17"/>
      <c r="C89" s="17"/>
      <c r="D89" s="17"/>
      <c r="E89" s="9"/>
      <c r="F89" s="23"/>
      <c r="G89" s="23"/>
      <c r="H89" s="5"/>
      <c r="I89" s="9"/>
      <c r="J89" s="9"/>
      <c r="K89" s="9"/>
      <c r="L89" s="9"/>
      <c r="M89" s="6"/>
      <c r="N89" s="6"/>
      <c r="O89" s="6"/>
      <c r="P89" s="6"/>
      <c r="Q89" s="6"/>
      <c r="R89" s="6"/>
      <c r="V89" s="88"/>
      <c r="X89" s="88"/>
      <c r="Y89" s="88"/>
      <c r="Z89" s="7"/>
      <c r="AA89" s="9"/>
      <c r="AB89" s="89"/>
      <c r="AC89" s="6"/>
      <c r="AH89" s="9"/>
      <c r="AI89" s="9"/>
      <c r="AJ89" s="6"/>
      <c r="AK89" s="18"/>
      <c r="AL89" s="7"/>
      <c r="AM89" s="8"/>
      <c r="AN89" s="8"/>
      <c r="AO89" s="17"/>
      <c r="AP89" s="17"/>
      <c r="AQ89" s="9"/>
      <c r="AR89" s="9"/>
      <c r="AS89" s="17"/>
      <c r="AT89" s="90"/>
      <c r="AU89" s="90"/>
      <c r="AV89" s="90"/>
      <c r="AW89" s="7"/>
      <c r="AX89" s="17"/>
    </row>
    <row r="90" spans="1:50" s="78" customFormat="1" x14ac:dyDescent="0.25">
      <c r="A90" s="17"/>
      <c r="B90" s="17"/>
      <c r="C90" s="17"/>
      <c r="D90" s="17"/>
      <c r="E90" s="9"/>
      <c r="F90" s="23"/>
      <c r="G90" s="23"/>
      <c r="H90" s="5"/>
      <c r="I90" s="9"/>
      <c r="J90" s="9"/>
      <c r="K90" s="9"/>
      <c r="L90" s="9"/>
      <c r="M90" s="6"/>
      <c r="N90" s="6"/>
      <c r="O90" s="6"/>
      <c r="P90" s="6"/>
      <c r="Q90" s="6"/>
      <c r="R90" s="6"/>
      <c r="V90" s="88"/>
      <c r="X90" s="88"/>
      <c r="Y90" s="88"/>
      <c r="Z90" s="7"/>
      <c r="AA90" s="9"/>
      <c r="AB90" s="89"/>
      <c r="AC90" s="6"/>
      <c r="AH90" s="9"/>
      <c r="AI90" s="9"/>
      <c r="AJ90" s="6"/>
      <c r="AK90" s="18"/>
      <c r="AL90" s="7"/>
      <c r="AM90" s="8"/>
      <c r="AN90" s="8"/>
      <c r="AO90" s="17"/>
      <c r="AP90" s="17"/>
      <c r="AQ90" s="9"/>
      <c r="AR90" s="9"/>
      <c r="AS90" s="17"/>
      <c r="AT90" s="90"/>
      <c r="AU90" s="90"/>
      <c r="AV90" s="90"/>
      <c r="AW90" s="7"/>
      <c r="AX90" s="17"/>
    </row>
    <row r="91" spans="1:50" s="78" customFormat="1" x14ac:dyDescent="0.25">
      <c r="A91" s="17"/>
      <c r="B91" s="17"/>
      <c r="C91" s="17"/>
      <c r="D91" s="17"/>
      <c r="E91" s="9"/>
      <c r="F91" s="23"/>
      <c r="G91" s="23"/>
      <c r="H91" s="5"/>
      <c r="I91" s="9"/>
      <c r="J91" s="9"/>
      <c r="K91" s="9"/>
      <c r="L91" s="9"/>
      <c r="M91" s="6"/>
      <c r="N91" s="6"/>
      <c r="O91" s="6"/>
      <c r="P91" s="6"/>
      <c r="Q91" s="6"/>
      <c r="R91" s="6"/>
      <c r="V91" s="88"/>
      <c r="X91" s="88"/>
      <c r="Y91" s="88"/>
      <c r="Z91" s="7"/>
      <c r="AA91" s="9"/>
      <c r="AB91" s="89"/>
      <c r="AC91" s="6"/>
      <c r="AH91" s="9"/>
      <c r="AI91" s="9"/>
      <c r="AJ91" s="6"/>
      <c r="AK91" s="18"/>
      <c r="AL91" s="7"/>
      <c r="AM91" s="8"/>
      <c r="AN91" s="8"/>
      <c r="AO91" s="17"/>
      <c r="AP91" s="17"/>
      <c r="AQ91" s="9"/>
      <c r="AR91" s="9"/>
      <c r="AS91" s="17"/>
      <c r="AT91" s="90"/>
      <c r="AU91" s="90"/>
      <c r="AV91" s="90"/>
      <c r="AW91" s="7"/>
      <c r="AX91" s="17"/>
    </row>
    <row r="92" spans="1:50" s="78" customFormat="1" x14ac:dyDescent="0.25">
      <c r="A92" s="17"/>
      <c r="B92" s="17"/>
      <c r="C92" s="17"/>
      <c r="D92" s="17"/>
      <c r="E92" s="9"/>
      <c r="F92" s="23"/>
      <c r="G92" s="23"/>
      <c r="H92" s="5"/>
      <c r="I92" s="9"/>
      <c r="J92" s="9"/>
      <c r="K92" s="9"/>
      <c r="L92" s="9"/>
      <c r="M92" s="6"/>
      <c r="N92" s="6"/>
      <c r="O92" s="6"/>
      <c r="P92" s="6"/>
      <c r="Q92" s="6"/>
      <c r="R92" s="6"/>
      <c r="V92" s="88"/>
      <c r="X92" s="88"/>
      <c r="Y92" s="88"/>
      <c r="Z92" s="7"/>
      <c r="AA92" s="9"/>
      <c r="AB92" s="89"/>
      <c r="AC92" s="6"/>
      <c r="AH92" s="9"/>
      <c r="AI92" s="9"/>
      <c r="AJ92" s="6"/>
      <c r="AK92" s="18"/>
      <c r="AL92" s="7"/>
      <c r="AM92" s="8"/>
      <c r="AN92" s="8"/>
      <c r="AO92" s="17"/>
      <c r="AP92" s="17"/>
      <c r="AQ92" s="9"/>
      <c r="AR92" s="9"/>
      <c r="AS92" s="17"/>
      <c r="AT92" s="90"/>
      <c r="AU92" s="90"/>
      <c r="AV92" s="90"/>
      <c r="AW92" s="7"/>
      <c r="AX92" s="17"/>
    </row>
    <row r="93" spans="1:50" s="78" customFormat="1" x14ac:dyDescent="0.25">
      <c r="A93" s="17"/>
      <c r="B93" s="17"/>
      <c r="C93" s="17"/>
      <c r="D93" s="17"/>
      <c r="E93" s="9"/>
      <c r="F93" s="23"/>
      <c r="G93" s="23"/>
      <c r="H93" s="5"/>
      <c r="I93" s="9"/>
      <c r="J93" s="9"/>
      <c r="K93" s="9"/>
      <c r="L93" s="9"/>
      <c r="M93" s="6"/>
      <c r="N93" s="6"/>
      <c r="O93" s="6"/>
      <c r="P93" s="6"/>
      <c r="Q93" s="6"/>
      <c r="R93" s="6"/>
      <c r="V93" s="88"/>
      <c r="X93" s="88"/>
      <c r="Y93" s="88"/>
      <c r="Z93" s="7"/>
      <c r="AA93" s="9"/>
      <c r="AB93" s="89"/>
      <c r="AC93" s="6"/>
      <c r="AH93" s="9"/>
      <c r="AI93" s="9"/>
      <c r="AJ93" s="6"/>
      <c r="AK93" s="18"/>
      <c r="AL93" s="7"/>
      <c r="AM93" s="8"/>
      <c r="AN93" s="8"/>
      <c r="AO93" s="17"/>
      <c r="AP93" s="17"/>
      <c r="AQ93" s="9"/>
      <c r="AR93" s="9"/>
      <c r="AS93" s="17"/>
      <c r="AT93" s="90"/>
      <c r="AU93" s="90"/>
      <c r="AV93" s="90"/>
      <c r="AW93" s="7"/>
      <c r="AX93" s="17"/>
    </row>
    <row r="94" spans="1:50" s="78" customFormat="1" x14ac:dyDescent="0.25">
      <c r="A94" s="17"/>
      <c r="B94" s="17"/>
      <c r="C94" s="17"/>
      <c r="D94" s="17"/>
      <c r="E94" s="9"/>
      <c r="F94" s="23"/>
      <c r="G94" s="23"/>
      <c r="H94" s="5"/>
      <c r="I94" s="9"/>
      <c r="J94" s="9"/>
      <c r="K94" s="9"/>
      <c r="L94" s="9"/>
      <c r="M94" s="6"/>
      <c r="N94" s="6"/>
      <c r="O94" s="6"/>
      <c r="P94" s="6"/>
      <c r="Q94" s="6"/>
      <c r="R94" s="6"/>
      <c r="V94" s="88"/>
      <c r="X94" s="88"/>
      <c r="Y94" s="88"/>
      <c r="Z94" s="7"/>
      <c r="AA94" s="9"/>
      <c r="AB94" s="89"/>
      <c r="AC94" s="6"/>
      <c r="AH94" s="9"/>
      <c r="AI94" s="9"/>
      <c r="AJ94" s="6"/>
      <c r="AK94" s="18"/>
      <c r="AL94" s="7"/>
      <c r="AM94" s="8"/>
      <c r="AN94" s="8"/>
      <c r="AO94" s="17"/>
      <c r="AP94" s="17"/>
      <c r="AQ94" s="9"/>
      <c r="AR94" s="9"/>
      <c r="AS94" s="17"/>
      <c r="AT94" s="90"/>
      <c r="AU94" s="90"/>
      <c r="AV94" s="90"/>
      <c r="AW94" s="7"/>
      <c r="AX94" s="17"/>
    </row>
    <row r="95" spans="1:50" s="78" customFormat="1" x14ac:dyDescent="0.25">
      <c r="A95" s="17"/>
      <c r="B95" s="17"/>
      <c r="C95" s="17"/>
      <c r="D95" s="17"/>
      <c r="E95" s="9"/>
      <c r="F95" s="23"/>
      <c r="G95" s="23"/>
      <c r="H95" s="5"/>
      <c r="I95" s="9"/>
      <c r="J95" s="9"/>
      <c r="K95" s="9"/>
      <c r="L95" s="9"/>
      <c r="M95" s="6"/>
      <c r="N95" s="6"/>
      <c r="O95" s="6"/>
      <c r="P95" s="6"/>
      <c r="Q95" s="6"/>
      <c r="R95" s="6"/>
      <c r="V95" s="88"/>
      <c r="X95" s="88"/>
      <c r="Y95" s="88"/>
      <c r="Z95" s="7"/>
      <c r="AA95" s="9"/>
      <c r="AB95" s="89"/>
      <c r="AC95" s="6"/>
      <c r="AH95" s="9"/>
      <c r="AI95" s="9"/>
      <c r="AJ95" s="6"/>
      <c r="AK95" s="18"/>
      <c r="AL95" s="7"/>
      <c r="AM95" s="8"/>
      <c r="AN95" s="8"/>
      <c r="AO95" s="17"/>
      <c r="AP95" s="17"/>
      <c r="AQ95" s="9"/>
      <c r="AR95" s="9"/>
      <c r="AS95" s="17"/>
      <c r="AT95" s="90"/>
      <c r="AU95" s="90"/>
      <c r="AV95" s="90"/>
      <c r="AW95" s="7"/>
      <c r="AX95" s="17"/>
    </row>
    <row r="96" spans="1:50" s="78" customFormat="1" x14ac:dyDescent="0.25">
      <c r="A96" s="17"/>
      <c r="B96" s="17"/>
      <c r="C96" s="17"/>
      <c r="D96" s="17"/>
      <c r="E96" s="9"/>
      <c r="F96" s="23"/>
      <c r="G96" s="23"/>
      <c r="H96" s="5"/>
      <c r="I96" s="9"/>
      <c r="J96" s="9"/>
      <c r="K96" s="9"/>
      <c r="L96" s="9"/>
      <c r="M96" s="6"/>
      <c r="N96" s="6"/>
      <c r="O96" s="6"/>
      <c r="P96" s="6"/>
      <c r="Q96" s="6"/>
      <c r="R96" s="6"/>
      <c r="V96" s="88"/>
      <c r="X96" s="88"/>
      <c r="Y96" s="88"/>
      <c r="Z96" s="7"/>
      <c r="AA96" s="9"/>
      <c r="AB96" s="89"/>
      <c r="AC96" s="6"/>
      <c r="AH96" s="9"/>
      <c r="AI96" s="9"/>
      <c r="AJ96" s="6"/>
      <c r="AK96" s="18"/>
      <c r="AL96" s="7"/>
      <c r="AM96" s="8"/>
      <c r="AN96" s="8"/>
      <c r="AO96" s="17"/>
      <c r="AP96" s="17"/>
      <c r="AQ96" s="9"/>
      <c r="AR96" s="9"/>
      <c r="AS96" s="17"/>
      <c r="AT96" s="90"/>
      <c r="AU96" s="90"/>
      <c r="AV96" s="90"/>
      <c r="AW96" s="7"/>
      <c r="AX96" s="17"/>
    </row>
    <row r="97" spans="1:50" s="78" customFormat="1" x14ac:dyDescent="0.25">
      <c r="A97" s="17"/>
      <c r="B97" s="17"/>
      <c r="C97" s="17"/>
      <c r="D97" s="17"/>
      <c r="E97" s="9"/>
      <c r="F97" s="23"/>
      <c r="G97" s="23"/>
      <c r="H97" s="5"/>
      <c r="I97" s="9"/>
      <c r="J97" s="9"/>
      <c r="K97" s="9"/>
      <c r="L97" s="9"/>
      <c r="M97" s="6"/>
      <c r="N97" s="6"/>
      <c r="O97" s="6"/>
      <c r="P97" s="6"/>
      <c r="Q97" s="6"/>
      <c r="R97" s="6"/>
      <c r="V97" s="88"/>
      <c r="X97" s="88"/>
      <c r="Y97" s="88"/>
      <c r="Z97" s="7"/>
      <c r="AA97" s="9"/>
      <c r="AB97" s="89"/>
      <c r="AC97" s="6"/>
      <c r="AH97" s="9"/>
      <c r="AI97" s="9"/>
      <c r="AJ97" s="6"/>
      <c r="AK97" s="18"/>
      <c r="AL97" s="7"/>
      <c r="AM97" s="8"/>
      <c r="AN97" s="8"/>
      <c r="AO97" s="17"/>
      <c r="AP97" s="17"/>
      <c r="AQ97" s="9"/>
      <c r="AR97" s="9"/>
      <c r="AS97" s="17"/>
      <c r="AT97" s="90"/>
      <c r="AU97" s="90"/>
      <c r="AV97" s="90"/>
      <c r="AW97" s="7"/>
      <c r="AX97" s="17"/>
    </row>
    <row r="98" spans="1:50" s="78" customFormat="1" x14ac:dyDescent="0.25">
      <c r="A98" s="17"/>
      <c r="B98" s="17"/>
      <c r="C98" s="17"/>
      <c r="D98" s="17"/>
      <c r="E98" s="9"/>
      <c r="F98" s="23"/>
      <c r="G98" s="23"/>
      <c r="H98" s="5"/>
      <c r="I98" s="9"/>
      <c r="J98" s="9"/>
      <c r="K98" s="9"/>
      <c r="L98" s="9"/>
      <c r="M98" s="6"/>
      <c r="N98" s="6"/>
      <c r="O98" s="6"/>
      <c r="P98" s="6"/>
      <c r="Q98" s="6"/>
      <c r="R98" s="6"/>
      <c r="V98" s="88"/>
      <c r="X98" s="88"/>
      <c r="Y98" s="88"/>
      <c r="Z98" s="7"/>
      <c r="AA98" s="9"/>
      <c r="AB98" s="89"/>
      <c r="AC98" s="6"/>
      <c r="AH98" s="9"/>
      <c r="AI98" s="9"/>
      <c r="AJ98" s="6"/>
      <c r="AK98" s="18"/>
      <c r="AL98" s="7"/>
      <c r="AM98" s="8"/>
      <c r="AN98" s="8"/>
      <c r="AO98" s="17"/>
      <c r="AP98" s="17"/>
      <c r="AQ98" s="9"/>
      <c r="AR98" s="9"/>
      <c r="AS98" s="17"/>
      <c r="AT98" s="90"/>
      <c r="AU98" s="90"/>
      <c r="AV98" s="90"/>
      <c r="AW98" s="7"/>
      <c r="AX98" s="17"/>
    </row>
    <row r="99" spans="1:50" s="78" customFormat="1" x14ac:dyDescent="0.25">
      <c r="A99" s="17"/>
      <c r="B99" s="17"/>
      <c r="C99" s="17"/>
      <c r="D99" s="17"/>
      <c r="E99" s="9"/>
      <c r="F99" s="23"/>
      <c r="G99" s="23"/>
      <c r="H99" s="5"/>
      <c r="I99" s="9"/>
      <c r="J99" s="9"/>
      <c r="K99" s="9"/>
      <c r="L99" s="9"/>
      <c r="M99" s="6"/>
      <c r="N99" s="6"/>
      <c r="O99" s="6"/>
      <c r="P99" s="6"/>
      <c r="Q99" s="6"/>
      <c r="R99" s="6"/>
      <c r="V99" s="88"/>
      <c r="X99" s="88"/>
      <c r="Y99" s="88"/>
      <c r="Z99" s="7"/>
      <c r="AA99" s="9"/>
      <c r="AB99" s="89"/>
      <c r="AC99" s="6"/>
      <c r="AH99" s="9"/>
      <c r="AI99" s="9"/>
      <c r="AJ99" s="6"/>
      <c r="AK99" s="18"/>
      <c r="AL99" s="7"/>
      <c r="AM99" s="8"/>
      <c r="AN99" s="8"/>
      <c r="AO99" s="17"/>
      <c r="AP99" s="17"/>
      <c r="AQ99" s="9"/>
      <c r="AR99" s="9"/>
      <c r="AS99" s="17"/>
      <c r="AT99" s="90"/>
      <c r="AU99" s="90"/>
      <c r="AV99" s="90"/>
      <c r="AW99" s="7"/>
      <c r="AX99" s="17"/>
    </row>
    <row r="100" spans="1:50" s="78" customFormat="1" x14ac:dyDescent="0.25">
      <c r="A100" s="17"/>
      <c r="B100" s="17"/>
      <c r="C100" s="17"/>
      <c r="D100" s="17"/>
      <c r="E100" s="9"/>
      <c r="F100" s="23"/>
      <c r="G100" s="23"/>
      <c r="H100" s="5"/>
      <c r="I100" s="9"/>
      <c r="J100" s="9"/>
      <c r="K100" s="9"/>
      <c r="L100" s="9"/>
      <c r="M100" s="6"/>
      <c r="N100" s="6"/>
      <c r="O100" s="6"/>
      <c r="P100" s="6"/>
      <c r="Q100" s="6"/>
      <c r="R100" s="6"/>
      <c r="V100" s="88"/>
      <c r="X100" s="88"/>
      <c r="Y100" s="88"/>
      <c r="Z100" s="7"/>
      <c r="AA100" s="9"/>
      <c r="AB100" s="89"/>
      <c r="AC100" s="6"/>
      <c r="AH100" s="9"/>
      <c r="AI100" s="9"/>
      <c r="AJ100" s="6"/>
      <c r="AK100" s="18"/>
      <c r="AL100" s="7"/>
      <c r="AM100" s="8"/>
      <c r="AN100" s="8"/>
      <c r="AO100" s="17"/>
      <c r="AP100" s="17"/>
      <c r="AQ100" s="9"/>
      <c r="AR100" s="9"/>
      <c r="AS100" s="17"/>
      <c r="AT100" s="90"/>
      <c r="AU100" s="90"/>
      <c r="AV100" s="90"/>
      <c r="AW100" s="7"/>
      <c r="AX100" s="17"/>
    </row>
    <row r="102" spans="1:50" x14ac:dyDescent="0.2">
      <c r="P102" s="50" t="s">
        <v>49</v>
      </c>
      <c r="Q102" s="50"/>
      <c r="R102" s="50"/>
      <c r="S102" s="50"/>
      <c r="T102" s="50"/>
      <c r="U102" s="50"/>
      <c r="V102" s="50"/>
      <c r="W102" s="50"/>
      <c r="X102" s="50"/>
      <c r="Y102" s="50"/>
      <c r="Z102" s="20">
        <f>AVERAGE(Z4:Z4)</f>
        <v>0.36666666666666664</v>
      </c>
      <c r="AJ102" s="50" t="s">
        <v>50</v>
      </c>
      <c r="AK102" s="50"/>
      <c r="AL102" s="50"/>
      <c r="AM102" s="50"/>
      <c r="AN102" s="20"/>
      <c r="AU102" s="50" t="s">
        <v>51</v>
      </c>
      <c r="AV102" s="50"/>
      <c r="AW102" s="20"/>
    </row>
  </sheetData>
  <mergeCells count="422">
    <mergeCell ref="AM81:AM82"/>
    <mergeCell ref="AF61:AF62"/>
    <mergeCell ref="AD78:AD79"/>
    <mergeCell ref="AF78:AF79"/>
    <mergeCell ref="AG78:AG79"/>
    <mergeCell ref="AG61:AG62"/>
    <mergeCell ref="AM25:AM27"/>
    <mergeCell ref="AM29:AM30"/>
    <mergeCell ref="AM31:AM35"/>
    <mergeCell ref="AM36:AM38"/>
    <mergeCell ref="AM39:AM41"/>
    <mergeCell ref="AM50:AM51"/>
    <mergeCell ref="AM53:AM54"/>
    <mergeCell ref="AM55:AM56"/>
    <mergeCell ref="AM61:AM62"/>
    <mergeCell ref="AM78:AM79"/>
    <mergeCell ref="AF55:AF56"/>
    <mergeCell ref="AF50:AF51"/>
    <mergeCell ref="AF39:AF41"/>
    <mergeCell ref="AF36:AF38"/>
    <mergeCell ref="AF8:AF9"/>
    <mergeCell ref="AF25:AF27"/>
    <mergeCell ref="AF29:AF30"/>
    <mergeCell ref="AF31:AF35"/>
    <mergeCell ref="AF53:AF54"/>
    <mergeCell ref="AW40:AW41"/>
    <mergeCell ref="AW42:AW86"/>
    <mergeCell ref="AW4:AW9"/>
    <mergeCell ref="AW10:AW23"/>
    <mergeCell ref="AW25:AW30"/>
    <mergeCell ref="AW31:AW35"/>
    <mergeCell ref="AW36:AW38"/>
    <mergeCell ref="AU40:AU41"/>
    <mergeCell ref="AU42:AU86"/>
    <mergeCell ref="AV4:AV9"/>
    <mergeCell ref="AV10:AV23"/>
    <mergeCell ref="AV25:AV30"/>
    <mergeCell ref="AV31:AV35"/>
    <mergeCell ref="AV36:AV38"/>
    <mergeCell ref="AV40:AV41"/>
    <mergeCell ref="AV42:AV86"/>
    <mergeCell ref="AU4:AU9"/>
    <mergeCell ref="AU10:AU23"/>
    <mergeCell ref="AU25:AU30"/>
    <mergeCell ref="AU31:AU35"/>
    <mergeCell ref="AU36:AU38"/>
    <mergeCell ref="AS4:AS9"/>
    <mergeCell ref="AS10:AS23"/>
    <mergeCell ref="AS25:AS30"/>
    <mergeCell ref="AS31:AS35"/>
    <mergeCell ref="AS36:AS38"/>
    <mergeCell ref="AS40:AS41"/>
    <mergeCell ref="AS42:AS86"/>
    <mergeCell ref="AD53:AD54"/>
    <mergeCell ref="AD55:AD56"/>
    <mergeCell ref="AG53:AG54"/>
    <mergeCell ref="AG55:AG56"/>
    <mergeCell ref="AD61:AD62"/>
    <mergeCell ref="AJ61:AJ62"/>
    <mergeCell ref="AK61:AK62"/>
    <mergeCell ref="AJ78:AJ79"/>
    <mergeCell ref="AK78:AK79"/>
    <mergeCell ref="AJ81:AJ82"/>
    <mergeCell ref="AK81:AK82"/>
    <mergeCell ref="AJ50:AJ51"/>
    <mergeCell ref="AK50:AK51"/>
    <mergeCell ref="AJ53:AJ54"/>
    <mergeCell ref="AK53:AK54"/>
    <mergeCell ref="AJ55:AJ56"/>
    <mergeCell ref="AK55:AK56"/>
    <mergeCell ref="Z40:Z41"/>
    <mergeCell ref="Z42:Z86"/>
    <mergeCell ref="AD8:AD9"/>
    <mergeCell ref="AG8:AG9"/>
    <mergeCell ref="AD25:AD27"/>
    <mergeCell ref="AG25:AG27"/>
    <mergeCell ref="AD29:AD30"/>
    <mergeCell ref="AG29:AG30"/>
    <mergeCell ref="AD31:AD35"/>
    <mergeCell ref="AG31:AG35"/>
    <mergeCell ref="AD36:AD38"/>
    <mergeCell ref="AG36:AG38"/>
    <mergeCell ref="AD39:AD41"/>
    <mergeCell ref="AG39:AG41"/>
    <mergeCell ref="AD50:AD51"/>
    <mergeCell ref="AG50:AG51"/>
    <mergeCell ref="Z4:Z9"/>
    <mergeCell ref="Z10:Z23"/>
    <mergeCell ref="Z25:Z30"/>
    <mergeCell ref="Z31:Z35"/>
    <mergeCell ref="Z36:Z38"/>
    <mergeCell ref="AA83:AA86"/>
    <mergeCell ref="AB8:AB9"/>
    <mergeCell ref="AB25:AB27"/>
    <mergeCell ref="Y61:Y63"/>
    <mergeCell ref="Y64:Y86"/>
    <mergeCell ref="X55:X57"/>
    <mergeCell ref="X53:X54"/>
    <mergeCell ref="X43:X47"/>
    <mergeCell ref="Y4:Y6"/>
    <mergeCell ref="Y7:Y9"/>
    <mergeCell ref="Y10:Y23"/>
    <mergeCell ref="Y25:Y27"/>
    <mergeCell ref="Y31:Y35"/>
    <mergeCell ref="Y37:Y38"/>
    <mergeCell ref="Y40:Y41"/>
    <mergeCell ref="Y43:Y48"/>
    <mergeCell ref="Y49:Y54"/>
    <mergeCell ref="Y55:Y60"/>
    <mergeCell ref="X83:X86"/>
    <mergeCell ref="X72:X82"/>
    <mergeCell ref="X64:X70"/>
    <mergeCell ref="X61:X62"/>
    <mergeCell ref="X58:X59"/>
    <mergeCell ref="X10:X16"/>
    <mergeCell ref="X17:X23"/>
    <mergeCell ref="T10:T16"/>
    <mergeCell ref="U10:U16"/>
    <mergeCell ref="V10:V16"/>
    <mergeCell ref="T43:T47"/>
    <mergeCell ref="U43:U47"/>
    <mergeCell ref="V43:V47"/>
    <mergeCell ref="V83:V86"/>
    <mergeCell ref="V72:V82"/>
    <mergeCell ref="V64:V70"/>
    <mergeCell ref="V61:V62"/>
    <mergeCell ref="V55:V57"/>
    <mergeCell ref="V58:V59"/>
    <mergeCell ref="V53:V54"/>
    <mergeCell ref="T53:T54"/>
    <mergeCell ref="U53:U54"/>
    <mergeCell ref="T64:T70"/>
    <mergeCell ref="U64:U70"/>
    <mergeCell ref="T55:T57"/>
    <mergeCell ref="U55:U57"/>
    <mergeCell ref="T58:T59"/>
    <mergeCell ref="U58:U59"/>
    <mergeCell ref="T83:T86"/>
    <mergeCell ref="U83:U86"/>
    <mergeCell ref="W43:W47"/>
    <mergeCell ref="W83:W86"/>
    <mergeCell ref="W72:W82"/>
    <mergeCell ref="W64:W70"/>
    <mergeCell ref="W61:W62"/>
    <mergeCell ref="W58:W59"/>
    <mergeCell ref="W55:W57"/>
    <mergeCell ref="W53:W54"/>
    <mergeCell ref="S17:S23"/>
    <mergeCell ref="T17:T23"/>
    <mergeCell ref="U17:U23"/>
    <mergeCell ref="V17:V23"/>
    <mergeCell ref="W17:W23"/>
    <mergeCell ref="W10:W16"/>
    <mergeCell ref="AH78:AH79"/>
    <mergeCell ref="AH81:AH82"/>
    <mergeCell ref="AP4:AP9"/>
    <mergeCell ref="AP10:AP23"/>
    <mergeCell ref="AP24:AP35"/>
    <mergeCell ref="AP36:AP38"/>
    <mergeCell ref="AP39:AP41"/>
    <mergeCell ref="AP43:AP48"/>
    <mergeCell ref="AP49:AP54"/>
    <mergeCell ref="AP55:AP60"/>
    <mergeCell ref="AP61:AP63"/>
    <mergeCell ref="AP64:AP70"/>
    <mergeCell ref="AP71:AP86"/>
    <mergeCell ref="AH39:AH41"/>
    <mergeCell ref="AH50:AH51"/>
    <mergeCell ref="AH53:AH54"/>
    <mergeCell ref="AH55:AH56"/>
    <mergeCell ref="AH61:AH62"/>
    <mergeCell ref="AH8:AH9"/>
    <mergeCell ref="AH25:AH27"/>
    <mergeCell ref="AH29:AH30"/>
    <mergeCell ref="AH31:AH35"/>
    <mergeCell ref="AH36:AH38"/>
    <mergeCell ref="AJ31:AJ35"/>
    <mergeCell ref="AK31:AK35"/>
    <mergeCell ref="AJ36:AJ38"/>
    <mergeCell ref="AK36:AK38"/>
    <mergeCell ref="AJ39:AJ41"/>
    <mergeCell ref="AK39:AK41"/>
    <mergeCell ref="AJ8:AJ9"/>
    <mergeCell ref="AJ25:AJ27"/>
    <mergeCell ref="AK25:AK27"/>
    <mergeCell ref="AJ29:AJ30"/>
    <mergeCell ref="AK29:AK30"/>
    <mergeCell ref="AA64:AA70"/>
    <mergeCell ref="AA71:AA82"/>
    <mergeCell ref="AA4:AA9"/>
    <mergeCell ref="AA10:AA23"/>
    <mergeCell ref="AA24:AA41"/>
    <mergeCell ref="AA43:AA47"/>
    <mergeCell ref="AA49:AA52"/>
    <mergeCell ref="AB29:AB30"/>
    <mergeCell ref="AB31:AB35"/>
    <mergeCell ref="AB36:AB38"/>
    <mergeCell ref="AB39:AB41"/>
    <mergeCell ref="AB50:AB51"/>
    <mergeCell ref="AB53:AB54"/>
    <mergeCell ref="AB55:AB56"/>
    <mergeCell ref="AB61:AB62"/>
    <mergeCell ref="AB78:AB79"/>
    <mergeCell ref="L72:L82"/>
    <mergeCell ref="L83:L86"/>
    <mergeCell ref="L10:L16"/>
    <mergeCell ref="L17:L23"/>
    <mergeCell ref="L43:L47"/>
    <mergeCell ref="L53:L54"/>
    <mergeCell ref="L55:L57"/>
    <mergeCell ref="R58:R59"/>
    <mergeCell ref="R61:R62"/>
    <mergeCell ref="R64:R70"/>
    <mergeCell ref="R72:R82"/>
    <mergeCell ref="R83:R86"/>
    <mergeCell ref="R10:R16"/>
    <mergeCell ref="R17:R23"/>
    <mergeCell ref="R43:R47"/>
    <mergeCell ref="R53:R54"/>
    <mergeCell ref="R55:R57"/>
    <mergeCell ref="P10:P16"/>
    <mergeCell ref="Q10:Q16"/>
    <mergeCell ref="P17:P23"/>
    <mergeCell ref="Q17:Q23"/>
    <mergeCell ref="P43:P47"/>
    <mergeCell ref="Q43:Q47"/>
    <mergeCell ref="N83:N86"/>
    <mergeCell ref="J72:J82"/>
    <mergeCell ref="J83:J86"/>
    <mergeCell ref="J10:J16"/>
    <mergeCell ref="J17:J23"/>
    <mergeCell ref="J43:J47"/>
    <mergeCell ref="J53:J54"/>
    <mergeCell ref="J55:J57"/>
    <mergeCell ref="K58:K59"/>
    <mergeCell ref="K61:K62"/>
    <mergeCell ref="K64:K70"/>
    <mergeCell ref="K72:K82"/>
    <mergeCell ref="K83:K86"/>
    <mergeCell ref="K10:K16"/>
    <mergeCell ref="K17:K23"/>
    <mergeCell ref="K43:K47"/>
    <mergeCell ref="K53:K54"/>
    <mergeCell ref="K55:K57"/>
    <mergeCell ref="E36:E38"/>
    <mergeCell ref="E40:E41"/>
    <mergeCell ref="E42:E54"/>
    <mergeCell ref="E55:E86"/>
    <mergeCell ref="I4:I6"/>
    <mergeCell ref="I7:I9"/>
    <mergeCell ref="I10:I23"/>
    <mergeCell ref="I25:I27"/>
    <mergeCell ref="I31:I35"/>
    <mergeCell ref="I37:I38"/>
    <mergeCell ref="I40:I41"/>
    <mergeCell ref="I43:I48"/>
    <mergeCell ref="I49:I54"/>
    <mergeCell ref="I55:I60"/>
    <mergeCell ref="I61:I63"/>
    <mergeCell ref="I64:I86"/>
    <mergeCell ref="E4:E9"/>
    <mergeCell ref="E10:E23"/>
    <mergeCell ref="E25:E28"/>
    <mergeCell ref="E29:E30"/>
    <mergeCell ref="E31:E35"/>
    <mergeCell ref="H31:H35"/>
    <mergeCell ref="H36:H38"/>
    <mergeCell ref="H40:H41"/>
    <mergeCell ref="C42:C86"/>
    <mergeCell ref="D4:D9"/>
    <mergeCell ref="D10:D23"/>
    <mergeCell ref="D25:D30"/>
    <mergeCell ref="D31:D35"/>
    <mergeCell ref="D36:D38"/>
    <mergeCell ref="D40:D41"/>
    <mergeCell ref="D42:D86"/>
    <mergeCell ref="C4:C9"/>
    <mergeCell ref="C10:C23"/>
    <mergeCell ref="C25:C30"/>
    <mergeCell ref="C31:C38"/>
    <mergeCell ref="C40:C41"/>
    <mergeCell ref="A10:A41"/>
    <mergeCell ref="A42:A86"/>
    <mergeCell ref="B4:B9"/>
    <mergeCell ref="B10:B23"/>
    <mergeCell ref="B25:B41"/>
    <mergeCell ref="B42:B86"/>
    <mergeCell ref="A4:A9"/>
    <mergeCell ref="AQ2:AT2"/>
    <mergeCell ref="AX2:AX3"/>
    <mergeCell ref="V2:V3"/>
    <mergeCell ref="O2:O3"/>
    <mergeCell ref="Q2:Q3"/>
    <mergeCell ref="R2:R3"/>
    <mergeCell ref="S2:S3"/>
    <mergeCell ref="T2:T3"/>
    <mergeCell ref="P2:P3"/>
    <mergeCell ref="K2:K3"/>
    <mergeCell ref="N43:N47"/>
    <mergeCell ref="O43:O47"/>
    <mergeCell ref="N53:N54"/>
    <mergeCell ref="O53:O54"/>
    <mergeCell ref="P53:P54"/>
    <mergeCell ref="Q53:Q54"/>
    <mergeCell ref="N55:N57"/>
    <mergeCell ref="P102:Y102"/>
    <mergeCell ref="AJ102:AM102"/>
    <mergeCell ref="AU102:AV102"/>
    <mergeCell ref="AH2:AK2"/>
    <mergeCell ref="AL2:AL3"/>
    <mergeCell ref="AM2:AM3"/>
    <mergeCell ref="AN2:AN3"/>
    <mergeCell ref="AO2:AO3"/>
    <mergeCell ref="AP2:AP3"/>
    <mergeCell ref="AB2:AB3"/>
    <mergeCell ref="AC2:AC3"/>
    <mergeCell ref="AD2:AD3"/>
    <mergeCell ref="AE2:AE3"/>
    <mergeCell ref="AF2:AF3"/>
    <mergeCell ref="AG2:AG3"/>
    <mergeCell ref="U2:U3"/>
    <mergeCell ref="W2:W3"/>
    <mergeCell ref="X2:X3"/>
    <mergeCell ref="Y2:Y3"/>
    <mergeCell ref="Z2:Z3"/>
    <mergeCell ref="AB81:AB82"/>
    <mergeCell ref="AA53:AA54"/>
    <mergeCell ref="AA55:AA59"/>
    <mergeCell ref="AA61:AA63"/>
    <mergeCell ref="A1:BA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L2:L3"/>
    <mergeCell ref="M2:M3"/>
    <mergeCell ref="N2:N3"/>
    <mergeCell ref="AY2:AY3"/>
    <mergeCell ref="AZ2:AZ3"/>
    <mergeCell ref="BA2:BA3"/>
    <mergeCell ref="AA2:AA3"/>
    <mergeCell ref="S10:S16"/>
    <mergeCell ref="O83:O86"/>
    <mergeCell ref="P83:P86"/>
    <mergeCell ref="Q83:Q86"/>
    <mergeCell ref="O55:O57"/>
    <mergeCell ref="P55:P57"/>
    <mergeCell ref="Q55:Q57"/>
    <mergeCell ref="N58:N59"/>
    <mergeCell ref="O58:O59"/>
    <mergeCell ref="P58:P59"/>
    <mergeCell ref="Q58:Q59"/>
    <mergeCell ref="N61:N62"/>
    <mergeCell ref="O61:O62"/>
    <mergeCell ref="P61:P62"/>
    <mergeCell ref="Q61:Q62"/>
    <mergeCell ref="H42:H54"/>
    <mergeCell ref="H55:H86"/>
    <mergeCell ref="M83:M86"/>
    <mergeCell ref="S83:S86"/>
    <mergeCell ref="M72:M82"/>
    <mergeCell ref="S72:S82"/>
    <mergeCell ref="N10:N16"/>
    <mergeCell ref="O10:O16"/>
    <mergeCell ref="N17:N23"/>
    <mergeCell ref="O17:O23"/>
    <mergeCell ref="M10:M16"/>
    <mergeCell ref="M17:M23"/>
    <mergeCell ref="M43:M47"/>
    <mergeCell ref="M53:M54"/>
    <mergeCell ref="S53:S54"/>
    <mergeCell ref="N64:N70"/>
    <mergeCell ref="O64:O70"/>
    <mergeCell ref="P64:P70"/>
    <mergeCell ref="Q64:Q70"/>
    <mergeCell ref="N72:N82"/>
    <mergeCell ref="O72:O82"/>
    <mergeCell ref="P72:P82"/>
    <mergeCell ref="Q72:Q82"/>
    <mergeCell ref="S43:S47"/>
    <mergeCell ref="M55:M57"/>
    <mergeCell ref="S55:S57"/>
    <mergeCell ref="M58:M59"/>
    <mergeCell ref="S58:S59"/>
    <mergeCell ref="S61:S62"/>
    <mergeCell ref="M61:M62"/>
    <mergeCell ref="M64:M70"/>
    <mergeCell ref="S64:S70"/>
    <mergeCell ref="J58:J59"/>
    <mergeCell ref="J61:J62"/>
    <mergeCell ref="J64:J70"/>
    <mergeCell ref="L58:L59"/>
    <mergeCell ref="L61:L62"/>
    <mergeCell ref="L64:L70"/>
    <mergeCell ref="F4:F9"/>
    <mergeCell ref="G4:G9"/>
    <mergeCell ref="H4:H9"/>
    <mergeCell ref="F10:F23"/>
    <mergeCell ref="G10:G23"/>
    <mergeCell ref="H10:H23"/>
    <mergeCell ref="F25:F28"/>
    <mergeCell ref="G25:G28"/>
    <mergeCell ref="F29:F30"/>
    <mergeCell ref="G29:G30"/>
    <mergeCell ref="H29:H30"/>
    <mergeCell ref="H25:H28"/>
    <mergeCell ref="F31:F35"/>
    <mergeCell ref="G31:G35"/>
    <mergeCell ref="F36:F38"/>
    <mergeCell ref="G36:G38"/>
    <mergeCell ref="F40:F41"/>
    <mergeCell ref="G40:G41"/>
    <mergeCell ref="F42:F54"/>
    <mergeCell ref="G42:G54"/>
    <mergeCell ref="F55:F86"/>
    <mergeCell ref="G55:G86"/>
  </mergeCells>
  <pageMargins left="0.31496062992125984" right="0.15748031496062992" top="0.74803149606299213" bottom="0.74803149606299213" header="0.31496062992125984" footer="0.31496062992125984"/>
  <pageSetup paperSize="281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marlene andrade hong</dc:creator>
  <cp:lastModifiedBy>Yorlin Lans</cp:lastModifiedBy>
  <cp:lastPrinted>2018-07-26T01:43:52Z</cp:lastPrinted>
  <dcterms:created xsi:type="dcterms:W3CDTF">2018-05-02T17:09:14Z</dcterms:created>
  <dcterms:modified xsi:type="dcterms:W3CDTF">2019-01-18T19:31:57Z</dcterms:modified>
</cp:coreProperties>
</file>