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es de acción 2019\"/>
    </mc:Choice>
  </mc:AlternateContent>
  <bookViews>
    <workbookView xWindow="0" yWindow="0" windowWidth="20490" windowHeight="8445"/>
  </bookViews>
  <sheets>
    <sheet name="FINAL 2019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4" i="1" l="1"/>
  <c r="L112" i="1"/>
  <c r="L104" i="1"/>
  <c r="L102" i="1"/>
  <c r="L97" i="1"/>
  <c r="L95" i="1"/>
  <c r="L93" i="1"/>
  <c r="L90" i="1"/>
  <c r="L83" i="1"/>
  <c r="L75" i="1"/>
  <c r="L65" i="1"/>
  <c r="L45" i="1"/>
  <c r="L22" i="1"/>
  <c r="L17" i="1"/>
  <c r="L13" i="1"/>
  <c r="L2" i="1"/>
</calcChain>
</file>

<file path=xl/sharedStrings.xml><?xml version="1.0" encoding="utf-8"?>
<sst xmlns="http://schemas.openxmlformats.org/spreadsheetml/2006/main" count="289" uniqueCount="236">
  <si>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</si>
  <si>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</si>
  <si>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</si>
  <si>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</si>
  <si>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</si>
  <si>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</si>
  <si>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META PRODUCTO A 2019</t>
  </si>
  <si>
    <t>NOMBRE DEL PROYECTO INSCRITO EN EL BANCO DE PROYECTO</t>
  </si>
  <si>
    <t xml:space="preserve">UNIDAD DE MEDIDA </t>
  </si>
  <si>
    <t xml:space="preserve">CANTIDAD </t>
  </si>
  <si>
    <t>VALOR  A  2019</t>
  </si>
  <si>
    <t>RESPONSABLE</t>
  </si>
  <si>
    <t>RUBRO</t>
  </si>
  <si>
    <t>FUENTE</t>
  </si>
  <si>
    <t>INDICADOR META DE RESULTADO</t>
  </si>
  <si>
    <t>LINEA BASE META DE RESULTADO A 2015</t>
  </si>
  <si>
    <t xml:space="preserve">META PRODUCTO  PLAN DE DESARROLLO (VALOR ABSOLUTO) </t>
  </si>
  <si>
    <t>LINEA BASE META PRODUCTO A 2015</t>
  </si>
  <si>
    <t xml:space="preserve">INDICADOR META PRODUCTO  PLAN DE DESARROLLO </t>
  </si>
  <si>
    <t>AVANCE ACUMULADO  META PRODUCTO 2016-2018</t>
  </si>
  <si>
    <t>CODIGO BPIN (CODIGO ACTUALIZADO EN MGA WEB)</t>
  </si>
  <si>
    <t>ACTIVIDADES DEL PROYECTO (ACTIVIDADES QUE SE INCORPORARON EN LA GUIA DE ACTUALIZACIÓN)</t>
  </si>
  <si>
    <t>NOMBRE INDICADOR (DE LA ACTIVIDAD DEL PROYECTO)</t>
  </si>
  <si>
    <t>APROPIACION INICIAL 2019</t>
  </si>
  <si>
    <t xml:space="preserve">Fecha de inicio </t>
  </si>
  <si>
    <t xml:space="preserve">Fecha de Terminación </t>
  </si>
  <si>
    <t>POBLACION BENEFICIADA POR LOCALIDAD</t>
  </si>
  <si>
    <t>OBSERVACIONES</t>
  </si>
  <si>
    <t xml:space="preserve">CARTAGENA INCLUYENTE </t>
  </si>
  <si>
    <t xml:space="preserve">CIUDAD Y DEPORTE </t>
  </si>
  <si>
    <t>ESCUELA DE INICIACIÓN Y FORMACIÓN DEPORTIVA "ESCUELA DEPORTE"</t>
  </si>
  <si>
    <t xml:space="preserve">Incrementar a un 50% la participación de niños, niñas y  adolescentes en la Escuela de Iniciación y Formación Deportiva </t>
  </si>
  <si>
    <t>Número de niñas, niños y adolescentes entre 6 y 17 años vinculados a la Escuela de Iniciación y formación Deportiva en zona rural y urbana</t>
  </si>
  <si>
    <t xml:space="preserve">Se creará 3  nuevos núcleos , el cual beneficiará a 480 niñas , niños y adolescentes </t>
  </si>
  <si>
    <t>DEPORTE ESTUDIANTIL</t>
  </si>
  <si>
    <t>Incrementar a 28,8% los niños, niñas , adolescentes y Jóvenes entre 6 y 7 años,  vinculados al programa Supérate-Intercolegiados</t>
  </si>
  <si>
    <t xml:space="preserve">Número de niñas, niños, adolescentes y jovenes entre 6 y 17 años, vicunlados al programa Supérate-Intercolegiados </t>
  </si>
  <si>
    <t xml:space="preserve">Incrementar a 54% las instituciones educativas vinculadas al programa Supérate-Intercolegiados </t>
  </si>
  <si>
    <t xml:space="preserve">Número de IE vinculadas a los Juegos Supérate-intercolegiados </t>
  </si>
  <si>
    <t xml:space="preserve">Se vincularán  14 nuevas Instituciones Educativas </t>
  </si>
  <si>
    <t>HABITOS Y ESTILOS DE VIDA SALUDABLE</t>
  </si>
  <si>
    <t xml:space="preserve">Incrementar al 33% la población que realiza una actividad física </t>
  </si>
  <si>
    <t>PROMOCIÓN MASIVA DE UNA VIDA ACTIVA "ACTIVATE POR TU SALUD"</t>
  </si>
  <si>
    <t xml:space="preserve">Incrementar a 65% la población participantes  de eventos recreativos  comunitarios </t>
  </si>
  <si>
    <t>EVENTOS RECREATIVOS  COMUNITARIOS " RECREANDO LA GENTE"</t>
  </si>
  <si>
    <t>Número de
participantes
vinculados a los
Eventos Recreativos
Comunitarios</t>
  </si>
  <si>
    <t xml:space="preserve"> Se realizarán 10   Eventos de Vacaciones Recreativas , en los cuales  brindaremos a las niñas y niños diferentes actividades recreo-deportivas que adelantaremos en el parque ecológico </t>
  </si>
  <si>
    <t>Se realizarán 110 Vías Recreativas y Vías Saludables, se  beneficiaran 25.000 personas ,  esta actividad esta encaminada a generar espacios físicos transitorios dentro del distrito para que la comunidad goce del aprovechamiento del tiempo libre</t>
  </si>
  <si>
    <t xml:space="preserve">Se realizarán 3 Eventos Masivos  de  Recreación y  apoyo a otras  actividades recreativas  </t>
  </si>
  <si>
    <t>INFRAESTRUCTURA DEPORTIVA</t>
  </si>
  <si>
    <t>Mejorar el 50% de los escenarios deportivos e incrementar en 1.5% los escenarios nuevos con enfoque de territorialidad</t>
  </si>
  <si>
    <t>CONSTRUCCIÓN ,ADECUACIÓN, MEJORAMIENTO Y MANTENIMIENTO DE LOS ESCENARIOS DEPORTIVOS "MÁS GENTE INTEGRADA"</t>
  </si>
  <si>
    <t>Número de escenarios existentes mantenidos, adecuados y mejorados</t>
  </si>
  <si>
    <t xml:space="preserve">Número de escenarios deportivos construidos y reconstruidos </t>
  </si>
  <si>
    <t xml:space="preserve">DEPORTE SOCIAL Y COMUNITARIO </t>
  </si>
  <si>
    <t xml:space="preserve">Incrementar a 9% los participantes en las actividades deportivas y recreativas con inclusión social </t>
  </si>
  <si>
    <t>DEPORTE Y RECREACIÓN CON INCLUSION SOCIAL "GENTE DIVERSA"</t>
  </si>
  <si>
    <t xml:space="preserve">Número de población vulnerable participantes en actividades de deporte y recreación con inclusión social y enfoque diferencial </t>
  </si>
  <si>
    <t xml:space="preserve">Se realizará un evento para la población de  Primera Infancia , se espera beneficiar a 100 infantes </t>
  </si>
  <si>
    <t xml:space="preserve">Se realizará 1 Eventos a los  Jovenes en Riesgo , con el que se pretende beneficiar a 100 jovenes </t>
  </si>
  <si>
    <t>Se realizará 1 Evento depotivo a la  Población Afro , en el cual se atenderán a 200 personas</t>
  </si>
  <si>
    <t>Se realizará 1 Evento depotivo a la  Población Indigenas , en el cual se atenderán a 200 personas</t>
  </si>
  <si>
    <t xml:space="preserve">Se realizará un evento deportivo para las victimas  en el cual participarán 1.255 personas </t>
  </si>
  <si>
    <t xml:space="preserve">Incrementar a 55% los participantes en los Juegos Corregimientales, comunales, carcelarios y torneos de integración comunitaria </t>
  </si>
  <si>
    <t>DEPORTE SOCIAL Y COMUNITARIO" PRIMERO LA GENTE, PRIMERO EL DEPORTE"</t>
  </si>
  <si>
    <t xml:space="preserve">Número de Participantes en los Juegos Corregimentales, Comunales, Carcelarios y Torneos de Integración Comunitaria </t>
  </si>
  <si>
    <t xml:space="preserve">Se realizarán los Juegos Corregimentales con la particípación de 4.300 personas y 24 corregimientos aproximadamente  </t>
  </si>
  <si>
    <t>Mantener en un 100% las iniciativas presentadas por la comunidad atendidas</t>
  </si>
  <si>
    <t>Número de Iniciativas presentadas por la comunidad atendidas</t>
  </si>
  <si>
    <t xml:space="preserve">Apoyarán 100   iniciativas presentadas por las comunidades del Distrito de Cartagena de Indias </t>
  </si>
  <si>
    <t xml:space="preserve">DEPORTE ASOCIADO </t>
  </si>
  <si>
    <t xml:space="preserve">Incrementar al 100% los deportistas de altos logros y futuras estrellas del deporte apoyados </t>
  </si>
  <si>
    <t xml:space="preserve">CARTAGENA DE INDIAS, SIN FRONTERAS AL DEPORTE Y LA RECREACIÓN </t>
  </si>
  <si>
    <t>Número de eventos
de carácter nacional o
internacional con
sede en Cartagena
de Indias</t>
  </si>
  <si>
    <t xml:space="preserve">Se apoyarán 2 eventos deportivos y recreativos de carácter nacional e internacional a realizarse en el Distrito de Cartagena de Indias </t>
  </si>
  <si>
    <t>DEPORTE ASOCIADO "PRIMERO EL TALENTO DEPORTIVO"</t>
  </si>
  <si>
    <t>Número  de deportitas  apoyados para los Juegos  Deportivos Nacionales  2019</t>
  </si>
  <si>
    <t>Con miras  al cumplimiento institucional del IDER, se apoyarán a deportistas  que se preparan para participar en los próximos JJNN 2019 en representación del Distrito de Cartagena de Indias.</t>
  </si>
  <si>
    <t>Número de
deportistas de altos
logros y futuros
estrellas del
deporte apoyados</t>
  </si>
  <si>
    <t xml:space="preserve">Se apoyaran 21  atletas de altos logros, futuras estrellas del deporte y viejas glorias del deporte </t>
  </si>
  <si>
    <t>Número de
iniciativas
apoyadas o ligas,
clubes y otras
organizaciones
deportivas.</t>
  </si>
  <si>
    <t>Se apoyaran 25   inicitivas presentadas por la ligas, clubes y otras organizaciones deportivas</t>
  </si>
  <si>
    <t xml:space="preserve">JUEGOS DEPORTIVOS NACIONALES </t>
  </si>
  <si>
    <t>ND</t>
  </si>
  <si>
    <t>Plan formulado y
ejecutado</t>
  </si>
  <si>
    <t xml:space="preserve"> Se realizara un  Plan de Intervenciones de la infraestructura deportiva  y organización de los Juegos Deportivos Nacionales 2019  dentro de los cuales se llevara a cabo los siguientes actividades  evaluación de capacidad instalada, selección de instalaciones deportivas para competencia,planeación y programación generalde las etapas del plan,caracterizacion de los escenarios deportivos entre otras. </t>
  </si>
  <si>
    <t xml:space="preserve">OBSERVATORIO DE CIENCIAS APLICADAS AL DEPORTE DE CARTAGENA DE INDIAS </t>
  </si>
  <si>
    <t>Aumentar a 100% las acciones estratégicas de  promoción y fomento de acividades deportivas y recreativas mediante la formulación de la Politca Pública y Plan Estratégico Distrital para la Recreación y el Deporte.</t>
  </si>
  <si>
    <t>SUPERAR LA DESIGUALDAD</t>
  </si>
  <si>
    <t>porcentaje de niños, niñas y adolescentes vinculados en los superate - intercolegiados</t>
  </si>
  <si>
    <t>portcentaje de instituciones educativas nuevas vinculadas a los superate - intercolegiados</t>
  </si>
  <si>
    <t>porcentaje de niños, niñas y adolescentes vinculados en la escuela</t>
  </si>
  <si>
    <t>porcentaje de población vinculada a los programas de actividad física</t>
  </si>
  <si>
    <t>porcentaje de población vinculada a los eventos recreativos comunitarios</t>
  </si>
  <si>
    <t>Porcentaje de escenarios deportivos mantenidos y construidos</t>
  </si>
  <si>
    <t>Porcentaje de nuevos participantes en las actividades deportivas y recreativas</t>
  </si>
  <si>
    <t>Porcentaje de nuevos participantes en los Juegos corregimentales, comunales, carcelarios y torneos de integración comunitaria</t>
  </si>
  <si>
    <t>Porcentaje de atención de iniciativas al 100%</t>
  </si>
  <si>
    <t>Porcentaje de nuevos deportistas de altos logros y futuras glorias apoyados</t>
  </si>
  <si>
    <t>9.7%</t>
  </si>
  <si>
    <t>38.8%</t>
  </si>
  <si>
    <t>2018-13001-0148</t>
  </si>
  <si>
    <t>2017-13001-0075</t>
  </si>
  <si>
    <t>2018-13001-0145</t>
  </si>
  <si>
    <t>2018-13001-0149</t>
  </si>
  <si>
    <t>2018-13001-0146</t>
  </si>
  <si>
    <t>2018-13001-0144</t>
  </si>
  <si>
    <t>2017-13001-0077</t>
  </si>
  <si>
    <t>2017-13001-0076</t>
  </si>
  <si>
    <t>Clases realizadas en los diferentes niveles</t>
  </si>
  <si>
    <t xml:space="preserve"> Números de Personas beneficiadas en el programa vias recreativas y vias saludables</t>
  </si>
  <si>
    <t>Festival realizado</t>
  </si>
  <si>
    <t>número de eventos deportivos nacionales e internacionales apoyados</t>
  </si>
  <si>
    <t>Número de deportistas apoyados</t>
  </si>
  <si>
    <t>número</t>
  </si>
  <si>
    <t>personas</t>
  </si>
  <si>
    <t>unidad</t>
  </si>
  <si>
    <t>ICAT (3%)</t>
  </si>
  <si>
    <t>SOBRETASA  DEPORTIVA</t>
  </si>
  <si>
    <t>ICLD</t>
  </si>
  <si>
    <t>02-001-06-60-01-04-01-01               02-027-06-60-01-04-01-01               02-059-06-60-01-04-01-01              02-097-06-60-01-04-01-01</t>
  </si>
  <si>
    <t>02-025-06-60-01-04--03-01 02-027-06-60-01-04-03-01 02-059-06-60-01-04-03-01 02-097-06-60-01-04-03-01</t>
  </si>
  <si>
    <t>02-025-06-60-01-04-03-02 02-059-06-60-01-04-03-02 02-024-06-60-01-04-03-02</t>
  </si>
  <si>
    <t>02-027-06-60-01-04-04-01 02-059-06-60-01-04-04-01 02-097-06-60-01-04-04-01</t>
  </si>
  <si>
    <t>02-025-06-60-01-04-05-01</t>
  </si>
  <si>
    <t xml:space="preserve">02-001-06-60-01-04-05-02 02-025-06-60-01-04-05-02 02-059-06-60-01-04-05-01 02-097-06-60-01-04-05-01 02-124-06-60-01-04-05-01 </t>
  </si>
  <si>
    <t>02-001-06-60-01-04-06-02</t>
  </si>
  <si>
    <t>02-025-06-60-01-04-06-01 02-059-06-60-01-04-06-01 02-097-06-60-01-04-06-01</t>
  </si>
  <si>
    <t>02-097-06-60-01-04-06-02</t>
  </si>
  <si>
    <t>02-011-06-60-01-04-07-03 02-012-06-60-01-04-07-03 02-024-06-60-01-04-07-03 02-025-06-60-01-04-07-03 02-027-06-60-01-04-07-03 02-097-06-60-01-04-07-03</t>
  </si>
  <si>
    <t xml:space="preserve">Gustavo Gonzalez Tarra - Alberto Osorio Leal </t>
  </si>
  <si>
    <t xml:space="preserve">Gustavo Gonzalez  Tarra </t>
  </si>
  <si>
    <t>Gustavo Gonzalez Tarra</t>
  </si>
  <si>
    <t xml:space="preserve">Alberto Osorio Leal </t>
  </si>
  <si>
    <t>Carlos Rapalino Pedrozo</t>
  </si>
  <si>
    <t xml:space="preserve">Gustavo Gonzalez Tarra </t>
  </si>
  <si>
    <t>Número de nuevas instituciones educativas vinculadas</t>
  </si>
  <si>
    <t>Número de núcleos creados</t>
  </si>
  <si>
    <t>Número de reclusos y reclusas atendidos</t>
  </si>
  <si>
    <t>Número de personas beneficiadas en asesorias y charlas de habitos y estilos de vida saludable</t>
  </si>
  <si>
    <t>Número de deportistas beneficiados en asesoramiento y acompañamiento</t>
  </si>
  <si>
    <t>Número de actividades y estrategias realizadas</t>
  </si>
  <si>
    <t xml:space="preserve">Rony Cabarcas </t>
  </si>
  <si>
    <t xml:space="preserve">Olga Nieves Oyola </t>
  </si>
  <si>
    <t xml:space="preserve">Ricardo Martinez </t>
  </si>
  <si>
    <t>ICLD, ARRENDAMIENTO DE ESCENARIOS, SGP-PROPÓSITO GENERAL - DEPORTE, ICAT (3%)</t>
  </si>
  <si>
    <t>SOBRETASA DEPORTIVA, ARRENDAMIENTO ESCENARIOS DEPORTIVOS, SGP-PROPÓSITO GENERAL - DEPORTE, ICAT (3%)</t>
  </si>
  <si>
    <t>SOBRETASA DEPORTIVA, SGP -PROPÓSITO GENERAL - DEPORTE, ESPECTÁCULOS PÚBLICOS</t>
  </si>
  <si>
    <t>ARRENDAMIENTO ESCENARIOS DEPORTIVOS, SGP- PROPÓSITO GENERAL - DEPORTES, ICAT (3%)</t>
  </si>
  <si>
    <t>ICLD, SOBRETASA DEPORTIVA, SGP-PROPÓSITO GENERAL - DEPORTE, ICAT (3%), IMPUESTO TRANSPORTE POR OLEODUCTO Y GASODUCTO</t>
  </si>
  <si>
    <t>SOBRETASA DEPORTIVA, SGP -PROPÓSITO GENERAL - DEPORTES, ICAT (3%)</t>
  </si>
  <si>
    <t>RENDIMIENTOS FINANCIEROS, VENTA DE SERVICIOS, IMPUESTO ESPECTÁCULOS PÚBLICOS, SOBRETASA DEPORTIVA, ARRENDAMIENTO ESCENARIOS DEPORTIVOS, ICAT (3%)</t>
  </si>
  <si>
    <t>Se llevarán a cabo 45 capacitaciones donde se espera beneficiar a 1.899  dirigentes , entrenadores,  deportitas entre otros .</t>
  </si>
  <si>
    <t xml:space="preserve">número </t>
  </si>
  <si>
    <t>02-097-06-60-01-04-02-02</t>
  </si>
  <si>
    <t xml:space="preserve">Se realizarán la construcción de 2 escenarios  deportivos </t>
  </si>
  <si>
    <t xml:space="preserve">Número de escenarios construidos </t>
  </si>
  <si>
    <t>Número de escenarios reconstruidos</t>
  </si>
  <si>
    <t>Número de intervenciones  realizadas</t>
  </si>
  <si>
    <t xml:space="preserve">Se realizarán la reconstrucción  de 14  escenarios  deportivos </t>
  </si>
  <si>
    <t>La actividad "Caminante Saludable" , se desarrollará sobre rutas ya establecidas  , en el se desarrolla la práctica el ejecicio físico y se enseña técnicas adecuadas de marcha y trote , se beneficiarán a 180 personas</t>
  </si>
  <si>
    <t>2018-13001-0190</t>
  </si>
  <si>
    <t>2018-13001-0147</t>
  </si>
  <si>
    <t>2018-13001-0189</t>
  </si>
  <si>
    <t xml:space="preserve">IMPLEMENTACIÓN DEL PROYECTO  XXI JUEGOS DEPORTIVOS NACIONALES 2019 EN LA CIUDAD CARTAGENA </t>
  </si>
  <si>
    <t xml:space="preserve">IMPLEMENTACIÓN DEL OBSERVATORIO DE CIENCIAS APLICADAS AL DEPORTE DE CARTAGENA DE INDIAS </t>
  </si>
  <si>
    <t xml:space="preserve">FORMACIÓN  PROYECTO ESCUELA DE INICIACIÓN Y FORMACIÓN DEPORTIVA "ESCUELA DEPORTE" </t>
  </si>
  <si>
    <t xml:space="preserve">APOYO AL PORYECTO DEPORTE ESTUDIANTIL </t>
  </si>
  <si>
    <t xml:space="preserve">APOYO PROMOCIÓN MASIVA DE UNA VIDA ACTIVA </t>
  </si>
  <si>
    <t xml:space="preserve">IMPLEMENTACIÓN  PROYECTO EVENTOS RECREATIVOS  COMUNITARIOS " RECREANDO LA GENTE" </t>
  </si>
  <si>
    <t xml:space="preserve">CONSTRUCCIÓN ,ADECUACIÓN, MEJORAMIENTO Y MANTENIMIENTO DE LOS ESCENARIOS DEPORTIVOS "MÁS GENTE INTEGRADA" </t>
  </si>
  <si>
    <t xml:space="preserve"> IMPLEMENTACIÓN DEPORTE Y RECREACIÓN CON INCLUSION SOCIAL </t>
  </si>
  <si>
    <t xml:space="preserve">CONSOLIDACIÓN DEL DEPORTE SOCIAL Y COMUNITARIO" PRIMERO LA GENTE, PRIMERO EL DEPORTE" </t>
  </si>
  <si>
    <t xml:space="preserve"> FORMACIÓN AL PROYECTO CARTAGENA DE INDIAS, SIN FRONTERAS AL DEPORTE Y LA RECREACIÓN </t>
  </si>
  <si>
    <t>APOYO AL DEPORTE ASOCIADO "PRIMERO EL TALENTO DEPORTIVO"</t>
  </si>
  <si>
    <t>Número de
participantes
vinculados a  la
actividad física</t>
  </si>
  <si>
    <t>Juegos  Súperate-Intercolegidos  realizados</t>
  </si>
  <si>
    <t xml:space="preserve">Se desarrolllarán  el Plan Estratégico Distrital  para la  Recreación y el Deporte a 2015 y la Politica de Promoción, fomento y desarrollo de las actividades recreativas y deportivas diseñado, formulado , implementado y ejecutado </t>
  </si>
  <si>
    <t xml:space="preserve"> Integración de los planes institucionales y estratégicos al Plan de Acción. (Decreto No. 612 del  2018)   </t>
  </si>
  <si>
    <t xml:space="preserve">REMUNERACIÓN SERVICIOS TÉCNICOS </t>
  </si>
  <si>
    <t xml:space="preserve">02-025-01-20-01 </t>
  </si>
  <si>
    <t>02-025-02-20-01              02-025-01-20-01</t>
  </si>
  <si>
    <t xml:space="preserve">MANTENIMIENTO, REMUNERACIÓN SERVICIOS TÉCNICOS </t>
  </si>
  <si>
    <t xml:space="preserve">2. INSPECCIÓN , VIGILANCIA Y CONTROL </t>
  </si>
  <si>
    <r>
      <rPr>
        <b/>
        <sz val="10"/>
        <color theme="1"/>
        <rFont val="Calibri"/>
        <family val="2"/>
        <scheme val="minor"/>
      </rPr>
      <t>TALENTO HUMANO:</t>
    </r>
    <r>
      <rPr>
        <sz val="10"/>
        <color theme="1"/>
        <rFont val="Calibri"/>
        <family val="2"/>
        <scheme val="minor"/>
      </rPr>
      <t xml:space="preserve"> Se realizaron las siguientes actividades dentro del Plan de Trabajo Anual de Seguridad y Salud en el trabajo: 
1. SEGUIMIENTO Y PLAN DE MEJORA </t>
    </r>
  </si>
  <si>
    <t>4. PROGRAMA DE GESTIÓN DOCUMENTAL -PGD</t>
  </si>
  <si>
    <r>
      <rPr>
        <b/>
        <sz val="10"/>
        <color theme="1"/>
        <rFont val="Calibri"/>
        <family val="2"/>
        <scheme val="minor"/>
      </rPr>
      <t>PINAR:</t>
    </r>
    <r>
      <rPr>
        <sz val="10"/>
        <color theme="1"/>
        <rFont val="Calibri"/>
        <family val="2"/>
        <scheme val="minor"/>
      </rPr>
      <t xml:space="preserve"> Se realizaran las siguientes actividades dentro de este plan institucional :
 3. APROBACIÓN, CONVALIDACIÓN E IMPLEMENTACIÓN DE TABLA DE RETENCIÓN DOCUMENTAL-TRD
</t>
    </r>
  </si>
  <si>
    <r>
      <rPr>
        <b/>
        <sz val="11"/>
        <color theme="1"/>
        <rFont val="Calibri"/>
        <family val="2"/>
        <scheme val="minor"/>
      </rPr>
      <t>INFORMACIÓN Y COMUNICACIONES: PETI :</t>
    </r>
    <r>
      <rPr>
        <sz val="11"/>
        <color theme="1"/>
        <rFont val="Calibri"/>
        <family val="2"/>
        <scheme val="minor"/>
      </rPr>
      <t xml:space="preserve">
 5. PETI: MAPA DE RIESGO -ACTUALIZACIÓN 
</t>
    </r>
  </si>
  <si>
    <t xml:space="preserve">7. PLAN DE SEGURIDAD Y PRIVACIDAD DE LA INFORMACIÓN : 3 ETAPA- CONTROL DE CAMBIOS Y  4 ETAPA -COPIAS DE SEGURIDAD </t>
  </si>
  <si>
    <t xml:space="preserve">6. PLAN DE TRATAMIENTO DE RIESGO DE SEGURIDAD Y PRIVACIDAD DE LA INFORMACIÓN : 1 ETAPA -DIAGNÓSTICO </t>
  </si>
  <si>
    <t xml:space="preserve">Número de personas atendidas en los puntos de actividad fisica </t>
  </si>
  <si>
    <t xml:space="preserve">Número de personas beneficiadas en el Caminate Saludable </t>
  </si>
  <si>
    <t>Número de personas atendidas en Jóvenes Saludables</t>
  </si>
  <si>
    <t xml:space="preserve">Número de personas beneficiadas en los eventos  Cartagena es de los Niños y Cartagena es de Todos </t>
  </si>
  <si>
    <t xml:space="preserve">Número de personas participantes en los eventos  masivos de recreación comunitaria </t>
  </si>
  <si>
    <t xml:space="preserve">Número de personas atendidas en Vacaciones recreativas </t>
  </si>
  <si>
    <t xml:space="preserve">Se llevarán a cabo los  juegos Paralimpicos y diversas clases de  eventos recreo-deportivos que beneficiaron a 600 personas  </t>
  </si>
  <si>
    <t xml:space="preserve">Número de Indigenas partipantes  </t>
  </si>
  <si>
    <t xml:space="preserve">Número de infantes participantes </t>
  </si>
  <si>
    <t xml:space="preserve">Número de Jóvenes en Riesgo participantes </t>
  </si>
  <si>
    <t xml:space="preserve">Número de  personas participantes  en los Juegos paralimpicos y eventos recreo deportivos </t>
  </si>
  <si>
    <t xml:space="preserve">Número de personas afros participantes </t>
  </si>
  <si>
    <t xml:space="preserve">Número de victimas participantes </t>
  </si>
  <si>
    <t xml:space="preserve">Número de Mujeres participantes </t>
  </si>
  <si>
    <t xml:space="preserve">Número de participantes en los Juegos Corregimentales </t>
  </si>
  <si>
    <t xml:space="preserve">Número de participantes en los Torneos de Integración Comunitaria </t>
  </si>
  <si>
    <t xml:space="preserve">Número de participantes en los Juegos Comunales </t>
  </si>
  <si>
    <t xml:space="preserve">Número de participantes en los Juegos Carcelarios </t>
  </si>
  <si>
    <t>Número de Iniciativas de las comunidades apoyadas</t>
  </si>
  <si>
    <t xml:space="preserve">Número de participantes en  Juegaté y Disfruta los Juegos </t>
  </si>
  <si>
    <t>Número de atletas de altos logros, Futuras estrellas, viejas  glorias apoyados</t>
  </si>
  <si>
    <t>Número de iniciativas de ligas, clubes y otras organizaciones apoyadas</t>
  </si>
  <si>
    <t xml:space="preserve">Número de participantes capacitaciones </t>
  </si>
  <si>
    <t>Número de
entrenadores,
lideres
comunitarios,
administradores
de
organizaciones
deportivas,
jueces, dirigentes
deportivos
capacitados</t>
  </si>
  <si>
    <t>Porcentaje de consecución y desarrollo de estrategias en 100%</t>
  </si>
  <si>
    <t xml:space="preserve">Las Actividades Pre-deportivas y  Juegos Tradicionales y de la calle, como Catalizadores del proceso; aprovechando la condición de aceptación, que dichas actividades tienen en la ciudadanía cartagenera. </t>
  </si>
  <si>
    <t xml:space="preserve"> Se impartirán clases en las diferentes disciplinas deportivas a los 1.830 niñas, niños, adolescentes en los diversos niveles de iniciación y formación</t>
  </si>
  <si>
    <t>Se realizarán los Juego Superate- Intercolegiados, los cuales beneficiarán a 2.545 deportistas</t>
  </si>
  <si>
    <t xml:space="preserve">Se crearán 3 nuevos puntos de atención  de actividad física comunitaria que beneficiarán a 153 personas </t>
  </si>
  <si>
    <t xml:space="preserve">Se llevarán a cabo actividad física en los Centros Penitenciarios y Carcelarios del Distrito de Cartagena de Indias  donde se atenderán a 2.337   reclusas y reclusos  </t>
  </si>
  <si>
    <t>Se crearán 4 puntos de atención de Jóvenes Saludables, el cual  busca promover Hábitos y Estilos de Vida Saludable e inculcar valores a través de la actividad física musicalizada en la modalidad de baile , beneficiando a 250  jóvenes.</t>
  </si>
  <si>
    <t>Se prestará  asesoramiento y acompañamiento técnico  a los deportistas que asisten  al  Centro de Acondicionamiento Físico , se espera beneficiar a 800  personas</t>
  </si>
  <si>
    <t xml:space="preserve">Se llevarán a cabo 7  Eventos Masivos de Actividad Física que beneficiarán  a 8.400  personas    </t>
  </si>
  <si>
    <t>Número de  personas beneficiadas en  eventos masivos de  actividad fisica</t>
  </si>
  <si>
    <t>Se adelantarán en las empresas  asesorías y charlas de Hábitos y Estilos de  Vida Saludable , las cuales terminarán en una jornada de actividad física y aproximadamente se espera benenficiar a 22.867  personas</t>
  </si>
  <si>
    <t>Plan Estratégico
Distrital para la
Recreación y el
Deporte a 2025  y La Política de
Promoción,
fomento y
desarrollo de la
actividades
recreativas y
deportivas,
realizados  e
implementodos</t>
  </si>
  <si>
    <t>Plan Estratégico  Distrital Para la recreación y el Deporte a 2.025 y la Política de Promoción, Fomento y Desarrollo de las Actividades Recreativas y deportivas realizados e implementados</t>
  </si>
  <si>
    <t xml:space="preserve">Se realizará un Festival Internacional de la Cometa ,en el cual asisten cometeros nacionales e internacionales mostrando diferentes modalidades de cometas y la comunidad del Distrito de Cartagena de Indias , se beneficiarán  a 7.000  personas </t>
  </si>
  <si>
    <t xml:space="preserve">Se realizaran 30 eventos entre "Cartagena es de los Niños y "Cartagena es de Todos" :  15 eventos  para Cartagena es de los Niños que va dirigiada a población infantil del Distrito de Cartagena de Indias brindándoles un día recreativo y visitas a sitios de interés de nuestra bella ciudad ; 15 para Caratgena es de Todos que va dirigida a los adultos mayores de 60 años brindándoles un día recreativo y visitas a sitios de interés de nuestra bella ciudad , se beneficiarán 3.000 personas </t>
  </si>
  <si>
    <t xml:space="preserve">En este año, se realizarán 7 mantenimientos, adecuaciones  , internvenciones y  mejoramientos de los escenarios deportivos </t>
  </si>
  <si>
    <t xml:space="preserve">Se atenderá a 132  Mujeres a través de un evento deportivo </t>
  </si>
  <si>
    <t xml:space="preserve">Se desarrollarán   los Juegos Carcelarios  (San Diego,  Ternera y Asomenores ) y actividades recreo-deportivas , los cuales beneficiarán a 1.043 reclusas y reclusos </t>
  </si>
  <si>
    <t xml:space="preserve"> Se apoyarán los Juegos Comunales ,  que se realizarán en las localidades del Distrito de Cartagena de  Indias y tendrán una participación de 1.000 personas </t>
  </si>
  <si>
    <t xml:space="preserve">Se desarrollarán  Torneos Deportivos  de Integración Comunitaria en 170 barrios del Distrito de Cartagena de Indias, en donde se beneficiaran 1.000 personas  </t>
  </si>
  <si>
    <t xml:space="preserve">Número de personas  LGTBI  participantes </t>
  </si>
  <si>
    <t xml:space="preserve">Se llevará a cabo 1 Evento a la población  L.G.T.B.I., con el objetivo de beneficiar aproximadamente 100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</si>
</sst>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0" xfId="0" applyFill="1"/>
    <xf numFmtId="0" fontId="7" fillId="0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7" fontId="5" fillId="0" borderId="4" xfId="1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8" fillId="0" borderId="4" xfId="0" applyFont="1" applyFill="1" applyBorder="1" applyAlignment="1">
      <alignment horizontal="right" vertical="center" wrapText="1"/>
    </xf>
    <xf numFmtId="41" fontId="0" fillId="0" borderId="4" xfId="5" applyFont="1" applyBorder="1" applyAlignment="1">
      <alignment horizontal="right" vertical="center"/>
    </xf>
    <xf numFmtId="41" fontId="8" fillId="0" borderId="4" xfId="5" applyFont="1" applyBorder="1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41" fontId="0" fillId="0" borderId="4" xfId="5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vertical="center" wrapText="1"/>
    </xf>
    <xf numFmtId="41" fontId="8" fillId="0" borderId="4" xfId="5" applyFont="1" applyBorder="1" applyAlignment="1">
      <alignment horizontal="right" vertical="center" wrapText="1"/>
    </xf>
    <xf numFmtId="41" fontId="8" fillId="0" borderId="4" xfId="5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41" fontId="0" fillId="0" borderId="4" xfId="5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41" fontId="10" fillId="0" borderId="4" xfId="5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41" fontId="10" fillId="0" borderId="5" xfId="5" applyFont="1" applyFill="1" applyBorder="1" applyAlignment="1">
      <alignment horizontal="right" vertical="center" wrapText="1"/>
    </xf>
    <xf numFmtId="41" fontId="10" fillId="0" borderId="6" xfId="5" applyFont="1" applyFill="1" applyBorder="1" applyAlignment="1">
      <alignment horizontal="right" vertical="center" wrapText="1"/>
    </xf>
    <xf numFmtId="41" fontId="10" fillId="0" borderId="7" xfId="5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8" fontId="0" fillId="0" borderId="5" xfId="3" applyNumberFormat="1" applyFont="1" applyBorder="1" applyAlignment="1">
      <alignment horizontal="center" vertical="center" wrapText="1"/>
    </xf>
    <xf numFmtId="168" fontId="0" fillId="0" borderId="7" xfId="3" applyNumberFormat="1" applyFont="1" applyBorder="1" applyAlignment="1">
      <alignment horizontal="center" vertical="center" wrapText="1"/>
    </xf>
    <xf numFmtId="168" fontId="0" fillId="0" borderId="6" xfId="3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41" fontId="0" fillId="0" borderId="5" xfId="5" applyFont="1" applyBorder="1" applyAlignment="1">
      <alignment horizontal="right" vertical="center" wrapText="1"/>
    </xf>
    <xf numFmtId="41" fontId="0" fillId="0" borderId="7" xfId="5" applyFont="1" applyBorder="1" applyAlignment="1">
      <alignment horizontal="right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68" fontId="0" fillId="0" borderId="4" xfId="3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1" fontId="0" fillId="0" borderId="4" xfId="5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1" fontId="0" fillId="0" borderId="4" xfId="5" applyFont="1" applyFill="1" applyBorder="1" applyAlignment="1">
      <alignment horizontal="right" vertical="center" wrapText="1"/>
    </xf>
    <xf numFmtId="41" fontId="0" fillId="0" borderId="4" xfId="5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1" fontId="0" fillId="0" borderId="5" xfId="5" applyFont="1" applyBorder="1" applyAlignment="1">
      <alignment horizontal="right" vertical="center"/>
    </xf>
    <xf numFmtId="41" fontId="0" fillId="0" borderId="6" xfId="5" applyFont="1" applyBorder="1" applyAlignment="1">
      <alignment horizontal="right" vertical="center"/>
    </xf>
    <xf numFmtId="41" fontId="0" fillId="0" borderId="7" xfId="5" applyFont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41" fontId="8" fillId="0" borderId="4" xfId="5" applyFont="1" applyBorder="1" applyAlignment="1">
      <alignment horizontal="right" vertical="center" wrapText="1"/>
    </xf>
    <xf numFmtId="41" fontId="8" fillId="0" borderId="5" xfId="5" applyFont="1" applyBorder="1" applyAlignment="1">
      <alignment horizontal="right" vertical="center" wrapText="1"/>
    </xf>
    <xf numFmtId="41" fontId="8" fillId="0" borderId="6" xfId="5" applyFont="1" applyBorder="1" applyAlignment="1">
      <alignment horizontal="right" vertical="center" wrapText="1"/>
    </xf>
    <xf numFmtId="41" fontId="8" fillId="0" borderId="7" xfId="5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41" fontId="8" fillId="0" borderId="4" xfId="5" applyFont="1" applyFill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1" fontId="8" fillId="0" borderId="5" xfId="5" applyFont="1" applyFill="1" applyBorder="1" applyAlignment="1">
      <alignment horizontal="center" vertical="center" wrapText="1"/>
    </xf>
    <xf numFmtId="41" fontId="8" fillId="0" borderId="6" xfId="5" applyFont="1" applyFill="1" applyBorder="1" applyAlignment="1">
      <alignment horizontal="center" vertical="center" wrapText="1"/>
    </xf>
    <xf numFmtId="41" fontId="8" fillId="0" borderId="7" xfId="5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167" fontId="5" fillId="0" borderId="4" xfId="1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9" fontId="8" fillId="0" borderId="5" xfId="2" applyFont="1" applyFill="1" applyBorder="1" applyAlignment="1">
      <alignment horizontal="center" vertical="center" wrapText="1"/>
    </xf>
    <xf numFmtId="9" fontId="8" fillId="0" borderId="6" xfId="2" applyFont="1" applyFill="1" applyBorder="1" applyAlignment="1">
      <alignment horizontal="center" vertical="center" wrapText="1"/>
    </xf>
    <xf numFmtId="9" fontId="8" fillId="0" borderId="7" xfId="2" applyFont="1" applyFill="1" applyBorder="1" applyAlignment="1">
      <alignment horizontal="center" vertical="center" wrapText="1"/>
    </xf>
    <xf numFmtId="9" fontId="8" fillId="2" borderId="5" xfId="2" applyFont="1" applyFill="1" applyBorder="1" applyAlignment="1">
      <alignment horizontal="center" vertical="center" wrapText="1"/>
    </xf>
    <xf numFmtId="9" fontId="8" fillId="2" borderId="6" xfId="2" applyFont="1" applyFill="1" applyBorder="1" applyAlignment="1">
      <alignment horizontal="center" vertical="center" wrapText="1"/>
    </xf>
    <xf numFmtId="9" fontId="8" fillId="2" borderId="7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9" fontId="8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7" fillId="2" borderId="5" xfId="2" applyFont="1" applyFill="1" applyBorder="1" applyAlignment="1">
      <alignment horizontal="center" vertical="center" wrapText="1"/>
    </xf>
    <xf numFmtId="9" fontId="7" fillId="2" borderId="6" xfId="2" applyFont="1" applyFill="1" applyBorder="1" applyAlignment="1">
      <alignment horizontal="center" vertical="center" wrapText="1"/>
    </xf>
    <xf numFmtId="9" fontId="7" fillId="2" borderId="7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7" fontId="8" fillId="2" borderId="5" xfId="1" applyNumberFormat="1" applyFont="1" applyFill="1" applyBorder="1" applyAlignment="1">
      <alignment horizontal="center" vertical="center"/>
    </xf>
    <xf numFmtId="167" fontId="8" fillId="2" borderId="6" xfId="1" applyNumberFormat="1" applyFont="1" applyFill="1" applyBorder="1" applyAlignment="1">
      <alignment horizontal="center" vertical="center"/>
    </xf>
    <xf numFmtId="167" fontId="8" fillId="2" borderId="7" xfId="1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167" fontId="8" fillId="0" borderId="8" xfId="1" applyNumberFormat="1" applyFont="1" applyFill="1" applyBorder="1" applyAlignment="1">
      <alignment vertical="center"/>
    </xf>
    <xf numFmtId="167" fontId="8" fillId="0" borderId="6" xfId="1" applyNumberFormat="1" applyFont="1" applyFill="1" applyBorder="1" applyAlignment="1">
      <alignment vertical="center"/>
    </xf>
    <xf numFmtId="167" fontId="8" fillId="0" borderId="7" xfId="1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8" fillId="2" borderId="7" xfId="1" applyNumberFormat="1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right" vertical="center"/>
    </xf>
    <xf numFmtId="14" fontId="0" fillId="0" borderId="7" xfId="0" applyNumberForma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164" fontId="0" fillId="0" borderId="5" xfId="4" applyFont="1" applyBorder="1" applyAlignment="1">
      <alignment horizontal="center" vertical="center"/>
    </xf>
    <xf numFmtId="164" fontId="0" fillId="0" borderId="7" xfId="4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7" fontId="8" fillId="2" borderId="4" xfId="1" applyNumberFormat="1" applyFont="1" applyFill="1" applyBorder="1" applyAlignment="1">
      <alignment horizontal="center" vertical="center" wrapText="1"/>
    </xf>
    <xf numFmtId="167" fontId="8" fillId="0" borderId="5" xfId="1" applyNumberFormat="1" applyFont="1" applyFill="1" applyBorder="1" applyAlignment="1">
      <alignment horizontal="center" vertical="center" wrapText="1"/>
    </xf>
    <xf numFmtId="167" fontId="8" fillId="0" borderId="6" xfId="1" applyNumberFormat="1" applyFont="1" applyFill="1" applyBorder="1" applyAlignment="1">
      <alignment horizontal="center" vertical="center" wrapText="1"/>
    </xf>
    <xf numFmtId="167" fontId="8" fillId="0" borderId="7" xfId="1" applyNumberFormat="1" applyFont="1" applyFill="1" applyBorder="1" applyAlignment="1">
      <alignment horizontal="center" vertical="center" wrapText="1"/>
    </xf>
    <xf numFmtId="41" fontId="0" fillId="0" borderId="6" xfId="5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</cellXfs>
  <cellStyles count="6">
    <cellStyle name="Millares" xfId="1" builtinId="3"/>
    <cellStyle name="Millares [0]" xfId="5" builtinId="6"/>
    <cellStyle name="Moneda" xfId="3" builtinId="4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3"/>
  <sheetViews>
    <sheetView tabSelected="1" topLeftCell="H1" zoomScale="80" zoomScaleNormal="80" workbookViewId="0">
      <selection activeCell="H104" sqref="H104:H121"/>
    </sheetView>
  </sheetViews>
  <sheetFormatPr baseColWidth="10" defaultRowHeight="15" x14ac:dyDescent="0.25"/>
  <cols>
    <col min="4" max="4" width="19" customWidth="1"/>
    <col min="5" max="5" width="19.42578125" customWidth="1"/>
    <col min="6" max="6" width="20.140625" customWidth="1"/>
    <col min="8" max="8" width="12.5703125" customWidth="1"/>
    <col min="9" max="9" width="17.42578125" customWidth="1"/>
    <col min="10" max="10" width="11.7109375" bestFit="1" customWidth="1"/>
    <col min="12" max="12" width="11.42578125" style="28"/>
    <col min="14" max="14" width="18.85546875" style="17" customWidth="1"/>
    <col min="15" max="15" width="16" customWidth="1"/>
    <col min="16" max="16" width="69.5703125" style="18" customWidth="1"/>
    <col min="17" max="17" width="19.7109375" customWidth="1"/>
    <col min="18" max="20" width="11.42578125" style="55"/>
    <col min="21" max="21" width="14.28515625" style="55" customWidth="1"/>
    <col min="22" max="22" width="11.5703125" bestFit="1" customWidth="1"/>
    <col min="23" max="23" width="16" customWidth="1"/>
    <col min="24" max="24" width="18.5703125" style="15" customWidth="1"/>
    <col min="25" max="25" width="17.7109375" customWidth="1"/>
    <col min="26" max="26" width="25" customWidth="1"/>
    <col min="27" max="27" width="18.5703125" customWidth="1"/>
    <col min="28" max="28" width="19.42578125" bestFit="1" customWidth="1"/>
  </cols>
  <sheetData>
    <row r="1" spans="1:28" s="1" customFormat="1" ht="84.75" customHeight="1" thickBot="1" x14ac:dyDescent="0.3">
      <c r="A1" s="2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5" t="s">
        <v>14</v>
      </c>
      <c r="G1" s="4" t="s">
        <v>15</v>
      </c>
      <c r="H1" s="3" t="s">
        <v>5</v>
      </c>
      <c r="I1" s="6" t="s">
        <v>18</v>
      </c>
      <c r="J1" s="7" t="s">
        <v>16</v>
      </c>
      <c r="K1" s="6" t="s">
        <v>17</v>
      </c>
      <c r="L1" s="7" t="s">
        <v>19</v>
      </c>
      <c r="M1" s="8" t="s">
        <v>6</v>
      </c>
      <c r="N1" s="9" t="s">
        <v>7</v>
      </c>
      <c r="O1" s="10" t="s">
        <v>20</v>
      </c>
      <c r="P1" s="5" t="s">
        <v>21</v>
      </c>
      <c r="Q1" s="11" t="s">
        <v>22</v>
      </c>
      <c r="R1" s="5" t="s">
        <v>9</v>
      </c>
      <c r="S1" s="5" t="s">
        <v>8</v>
      </c>
      <c r="T1" s="12" t="s">
        <v>10</v>
      </c>
      <c r="U1" s="13" t="s">
        <v>26</v>
      </c>
      <c r="V1" s="11" t="s">
        <v>24</v>
      </c>
      <c r="W1" s="5" t="s">
        <v>25</v>
      </c>
      <c r="X1" s="11" t="s">
        <v>11</v>
      </c>
      <c r="Y1" s="5" t="s">
        <v>23</v>
      </c>
      <c r="Z1" s="11" t="s">
        <v>12</v>
      </c>
      <c r="AA1" s="5" t="s">
        <v>13</v>
      </c>
      <c r="AB1" s="14" t="s">
        <v>27</v>
      </c>
    </row>
    <row r="2" spans="1:28" ht="15" customHeight="1" x14ac:dyDescent="0.25">
      <c r="A2" s="221" t="s">
        <v>28</v>
      </c>
      <c r="B2" s="220" t="s">
        <v>88</v>
      </c>
      <c r="C2" s="219" t="s">
        <v>29</v>
      </c>
      <c r="D2" s="181" t="s">
        <v>30</v>
      </c>
      <c r="E2" s="131" t="s">
        <v>31</v>
      </c>
      <c r="F2" s="128" t="s">
        <v>91</v>
      </c>
      <c r="G2" s="154">
        <v>0.09</v>
      </c>
      <c r="H2" s="131" t="s">
        <v>30</v>
      </c>
      <c r="I2" s="148" t="s">
        <v>32</v>
      </c>
      <c r="J2" s="225">
        <v>27714</v>
      </c>
      <c r="K2" s="193">
        <v>18476</v>
      </c>
      <c r="L2" s="197">
        <f>11219+2339</f>
        <v>13558</v>
      </c>
      <c r="M2" s="193">
        <v>2310</v>
      </c>
      <c r="N2" s="151" t="s">
        <v>166</v>
      </c>
      <c r="O2" s="142" t="s">
        <v>101</v>
      </c>
      <c r="P2" s="137" t="s">
        <v>33</v>
      </c>
      <c r="Q2" s="128" t="s">
        <v>137</v>
      </c>
      <c r="R2" s="118">
        <v>3</v>
      </c>
      <c r="S2" s="75" t="s">
        <v>114</v>
      </c>
      <c r="T2" s="92">
        <v>480</v>
      </c>
      <c r="U2" s="91">
        <v>160</v>
      </c>
      <c r="V2" s="78">
        <v>43500</v>
      </c>
      <c r="W2" s="111">
        <v>43798</v>
      </c>
      <c r="X2" s="75" t="s">
        <v>131</v>
      </c>
      <c r="Y2" s="79">
        <v>2400568494</v>
      </c>
      <c r="Z2" s="75" t="s">
        <v>120</v>
      </c>
      <c r="AA2" s="75" t="s">
        <v>145</v>
      </c>
      <c r="AB2" s="75"/>
    </row>
    <row r="3" spans="1:28" x14ac:dyDescent="0.25">
      <c r="A3" s="222"/>
      <c r="B3" s="130"/>
      <c r="C3" s="149"/>
      <c r="D3" s="182"/>
      <c r="E3" s="132"/>
      <c r="F3" s="130"/>
      <c r="G3" s="155"/>
      <c r="H3" s="132"/>
      <c r="I3" s="149"/>
      <c r="J3" s="226"/>
      <c r="K3" s="194"/>
      <c r="L3" s="198"/>
      <c r="M3" s="194"/>
      <c r="N3" s="152"/>
      <c r="O3" s="142"/>
      <c r="P3" s="137"/>
      <c r="Q3" s="130"/>
      <c r="R3" s="118"/>
      <c r="S3" s="76"/>
      <c r="T3" s="92"/>
      <c r="U3" s="91"/>
      <c r="V3" s="87"/>
      <c r="W3" s="112"/>
      <c r="X3" s="76"/>
      <c r="Y3" s="81"/>
      <c r="Z3" s="76"/>
      <c r="AA3" s="76"/>
      <c r="AB3" s="76"/>
    </row>
    <row r="4" spans="1:28" x14ac:dyDescent="0.25">
      <c r="A4" s="222"/>
      <c r="B4" s="130"/>
      <c r="C4" s="149"/>
      <c r="D4" s="182"/>
      <c r="E4" s="132"/>
      <c r="F4" s="130"/>
      <c r="G4" s="155"/>
      <c r="H4" s="132"/>
      <c r="I4" s="149"/>
      <c r="J4" s="226"/>
      <c r="K4" s="194"/>
      <c r="L4" s="198"/>
      <c r="M4" s="194"/>
      <c r="N4" s="152"/>
      <c r="O4" s="142"/>
      <c r="P4" s="137"/>
      <c r="Q4" s="130"/>
      <c r="R4" s="118"/>
      <c r="S4" s="76"/>
      <c r="T4" s="92"/>
      <c r="U4" s="91"/>
      <c r="V4" s="87"/>
      <c r="W4" s="112"/>
      <c r="X4" s="76"/>
      <c r="Y4" s="81"/>
      <c r="Z4" s="76"/>
      <c r="AA4" s="76"/>
      <c r="AB4" s="76"/>
    </row>
    <row r="5" spans="1:28" x14ac:dyDescent="0.25">
      <c r="A5" s="222"/>
      <c r="B5" s="130"/>
      <c r="C5" s="149"/>
      <c r="D5" s="182"/>
      <c r="E5" s="132"/>
      <c r="F5" s="130"/>
      <c r="G5" s="155"/>
      <c r="H5" s="132"/>
      <c r="I5" s="149"/>
      <c r="J5" s="226"/>
      <c r="K5" s="194"/>
      <c r="L5" s="198"/>
      <c r="M5" s="194"/>
      <c r="N5" s="152"/>
      <c r="O5" s="142"/>
      <c r="P5" s="137"/>
      <c r="Q5" s="130"/>
      <c r="R5" s="118"/>
      <c r="S5" s="76"/>
      <c r="T5" s="92"/>
      <c r="U5" s="91"/>
      <c r="V5" s="87"/>
      <c r="W5" s="112"/>
      <c r="X5" s="76"/>
      <c r="Y5" s="81"/>
      <c r="Z5" s="76"/>
      <c r="AA5" s="76"/>
      <c r="AB5" s="76"/>
    </row>
    <row r="6" spans="1:28" x14ac:dyDescent="0.25">
      <c r="A6" s="222"/>
      <c r="B6" s="130"/>
      <c r="C6" s="149"/>
      <c r="D6" s="182"/>
      <c r="E6" s="132"/>
      <c r="F6" s="130"/>
      <c r="G6" s="155"/>
      <c r="H6" s="132"/>
      <c r="I6" s="149"/>
      <c r="J6" s="226"/>
      <c r="K6" s="194"/>
      <c r="L6" s="198"/>
      <c r="M6" s="194"/>
      <c r="N6" s="152"/>
      <c r="O6" s="142"/>
      <c r="P6" s="137"/>
      <c r="Q6" s="130"/>
      <c r="R6" s="118"/>
      <c r="S6" s="76"/>
      <c r="T6" s="92"/>
      <c r="U6" s="91"/>
      <c r="V6" s="87"/>
      <c r="W6" s="112"/>
      <c r="X6" s="76"/>
      <c r="Y6" s="81"/>
      <c r="Z6" s="76"/>
      <c r="AA6" s="76"/>
      <c r="AB6" s="76"/>
    </row>
    <row r="7" spans="1:28" ht="13.5" customHeight="1" x14ac:dyDescent="0.25">
      <c r="A7" s="222"/>
      <c r="B7" s="130"/>
      <c r="C7" s="149"/>
      <c r="D7" s="182"/>
      <c r="E7" s="132"/>
      <c r="F7" s="130"/>
      <c r="G7" s="155"/>
      <c r="H7" s="132"/>
      <c r="I7" s="149"/>
      <c r="J7" s="226"/>
      <c r="K7" s="194"/>
      <c r="L7" s="198"/>
      <c r="M7" s="194"/>
      <c r="N7" s="152"/>
      <c r="O7" s="142"/>
      <c r="P7" s="137"/>
      <c r="Q7" s="130"/>
      <c r="R7" s="118"/>
      <c r="S7" s="76"/>
      <c r="T7" s="92"/>
      <c r="U7" s="91"/>
      <c r="V7" s="87"/>
      <c r="W7" s="112"/>
      <c r="X7" s="76"/>
      <c r="Y7" s="81"/>
      <c r="Z7" s="76"/>
      <c r="AA7" s="76"/>
      <c r="AB7" s="76"/>
    </row>
    <row r="8" spans="1:28" ht="9.75" hidden="1" customHeight="1" x14ac:dyDescent="0.25">
      <c r="A8" s="222"/>
      <c r="B8" s="130"/>
      <c r="C8" s="149"/>
      <c r="D8" s="182"/>
      <c r="E8" s="132"/>
      <c r="F8" s="130"/>
      <c r="G8" s="155"/>
      <c r="H8" s="132"/>
      <c r="I8" s="149"/>
      <c r="J8" s="226"/>
      <c r="K8" s="194"/>
      <c r="L8" s="198"/>
      <c r="M8" s="194"/>
      <c r="N8" s="152"/>
      <c r="O8" s="142"/>
      <c r="P8" s="137"/>
      <c r="Q8" s="130"/>
      <c r="R8" s="118"/>
      <c r="S8" s="76"/>
      <c r="T8" s="92"/>
      <c r="U8" s="91"/>
      <c r="V8" s="87"/>
      <c r="W8" s="112"/>
      <c r="X8" s="76"/>
      <c r="Y8" s="81"/>
      <c r="Z8" s="76"/>
      <c r="AA8" s="76"/>
      <c r="AB8" s="76"/>
    </row>
    <row r="9" spans="1:28" ht="15" hidden="1" customHeight="1" x14ac:dyDescent="0.25">
      <c r="A9" s="222"/>
      <c r="B9" s="130"/>
      <c r="C9" s="149"/>
      <c r="D9" s="182"/>
      <c r="E9" s="132"/>
      <c r="F9" s="130"/>
      <c r="G9" s="155"/>
      <c r="H9" s="132"/>
      <c r="I9" s="149"/>
      <c r="J9" s="226"/>
      <c r="K9" s="194"/>
      <c r="L9" s="198"/>
      <c r="M9" s="194"/>
      <c r="N9" s="152"/>
      <c r="O9" s="142"/>
      <c r="P9" s="137"/>
      <c r="Q9" s="130"/>
      <c r="R9" s="118"/>
      <c r="S9" s="76"/>
      <c r="T9" s="92"/>
      <c r="U9" s="91"/>
      <c r="V9" s="87"/>
      <c r="W9" s="112"/>
      <c r="X9" s="76"/>
      <c r="Y9" s="81"/>
      <c r="Z9" s="76"/>
      <c r="AA9" s="76"/>
      <c r="AB9" s="76"/>
    </row>
    <row r="10" spans="1:28" ht="15" hidden="1" customHeight="1" x14ac:dyDescent="0.25">
      <c r="A10" s="222"/>
      <c r="B10" s="130"/>
      <c r="C10" s="149"/>
      <c r="D10" s="182"/>
      <c r="E10" s="132"/>
      <c r="F10" s="130"/>
      <c r="G10" s="155"/>
      <c r="H10" s="132"/>
      <c r="I10" s="149"/>
      <c r="J10" s="226"/>
      <c r="K10" s="194"/>
      <c r="L10" s="198"/>
      <c r="M10" s="194"/>
      <c r="N10" s="152"/>
      <c r="O10" s="142"/>
      <c r="P10" s="137"/>
      <c r="Q10" s="130"/>
      <c r="R10" s="118"/>
      <c r="S10" s="76"/>
      <c r="T10" s="92"/>
      <c r="U10" s="91"/>
      <c r="V10" s="87"/>
      <c r="W10" s="112"/>
      <c r="X10" s="76"/>
      <c r="Y10" s="81"/>
      <c r="Z10" s="76"/>
      <c r="AA10" s="76"/>
      <c r="AB10" s="76"/>
    </row>
    <row r="11" spans="1:28" ht="15" hidden="1" customHeight="1" x14ac:dyDescent="0.25">
      <c r="A11" s="222"/>
      <c r="B11" s="130"/>
      <c r="C11" s="149"/>
      <c r="D11" s="182"/>
      <c r="E11" s="132"/>
      <c r="F11" s="130"/>
      <c r="G11" s="155"/>
      <c r="H11" s="132"/>
      <c r="I11" s="149"/>
      <c r="J11" s="226"/>
      <c r="K11" s="194"/>
      <c r="L11" s="198"/>
      <c r="M11" s="194"/>
      <c r="N11" s="152"/>
      <c r="O11" s="142"/>
      <c r="P11" s="137"/>
      <c r="Q11" s="129"/>
      <c r="R11" s="118"/>
      <c r="S11" s="76"/>
      <c r="T11" s="92"/>
      <c r="U11" s="91"/>
      <c r="V11" s="87"/>
      <c r="W11" s="112"/>
      <c r="X11" s="76"/>
      <c r="Y11" s="81"/>
      <c r="Z11" s="76"/>
      <c r="AA11" s="76"/>
      <c r="AB11" s="76"/>
    </row>
    <row r="12" spans="1:28" ht="78" customHeight="1" x14ac:dyDescent="0.25">
      <c r="A12" s="222"/>
      <c r="B12" s="130"/>
      <c r="C12" s="149"/>
      <c r="D12" s="183"/>
      <c r="E12" s="133"/>
      <c r="F12" s="129"/>
      <c r="G12" s="156"/>
      <c r="H12" s="133"/>
      <c r="I12" s="150"/>
      <c r="J12" s="227"/>
      <c r="K12" s="195"/>
      <c r="L12" s="199"/>
      <c r="M12" s="195"/>
      <c r="N12" s="153"/>
      <c r="O12" s="142"/>
      <c r="P12" s="32" t="s">
        <v>216</v>
      </c>
      <c r="Q12" s="16" t="s">
        <v>109</v>
      </c>
      <c r="R12" s="41">
        <v>47</v>
      </c>
      <c r="S12" s="77"/>
      <c r="T12" s="42">
        <v>1830</v>
      </c>
      <c r="U12" s="42">
        <v>609</v>
      </c>
      <c r="V12" s="88"/>
      <c r="W12" s="113"/>
      <c r="X12" s="77"/>
      <c r="Y12" s="80"/>
      <c r="Z12" s="77"/>
      <c r="AA12" s="77"/>
      <c r="AB12" s="77"/>
    </row>
    <row r="13" spans="1:28" ht="15" customHeight="1" x14ac:dyDescent="0.25">
      <c r="A13" s="222"/>
      <c r="B13" s="130"/>
      <c r="C13" s="149"/>
      <c r="D13" s="181" t="s">
        <v>34</v>
      </c>
      <c r="E13" s="131" t="s">
        <v>35</v>
      </c>
      <c r="F13" s="128" t="s">
        <v>89</v>
      </c>
      <c r="G13" s="171" t="s">
        <v>99</v>
      </c>
      <c r="H13" s="131" t="s">
        <v>34</v>
      </c>
      <c r="I13" s="172" t="s">
        <v>36</v>
      </c>
      <c r="J13" s="196">
        <v>30932</v>
      </c>
      <c r="K13" s="178">
        <v>20757</v>
      </c>
      <c r="L13" s="204">
        <f>15170+2544</f>
        <v>17714</v>
      </c>
      <c r="M13" s="207">
        <v>2545</v>
      </c>
      <c r="N13" s="131" t="s">
        <v>167</v>
      </c>
      <c r="O13" s="142" t="s">
        <v>102</v>
      </c>
      <c r="P13" s="134" t="s">
        <v>217</v>
      </c>
      <c r="Q13" s="128" t="s">
        <v>176</v>
      </c>
      <c r="R13" s="114">
        <v>2545</v>
      </c>
      <c r="S13" s="82" t="s">
        <v>114</v>
      </c>
      <c r="T13" s="91">
        <v>2545</v>
      </c>
      <c r="U13" s="91">
        <v>848</v>
      </c>
      <c r="V13" s="94">
        <v>43557</v>
      </c>
      <c r="W13" s="94">
        <v>43679</v>
      </c>
      <c r="X13" s="75" t="s">
        <v>132</v>
      </c>
      <c r="Y13" s="79">
        <v>221534033</v>
      </c>
      <c r="Z13" s="75" t="s">
        <v>154</v>
      </c>
      <c r="AA13" s="75" t="s">
        <v>117</v>
      </c>
      <c r="AB13" s="108"/>
    </row>
    <row r="14" spans="1:28" x14ac:dyDescent="0.25">
      <c r="A14" s="222"/>
      <c r="B14" s="130"/>
      <c r="C14" s="149"/>
      <c r="D14" s="182"/>
      <c r="E14" s="132"/>
      <c r="F14" s="130"/>
      <c r="G14" s="171"/>
      <c r="H14" s="132"/>
      <c r="I14" s="172"/>
      <c r="J14" s="187"/>
      <c r="K14" s="203"/>
      <c r="L14" s="205"/>
      <c r="M14" s="208"/>
      <c r="N14" s="132"/>
      <c r="O14" s="142"/>
      <c r="P14" s="135"/>
      <c r="Q14" s="130"/>
      <c r="R14" s="114"/>
      <c r="S14" s="82"/>
      <c r="T14" s="91"/>
      <c r="U14" s="91"/>
      <c r="V14" s="95"/>
      <c r="W14" s="95"/>
      <c r="X14" s="76"/>
      <c r="Y14" s="81"/>
      <c r="Z14" s="76"/>
      <c r="AA14" s="76"/>
      <c r="AB14" s="109"/>
    </row>
    <row r="15" spans="1:28" ht="22.5" customHeight="1" x14ac:dyDescent="0.25">
      <c r="A15" s="222"/>
      <c r="B15" s="130"/>
      <c r="C15" s="149"/>
      <c r="D15" s="182"/>
      <c r="E15" s="132"/>
      <c r="F15" s="130"/>
      <c r="G15" s="171"/>
      <c r="H15" s="132"/>
      <c r="I15" s="172"/>
      <c r="J15" s="187"/>
      <c r="K15" s="203"/>
      <c r="L15" s="205"/>
      <c r="M15" s="208"/>
      <c r="N15" s="132"/>
      <c r="O15" s="142"/>
      <c r="P15" s="135"/>
      <c r="Q15" s="130"/>
      <c r="R15" s="114"/>
      <c r="S15" s="82"/>
      <c r="T15" s="91"/>
      <c r="U15" s="91"/>
      <c r="V15" s="95"/>
      <c r="W15" s="95"/>
      <c r="X15" s="76"/>
      <c r="Y15" s="81"/>
      <c r="Z15" s="76"/>
      <c r="AA15" s="76"/>
      <c r="AB15" s="109"/>
    </row>
    <row r="16" spans="1:28" ht="37.5" customHeight="1" x14ac:dyDescent="0.25">
      <c r="A16" s="222"/>
      <c r="B16" s="130"/>
      <c r="C16" s="149"/>
      <c r="D16" s="182"/>
      <c r="E16" s="132"/>
      <c r="F16" s="129"/>
      <c r="G16" s="171"/>
      <c r="H16" s="132"/>
      <c r="I16" s="172"/>
      <c r="J16" s="188"/>
      <c r="K16" s="203"/>
      <c r="L16" s="206"/>
      <c r="M16" s="209"/>
      <c r="N16" s="132"/>
      <c r="O16" s="142"/>
      <c r="P16" s="136"/>
      <c r="Q16" s="129"/>
      <c r="R16" s="114"/>
      <c r="S16" s="82"/>
      <c r="T16" s="91"/>
      <c r="U16" s="91"/>
      <c r="V16" s="95"/>
      <c r="W16" s="95"/>
      <c r="X16" s="76"/>
      <c r="Y16" s="81"/>
      <c r="Z16" s="76"/>
      <c r="AA16" s="76"/>
      <c r="AB16" s="109"/>
    </row>
    <row r="17" spans="1:28" ht="15" customHeight="1" x14ac:dyDescent="0.25">
      <c r="A17" s="222"/>
      <c r="B17" s="130"/>
      <c r="C17" s="149"/>
      <c r="D17" s="182"/>
      <c r="E17" s="131" t="s">
        <v>37</v>
      </c>
      <c r="F17" s="128" t="s">
        <v>90</v>
      </c>
      <c r="G17" s="154" t="s">
        <v>100</v>
      </c>
      <c r="H17" s="132"/>
      <c r="I17" s="148" t="s">
        <v>38</v>
      </c>
      <c r="J17" s="187">
        <v>200</v>
      </c>
      <c r="K17" s="157">
        <v>144</v>
      </c>
      <c r="L17" s="200">
        <f>28+14</f>
        <v>42</v>
      </c>
      <c r="M17" s="160">
        <v>14</v>
      </c>
      <c r="N17" s="132"/>
      <c r="O17" s="142"/>
      <c r="P17" s="134" t="s">
        <v>39</v>
      </c>
      <c r="Q17" s="128" t="s">
        <v>136</v>
      </c>
      <c r="R17" s="118">
        <v>14</v>
      </c>
      <c r="S17" s="99" t="s">
        <v>114</v>
      </c>
      <c r="T17" s="102">
        <v>14</v>
      </c>
      <c r="U17" s="105">
        <v>4</v>
      </c>
      <c r="V17" s="95"/>
      <c r="W17" s="95"/>
      <c r="X17" s="76"/>
      <c r="Y17" s="81"/>
      <c r="Z17" s="76"/>
      <c r="AA17" s="76"/>
      <c r="AB17" s="109"/>
    </row>
    <row r="18" spans="1:28" x14ac:dyDescent="0.25">
      <c r="A18" s="222"/>
      <c r="B18" s="130"/>
      <c r="C18" s="149"/>
      <c r="D18" s="182"/>
      <c r="E18" s="132"/>
      <c r="F18" s="130"/>
      <c r="G18" s="155"/>
      <c r="H18" s="132"/>
      <c r="I18" s="149"/>
      <c r="J18" s="187"/>
      <c r="K18" s="161"/>
      <c r="L18" s="200"/>
      <c r="M18" s="201"/>
      <c r="N18" s="132"/>
      <c r="O18" s="142"/>
      <c r="P18" s="135"/>
      <c r="Q18" s="130"/>
      <c r="R18" s="118"/>
      <c r="S18" s="100"/>
      <c r="T18" s="103"/>
      <c r="U18" s="106"/>
      <c r="V18" s="95"/>
      <c r="W18" s="95"/>
      <c r="X18" s="76"/>
      <c r="Y18" s="81"/>
      <c r="Z18" s="76"/>
      <c r="AA18" s="76"/>
      <c r="AB18" s="109"/>
    </row>
    <row r="19" spans="1:28" x14ac:dyDescent="0.25">
      <c r="A19" s="222"/>
      <c r="B19" s="130"/>
      <c r="C19" s="149"/>
      <c r="D19" s="182"/>
      <c r="E19" s="132"/>
      <c r="F19" s="130"/>
      <c r="G19" s="155"/>
      <c r="H19" s="132"/>
      <c r="I19" s="149"/>
      <c r="J19" s="187"/>
      <c r="K19" s="161"/>
      <c r="L19" s="200"/>
      <c r="M19" s="201"/>
      <c r="N19" s="132"/>
      <c r="O19" s="142"/>
      <c r="P19" s="135"/>
      <c r="Q19" s="130"/>
      <c r="R19" s="118"/>
      <c r="S19" s="100"/>
      <c r="T19" s="103"/>
      <c r="U19" s="106"/>
      <c r="V19" s="95"/>
      <c r="W19" s="95"/>
      <c r="X19" s="76"/>
      <c r="Y19" s="81"/>
      <c r="Z19" s="76"/>
      <c r="AA19" s="76"/>
      <c r="AB19" s="109"/>
    </row>
    <row r="20" spans="1:28" x14ac:dyDescent="0.25">
      <c r="A20" s="222"/>
      <c r="B20" s="130"/>
      <c r="C20" s="149"/>
      <c r="D20" s="182"/>
      <c r="E20" s="132"/>
      <c r="F20" s="130"/>
      <c r="G20" s="155"/>
      <c r="H20" s="132"/>
      <c r="I20" s="149"/>
      <c r="J20" s="187"/>
      <c r="K20" s="161"/>
      <c r="L20" s="200"/>
      <c r="M20" s="201"/>
      <c r="N20" s="132"/>
      <c r="O20" s="142"/>
      <c r="P20" s="135"/>
      <c r="Q20" s="130"/>
      <c r="R20" s="118"/>
      <c r="S20" s="100"/>
      <c r="T20" s="103"/>
      <c r="U20" s="106"/>
      <c r="V20" s="95"/>
      <c r="W20" s="95"/>
      <c r="X20" s="76"/>
      <c r="Y20" s="81"/>
      <c r="Z20" s="76"/>
      <c r="AA20" s="76"/>
      <c r="AB20" s="109"/>
    </row>
    <row r="21" spans="1:28" ht="29.25" customHeight="1" x14ac:dyDescent="0.25">
      <c r="A21" s="222"/>
      <c r="B21" s="130"/>
      <c r="C21" s="149"/>
      <c r="D21" s="183"/>
      <c r="E21" s="133"/>
      <c r="F21" s="129"/>
      <c r="G21" s="156"/>
      <c r="H21" s="133"/>
      <c r="I21" s="150"/>
      <c r="J21" s="188"/>
      <c r="K21" s="158"/>
      <c r="L21" s="200"/>
      <c r="M21" s="202"/>
      <c r="N21" s="133"/>
      <c r="O21" s="142"/>
      <c r="P21" s="136"/>
      <c r="Q21" s="129"/>
      <c r="R21" s="118"/>
      <c r="S21" s="101"/>
      <c r="T21" s="104"/>
      <c r="U21" s="107"/>
      <c r="V21" s="96"/>
      <c r="W21" s="96"/>
      <c r="X21" s="77"/>
      <c r="Y21" s="81"/>
      <c r="Z21" s="77"/>
      <c r="AA21" s="77"/>
      <c r="AB21" s="110"/>
    </row>
    <row r="22" spans="1:28" x14ac:dyDescent="0.25">
      <c r="A22" s="222"/>
      <c r="B22" s="130"/>
      <c r="C22" s="149"/>
      <c r="D22" s="184" t="s">
        <v>40</v>
      </c>
      <c r="E22" s="148" t="s">
        <v>41</v>
      </c>
      <c r="F22" s="128" t="s">
        <v>92</v>
      </c>
      <c r="G22" s="154">
        <v>0.18</v>
      </c>
      <c r="H22" s="148" t="s">
        <v>42</v>
      </c>
      <c r="I22" s="148" t="s">
        <v>175</v>
      </c>
      <c r="J22" s="168">
        <v>300000</v>
      </c>
      <c r="K22" s="193">
        <v>160058</v>
      </c>
      <c r="L22" s="165">
        <f>158982+63257</f>
        <v>222239</v>
      </c>
      <c r="M22" s="160">
        <v>34987</v>
      </c>
      <c r="N22" s="131" t="s">
        <v>168</v>
      </c>
      <c r="O22" s="142" t="s">
        <v>161</v>
      </c>
      <c r="P22" s="134" t="s">
        <v>218</v>
      </c>
      <c r="Q22" s="128" t="s">
        <v>190</v>
      </c>
      <c r="R22" s="118">
        <v>153</v>
      </c>
      <c r="S22" s="82" t="s">
        <v>114</v>
      </c>
      <c r="T22" s="92">
        <v>153</v>
      </c>
      <c r="U22" s="91">
        <v>51</v>
      </c>
      <c r="V22" s="93">
        <v>43500</v>
      </c>
      <c r="W22" s="93">
        <v>43798</v>
      </c>
      <c r="X22" s="75" t="s">
        <v>133</v>
      </c>
      <c r="Y22" s="79">
        <v>1323956605</v>
      </c>
      <c r="Z22" s="75" t="s">
        <v>121</v>
      </c>
      <c r="AA22" s="75" t="s">
        <v>146</v>
      </c>
      <c r="AB22" s="75"/>
    </row>
    <row r="23" spans="1:28" x14ac:dyDescent="0.25">
      <c r="A23" s="222"/>
      <c r="B23" s="130"/>
      <c r="C23" s="149"/>
      <c r="D23" s="185"/>
      <c r="E23" s="149"/>
      <c r="F23" s="130"/>
      <c r="G23" s="155"/>
      <c r="H23" s="149"/>
      <c r="I23" s="149"/>
      <c r="J23" s="149"/>
      <c r="K23" s="194"/>
      <c r="L23" s="166"/>
      <c r="M23" s="201"/>
      <c r="N23" s="132"/>
      <c r="O23" s="142"/>
      <c r="P23" s="135"/>
      <c r="Q23" s="130"/>
      <c r="R23" s="118"/>
      <c r="S23" s="82"/>
      <c r="T23" s="92"/>
      <c r="U23" s="91"/>
      <c r="V23" s="93"/>
      <c r="W23" s="93"/>
      <c r="X23" s="76"/>
      <c r="Y23" s="81"/>
      <c r="Z23" s="76"/>
      <c r="AA23" s="76"/>
      <c r="AB23" s="76"/>
    </row>
    <row r="24" spans="1:28" x14ac:dyDescent="0.25">
      <c r="A24" s="222"/>
      <c r="B24" s="130"/>
      <c r="C24" s="149"/>
      <c r="D24" s="185"/>
      <c r="E24" s="149"/>
      <c r="F24" s="130"/>
      <c r="G24" s="155"/>
      <c r="H24" s="149"/>
      <c r="I24" s="149"/>
      <c r="J24" s="149"/>
      <c r="K24" s="194"/>
      <c r="L24" s="166"/>
      <c r="M24" s="201"/>
      <c r="N24" s="132"/>
      <c r="O24" s="142"/>
      <c r="P24" s="135"/>
      <c r="Q24" s="130"/>
      <c r="R24" s="118"/>
      <c r="S24" s="82"/>
      <c r="T24" s="92"/>
      <c r="U24" s="91"/>
      <c r="V24" s="93"/>
      <c r="W24" s="93"/>
      <c r="X24" s="76"/>
      <c r="Y24" s="81"/>
      <c r="Z24" s="76"/>
      <c r="AA24" s="76"/>
      <c r="AB24" s="76"/>
    </row>
    <row r="25" spans="1:28" x14ac:dyDescent="0.25">
      <c r="A25" s="222"/>
      <c r="B25" s="130"/>
      <c r="C25" s="149"/>
      <c r="D25" s="185"/>
      <c r="E25" s="149"/>
      <c r="F25" s="130"/>
      <c r="G25" s="155"/>
      <c r="H25" s="149"/>
      <c r="I25" s="149"/>
      <c r="J25" s="149"/>
      <c r="K25" s="194"/>
      <c r="L25" s="166"/>
      <c r="M25" s="201"/>
      <c r="N25" s="132"/>
      <c r="O25" s="142"/>
      <c r="P25" s="136"/>
      <c r="Q25" s="129"/>
      <c r="R25" s="118"/>
      <c r="S25" s="82"/>
      <c r="T25" s="92"/>
      <c r="U25" s="91"/>
      <c r="V25" s="93"/>
      <c r="W25" s="93"/>
      <c r="X25" s="76"/>
      <c r="Y25" s="81"/>
      <c r="Z25" s="76"/>
      <c r="AA25" s="76"/>
      <c r="AB25" s="76"/>
    </row>
    <row r="26" spans="1:28" x14ac:dyDescent="0.25">
      <c r="A26" s="222"/>
      <c r="B26" s="130"/>
      <c r="C26" s="149"/>
      <c r="D26" s="185"/>
      <c r="E26" s="149"/>
      <c r="F26" s="130"/>
      <c r="G26" s="155"/>
      <c r="H26" s="149"/>
      <c r="I26" s="149"/>
      <c r="J26" s="149"/>
      <c r="K26" s="194"/>
      <c r="L26" s="166"/>
      <c r="M26" s="201"/>
      <c r="N26" s="132"/>
      <c r="O26" s="142"/>
      <c r="P26" s="138" t="s">
        <v>219</v>
      </c>
      <c r="Q26" s="125" t="s">
        <v>138</v>
      </c>
      <c r="R26" s="122">
        <v>2337</v>
      </c>
      <c r="S26" s="98" t="s">
        <v>114</v>
      </c>
      <c r="T26" s="97">
        <v>2337</v>
      </c>
      <c r="U26" s="91">
        <v>779</v>
      </c>
      <c r="V26" s="93"/>
      <c r="W26" s="93"/>
      <c r="X26" s="76"/>
      <c r="Y26" s="81"/>
      <c r="Z26" s="76"/>
      <c r="AA26" s="76"/>
      <c r="AB26" s="76"/>
    </row>
    <row r="27" spans="1:28" x14ac:dyDescent="0.25">
      <c r="A27" s="222"/>
      <c r="B27" s="130"/>
      <c r="C27" s="149"/>
      <c r="D27" s="185"/>
      <c r="E27" s="149"/>
      <c r="F27" s="130"/>
      <c r="G27" s="155"/>
      <c r="H27" s="149"/>
      <c r="I27" s="149"/>
      <c r="J27" s="149"/>
      <c r="K27" s="194"/>
      <c r="L27" s="166"/>
      <c r="M27" s="201"/>
      <c r="N27" s="132"/>
      <c r="O27" s="142"/>
      <c r="P27" s="138"/>
      <c r="Q27" s="126"/>
      <c r="R27" s="122"/>
      <c r="S27" s="98"/>
      <c r="T27" s="97"/>
      <c r="U27" s="91"/>
      <c r="V27" s="93"/>
      <c r="W27" s="93"/>
      <c r="X27" s="76"/>
      <c r="Y27" s="81"/>
      <c r="Z27" s="76"/>
      <c r="AA27" s="76"/>
      <c r="AB27" s="76"/>
    </row>
    <row r="28" spans="1:28" x14ac:dyDescent="0.25">
      <c r="A28" s="222"/>
      <c r="B28" s="130"/>
      <c r="C28" s="149"/>
      <c r="D28" s="185"/>
      <c r="E28" s="149"/>
      <c r="F28" s="130"/>
      <c r="G28" s="155"/>
      <c r="H28" s="149"/>
      <c r="I28" s="149"/>
      <c r="J28" s="149"/>
      <c r="K28" s="194"/>
      <c r="L28" s="166"/>
      <c r="M28" s="201"/>
      <c r="N28" s="132"/>
      <c r="O28" s="142"/>
      <c r="P28" s="138"/>
      <c r="Q28" s="126"/>
      <c r="R28" s="122"/>
      <c r="S28" s="98"/>
      <c r="T28" s="97"/>
      <c r="U28" s="91"/>
      <c r="V28" s="93"/>
      <c r="W28" s="93"/>
      <c r="X28" s="76"/>
      <c r="Y28" s="81"/>
      <c r="Z28" s="76"/>
      <c r="AA28" s="76"/>
      <c r="AB28" s="76"/>
    </row>
    <row r="29" spans="1:28" x14ac:dyDescent="0.25">
      <c r="A29" s="222"/>
      <c r="B29" s="130"/>
      <c r="C29" s="149"/>
      <c r="D29" s="185"/>
      <c r="E29" s="149"/>
      <c r="F29" s="130"/>
      <c r="G29" s="155"/>
      <c r="H29" s="149"/>
      <c r="I29" s="149"/>
      <c r="J29" s="149"/>
      <c r="K29" s="194"/>
      <c r="L29" s="166"/>
      <c r="M29" s="201"/>
      <c r="N29" s="132"/>
      <c r="O29" s="142"/>
      <c r="P29" s="138"/>
      <c r="Q29" s="126"/>
      <c r="R29" s="122"/>
      <c r="S29" s="98"/>
      <c r="T29" s="97"/>
      <c r="U29" s="91"/>
      <c r="V29" s="93"/>
      <c r="W29" s="93"/>
      <c r="X29" s="76"/>
      <c r="Y29" s="81"/>
      <c r="Z29" s="76"/>
      <c r="AA29" s="76"/>
      <c r="AB29" s="76"/>
    </row>
    <row r="30" spans="1:28" x14ac:dyDescent="0.25">
      <c r="A30" s="222"/>
      <c r="B30" s="130"/>
      <c r="C30" s="149"/>
      <c r="D30" s="185"/>
      <c r="E30" s="149"/>
      <c r="F30" s="130"/>
      <c r="G30" s="155"/>
      <c r="H30" s="149"/>
      <c r="I30" s="149"/>
      <c r="J30" s="149"/>
      <c r="K30" s="194"/>
      <c r="L30" s="166"/>
      <c r="M30" s="201"/>
      <c r="N30" s="132"/>
      <c r="O30" s="142"/>
      <c r="P30" s="138"/>
      <c r="Q30" s="126"/>
      <c r="R30" s="122"/>
      <c r="S30" s="98"/>
      <c r="T30" s="97"/>
      <c r="U30" s="91"/>
      <c r="V30" s="93"/>
      <c r="W30" s="93"/>
      <c r="X30" s="76"/>
      <c r="Y30" s="81"/>
      <c r="Z30" s="76"/>
      <c r="AA30" s="76"/>
      <c r="AB30" s="76"/>
    </row>
    <row r="31" spans="1:28" x14ac:dyDescent="0.25">
      <c r="A31" s="222"/>
      <c r="B31" s="130"/>
      <c r="C31" s="149"/>
      <c r="D31" s="185"/>
      <c r="E31" s="149"/>
      <c r="F31" s="130"/>
      <c r="G31" s="155"/>
      <c r="H31" s="149"/>
      <c r="I31" s="149"/>
      <c r="J31" s="149"/>
      <c r="K31" s="194"/>
      <c r="L31" s="166"/>
      <c r="M31" s="201"/>
      <c r="N31" s="132"/>
      <c r="O31" s="142"/>
      <c r="P31" s="138"/>
      <c r="Q31" s="127"/>
      <c r="R31" s="122"/>
      <c r="S31" s="98"/>
      <c r="T31" s="97"/>
      <c r="U31" s="91"/>
      <c r="V31" s="93"/>
      <c r="W31" s="93"/>
      <c r="X31" s="76"/>
      <c r="Y31" s="81"/>
      <c r="Z31" s="76"/>
      <c r="AA31" s="76"/>
      <c r="AB31" s="76"/>
    </row>
    <row r="32" spans="1:28" x14ac:dyDescent="0.25">
      <c r="A32" s="222"/>
      <c r="B32" s="130"/>
      <c r="C32" s="149"/>
      <c r="D32" s="185"/>
      <c r="E32" s="149"/>
      <c r="F32" s="130"/>
      <c r="G32" s="155"/>
      <c r="H32" s="149"/>
      <c r="I32" s="149"/>
      <c r="J32" s="149"/>
      <c r="K32" s="194"/>
      <c r="L32" s="166"/>
      <c r="M32" s="201"/>
      <c r="N32" s="132"/>
      <c r="O32" s="142"/>
      <c r="P32" s="134" t="s">
        <v>224</v>
      </c>
      <c r="Q32" s="125" t="s">
        <v>139</v>
      </c>
      <c r="R32" s="122">
        <v>22867</v>
      </c>
      <c r="S32" s="98" t="s">
        <v>153</v>
      </c>
      <c r="T32" s="97">
        <v>22867</v>
      </c>
      <c r="U32" s="91">
        <v>7622</v>
      </c>
      <c r="V32" s="93"/>
      <c r="W32" s="93"/>
      <c r="X32" s="76"/>
      <c r="Y32" s="81"/>
      <c r="Z32" s="76"/>
      <c r="AA32" s="76"/>
      <c r="AB32" s="76"/>
    </row>
    <row r="33" spans="1:28" x14ac:dyDescent="0.25">
      <c r="A33" s="222"/>
      <c r="B33" s="130"/>
      <c r="C33" s="149"/>
      <c r="D33" s="185"/>
      <c r="E33" s="149"/>
      <c r="F33" s="130"/>
      <c r="G33" s="155"/>
      <c r="H33" s="149"/>
      <c r="I33" s="149"/>
      <c r="J33" s="149"/>
      <c r="K33" s="194"/>
      <c r="L33" s="166"/>
      <c r="M33" s="201"/>
      <c r="N33" s="132"/>
      <c r="O33" s="142"/>
      <c r="P33" s="135"/>
      <c r="Q33" s="126"/>
      <c r="R33" s="122"/>
      <c r="S33" s="98"/>
      <c r="T33" s="97"/>
      <c r="U33" s="91"/>
      <c r="V33" s="93"/>
      <c r="W33" s="93"/>
      <c r="X33" s="76"/>
      <c r="Y33" s="81"/>
      <c r="Z33" s="76"/>
      <c r="AA33" s="76"/>
      <c r="AB33" s="76"/>
    </row>
    <row r="34" spans="1:28" x14ac:dyDescent="0.25">
      <c r="A34" s="222"/>
      <c r="B34" s="130"/>
      <c r="C34" s="149"/>
      <c r="D34" s="185"/>
      <c r="E34" s="149"/>
      <c r="F34" s="130"/>
      <c r="G34" s="155"/>
      <c r="H34" s="149"/>
      <c r="I34" s="149"/>
      <c r="J34" s="149"/>
      <c r="K34" s="194"/>
      <c r="L34" s="166"/>
      <c r="M34" s="201"/>
      <c r="N34" s="132"/>
      <c r="O34" s="142"/>
      <c r="P34" s="135"/>
      <c r="Q34" s="126"/>
      <c r="R34" s="122"/>
      <c r="S34" s="98"/>
      <c r="T34" s="97"/>
      <c r="U34" s="91"/>
      <c r="V34" s="93"/>
      <c r="W34" s="93"/>
      <c r="X34" s="76"/>
      <c r="Y34" s="81"/>
      <c r="Z34" s="76"/>
      <c r="AA34" s="76"/>
      <c r="AB34" s="76"/>
    </row>
    <row r="35" spans="1:28" x14ac:dyDescent="0.25">
      <c r="A35" s="222"/>
      <c r="B35" s="130"/>
      <c r="C35" s="149"/>
      <c r="D35" s="185"/>
      <c r="E35" s="149"/>
      <c r="F35" s="130"/>
      <c r="G35" s="155"/>
      <c r="H35" s="149"/>
      <c r="I35" s="149"/>
      <c r="J35" s="149"/>
      <c r="K35" s="194"/>
      <c r="L35" s="166"/>
      <c r="M35" s="201"/>
      <c r="N35" s="132"/>
      <c r="O35" s="142"/>
      <c r="P35" s="135"/>
      <c r="Q35" s="126"/>
      <c r="R35" s="122"/>
      <c r="S35" s="98"/>
      <c r="T35" s="97"/>
      <c r="U35" s="91"/>
      <c r="V35" s="93"/>
      <c r="W35" s="93"/>
      <c r="X35" s="76"/>
      <c r="Y35" s="81"/>
      <c r="Z35" s="76"/>
      <c r="AA35" s="76"/>
      <c r="AB35" s="76"/>
    </row>
    <row r="36" spans="1:28" x14ac:dyDescent="0.25">
      <c r="A36" s="222"/>
      <c r="B36" s="130"/>
      <c r="C36" s="149"/>
      <c r="D36" s="185"/>
      <c r="E36" s="149"/>
      <c r="F36" s="130"/>
      <c r="G36" s="155"/>
      <c r="H36" s="149"/>
      <c r="I36" s="149"/>
      <c r="J36" s="149"/>
      <c r="K36" s="194"/>
      <c r="L36" s="166"/>
      <c r="M36" s="201"/>
      <c r="N36" s="132"/>
      <c r="O36" s="142"/>
      <c r="P36" s="136"/>
      <c r="Q36" s="127"/>
      <c r="R36" s="122"/>
      <c r="S36" s="98"/>
      <c r="T36" s="97"/>
      <c r="U36" s="91"/>
      <c r="V36" s="93"/>
      <c r="W36" s="93"/>
      <c r="X36" s="76"/>
      <c r="Y36" s="81"/>
      <c r="Z36" s="76"/>
      <c r="AA36" s="76"/>
      <c r="AB36" s="76"/>
    </row>
    <row r="37" spans="1:28" x14ac:dyDescent="0.25">
      <c r="A37" s="222"/>
      <c r="B37" s="130"/>
      <c r="C37" s="149"/>
      <c r="D37" s="185"/>
      <c r="E37" s="149"/>
      <c r="F37" s="130"/>
      <c r="G37" s="155"/>
      <c r="H37" s="149"/>
      <c r="I37" s="149"/>
      <c r="J37" s="149"/>
      <c r="K37" s="194"/>
      <c r="L37" s="166"/>
      <c r="M37" s="201"/>
      <c r="N37" s="132"/>
      <c r="O37" s="142"/>
      <c r="P37" s="138" t="s">
        <v>160</v>
      </c>
      <c r="Q37" s="128" t="s">
        <v>191</v>
      </c>
      <c r="R37" s="118">
        <v>180</v>
      </c>
      <c r="S37" s="82" t="s">
        <v>153</v>
      </c>
      <c r="T37" s="92">
        <v>180</v>
      </c>
      <c r="U37" s="91">
        <v>60</v>
      </c>
      <c r="V37" s="93"/>
      <c r="W37" s="93"/>
      <c r="X37" s="76"/>
      <c r="Y37" s="81"/>
      <c r="Z37" s="76"/>
      <c r="AA37" s="76"/>
      <c r="AB37" s="76"/>
    </row>
    <row r="38" spans="1:28" ht="55.5" customHeight="1" x14ac:dyDescent="0.25">
      <c r="A38" s="222"/>
      <c r="B38" s="130"/>
      <c r="C38" s="149"/>
      <c r="D38" s="185"/>
      <c r="E38" s="149"/>
      <c r="F38" s="130"/>
      <c r="G38" s="155"/>
      <c r="H38" s="149"/>
      <c r="I38" s="149"/>
      <c r="J38" s="149"/>
      <c r="K38" s="194"/>
      <c r="L38" s="166"/>
      <c r="M38" s="201"/>
      <c r="N38" s="132"/>
      <c r="O38" s="142"/>
      <c r="P38" s="138"/>
      <c r="Q38" s="129"/>
      <c r="R38" s="118"/>
      <c r="S38" s="82"/>
      <c r="T38" s="92"/>
      <c r="U38" s="91"/>
      <c r="V38" s="93"/>
      <c r="W38" s="93"/>
      <c r="X38" s="76"/>
      <c r="Y38" s="81"/>
      <c r="Z38" s="76"/>
      <c r="AA38" s="76"/>
      <c r="AB38" s="76"/>
    </row>
    <row r="39" spans="1:28" x14ac:dyDescent="0.25">
      <c r="A39" s="222"/>
      <c r="B39" s="130"/>
      <c r="C39" s="149"/>
      <c r="D39" s="185"/>
      <c r="E39" s="149"/>
      <c r="F39" s="130"/>
      <c r="G39" s="155"/>
      <c r="H39" s="149"/>
      <c r="I39" s="149"/>
      <c r="J39" s="149"/>
      <c r="K39" s="194"/>
      <c r="L39" s="166"/>
      <c r="M39" s="201"/>
      <c r="N39" s="132"/>
      <c r="O39" s="142"/>
      <c r="P39" s="134" t="s">
        <v>220</v>
      </c>
      <c r="Q39" s="128" t="s">
        <v>192</v>
      </c>
      <c r="R39" s="118">
        <v>250</v>
      </c>
      <c r="S39" s="82" t="s">
        <v>114</v>
      </c>
      <c r="T39" s="91">
        <v>250</v>
      </c>
      <c r="U39" s="91">
        <v>83</v>
      </c>
      <c r="V39" s="93"/>
      <c r="W39" s="93"/>
      <c r="X39" s="76"/>
      <c r="Y39" s="81"/>
      <c r="Z39" s="76"/>
      <c r="AA39" s="76"/>
      <c r="AB39" s="76"/>
    </row>
    <row r="40" spans="1:28" x14ac:dyDescent="0.25">
      <c r="A40" s="222"/>
      <c r="B40" s="130"/>
      <c r="C40" s="149"/>
      <c r="D40" s="185"/>
      <c r="E40" s="149"/>
      <c r="F40" s="130"/>
      <c r="G40" s="155"/>
      <c r="H40" s="149"/>
      <c r="I40" s="149"/>
      <c r="J40" s="149"/>
      <c r="K40" s="194"/>
      <c r="L40" s="166"/>
      <c r="M40" s="201"/>
      <c r="N40" s="132"/>
      <c r="O40" s="142"/>
      <c r="P40" s="135"/>
      <c r="Q40" s="130"/>
      <c r="R40" s="118"/>
      <c r="S40" s="82"/>
      <c r="T40" s="91"/>
      <c r="U40" s="91"/>
      <c r="V40" s="93"/>
      <c r="W40" s="93"/>
      <c r="X40" s="76"/>
      <c r="Y40" s="81"/>
      <c r="Z40" s="76"/>
      <c r="AA40" s="76"/>
      <c r="AB40" s="76"/>
    </row>
    <row r="41" spans="1:28" x14ac:dyDescent="0.25">
      <c r="A41" s="222"/>
      <c r="B41" s="130"/>
      <c r="C41" s="149"/>
      <c r="D41" s="185"/>
      <c r="E41" s="149"/>
      <c r="F41" s="130"/>
      <c r="G41" s="155"/>
      <c r="H41" s="149"/>
      <c r="I41" s="149"/>
      <c r="J41" s="149"/>
      <c r="K41" s="194"/>
      <c r="L41" s="166"/>
      <c r="M41" s="201"/>
      <c r="N41" s="132"/>
      <c r="O41" s="142"/>
      <c r="P41" s="135"/>
      <c r="Q41" s="130"/>
      <c r="R41" s="118"/>
      <c r="S41" s="82"/>
      <c r="T41" s="91"/>
      <c r="U41" s="91"/>
      <c r="V41" s="93"/>
      <c r="W41" s="93"/>
      <c r="X41" s="76"/>
      <c r="Y41" s="81"/>
      <c r="Z41" s="76"/>
      <c r="AA41" s="76"/>
      <c r="AB41" s="76"/>
    </row>
    <row r="42" spans="1:28" ht="28.5" customHeight="1" x14ac:dyDescent="0.25">
      <c r="A42" s="222"/>
      <c r="B42" s="130"/>
      <c r="C42" s="149"/>
      <c r="D42" s="185"/>
      <c r="E42" s="149"/>
      <c r="F42" s="130"/>
      <c r="G42" s="155"/>
      <c r="H42" s="149"/>
      <c r="I42" s="149"/>
      <c r="J42" s="149"/>
      <c r="K42" s="194"/>
      <c r="L42" s="166"/>
      <c r="M42" s="201"/>
      <c r="N42" s="132"/>
      <c r="O42" s="142"/>
      <c r="P42" s="136"/>
      <c r="Q42" s="129"/>
      <c r="R42" s="118"/>
      <c r="S42" s="82"/>
      <c r="T42" s="91"/>
      <c r="U42" s="91"/>
      <c r="V42" s="93"/>
      <c r="W42" s="93"/>
      <c r="X42" s="76"/>
      <c r="Y42" s="81"/>
      <c r="Z42" s="76"/>
      <c r="AA42" s="76"/>
      <c r="AB42" s="76"/>
    </row>
    <row r="43" spans="1:28" ht="79.5" customHeight="1" x14ac:dyDescent="0.25">
      <c r="A43" s="222"/>
      <c r="B43" s="130"/>
      <c r="C43" s="149"/>
      <c r="D43" s="185"/>
      <c r="E43" s="149"/>
      <c r="F43" s="130"/>
      <c r="G43" s="155"/>
      <c r="H43" s="149"/>
      <c r="I43" s="149"/>
      <c r="J43" s="149"/>
      <c r="K43" s="194"/>
      <c r="L43" s="166"/>
      <c r="M43" s="201"/>
      <c r="N43" s="132"/>
      <c r="O43" s="142"/>
      <c r="P43" s="33" t="s">
        <v>221</v>
      </c>
      <c r="Q43" s="22" t="s">
        <v>140</v>
      </c>
      <c r="R43" s="43">
        <v>800</v>
      </c>
      <c r="S43" s="27" t="s">
        <v>153</v>
      </c>
      <c r="T43" s="45">
        <v>800</v>
      </c>
      <c r="U43" s="45">
        <v>266</v>
      </c>
      <c r="V43" s="93"/>
      <c r="W43" s="93"/>
      <c r="X43" s="76"/>
      <c r="Y43" s="81"/>
      <c r="Z43" s="76"/>
      <c r="AA43" s="76"/>
      <c r="AB43" s="76"/>
    </row>
    <row r="44" spans="1:28" ht="74.25" customHeight="1" x14ac:dyDescent="0.25">
      <c r="A44" s="222"/>
      <c r="B44" s="130"/>
      <c r="C44" s="149"/>
      <c r="D44" s="185"/>
      <c r="E44" s="150"/>
      <c r="F44" s="129"/>
      <c r="G44" s="156"/>
      <c r="H44" s="150"/>
      <c r="I44" s="150"/>
      <c r="J44" s="150"/>
      <c r="K44" s="195"/>
      <c r="L44" s="167"/>
      <c r="M44" s="202"/>
      <c r="N44" s="133"/>
      <c r="O44" s="142"/>
      <c r="P44" s="34" t="s">
        <v>222</v>
      </c>
      <c r="Q44" s="26" t="s">
        <v>223</v>
      </c>
      <c r="R44" s="46">
        <v>8400</v>
      </c>
      <c r="S44" s="27" t="s">
        <v>114</v>
      </c>
      <c r="T44" s="47">
        <v>8400</v>
      </c>
      <c r="U44" s="45">
        <v>8400</v>
      </c>
      <c r="V44" s="93"/>
      <c r="W44" s="93"/>
      <c r="X44" s="76"/>
      <c r="Y44" s="80"/>
      <c r="Z44" s="77"/>
      <c r="AA44" s="77"/>
      <c r="AB44" s="77"/>
    </row>
    <row r="45" spans="1:28" x14ac:dyDescent="0.25">
      <c r="A45" s="222"/>
      <c r="B45" s="130"/>
      <c r="C45" s="149"/>
      <c r="D45" s="185"/>
      <c r="E45" s="148" t="s">
        <v>43</v>
      </c>
      <c r="F45" s="128" t="s">
        <v>93</v>
      </c>
      <c r="G45" s="154">
        <v>0.42</v>
      </c>
      <c r="H45" s="148" t="s">
        <v>44</v>
      </c>
      <c r="I45" s="148" t="s">
        <v>45</v>
      </c>
      <c r="J45" s="210">
        <v>646969</v>
      </c>
      <c r="K45" s="160">
        <v>404356</v>
      </c>
      <c r="L45" s="196">
        <f>217200+47920</f>
        <v>265120</v>
      </c>
      <c r="M45" s="160">
        <v>60534</v>
      </c>
      <c r="N45" s="131" t="s">
        <v>169</v>
      </c>
      <c r="O45" s="142" t="s">
        <v>162</v>
      </c>
      <c r="P45" s="134" t="s">
        <v>46</v>
      </c>
      <c r="Q45" s="131" t="s">
        <v>195</v>
      </c>
      <c r="R45" s="114">
        <v>1000</v>
      </c>
      <c r="S45" s="82" t="s">
        <v>114</v>
      </c>
      <c r="T45" s="91">
        <v>1000</v>
      </c>
      <c r="U45" s="91">
        <v>333</v>
      </c>
      <c r="V45" s="90">
        <v>43619</v>
      </c>
      <c r="W45" s="90">
        <v>43677</v>
      </c>
      <c r="X45" s="76"/>
      <c r="Y45" s="79">
        <v>1291443344</v>
      </c>
      <c r="Z45" s="75" t="s">
        <v>122</v>
      </c>
      <c r="AA45" s="75" t="s">
        <v>147</v>
      </c>
      <c r="AB45" s="75"/>
    </row>
    <row r="46" spans="1:28" x14ac:dyDescent="0.25">
      <c r="A46" s="222"/>
      <c r="B46" s="130"/>
      <c r="C46" s="149"/>
      <c r="D46" s="185"/>
      <c r="E46" s="149"/>
      <c r="F46" s="130"/>
      <c r="G46" s="155"/>
      <c r="H46" s="149"/>
      <c r="I46" s="149"/>
      <c r="J46" s="211"/>
      <c r="K46" s="161"/>
      <c r="L46" s="231"/>
      <c r="M46" s="201"/>
      <c r="N46" s="132"/>
      <c r="O46" s="142"/>
      <c r="P46" s="135"/>
      <c r="Q46" s="132"/>
      <c r="R46" s="114"/>
      <c r="S46" s="82"/>
      <c r="T46" s="91"/>
      <c r="U46" s="91"/>
      <c r="V46" s="90"/>
      <c r="W46" s="90"/>
      <c r="X46" s="76"/>
      <c r="Y46" s="81"/>
      <c r="Z46" s="76"/>
      <c r="AA46" s="76"/>
      <c r="AB46" s="76"/>
    </row>
    <row r="47" spans="1:28" x14ac:dyDescent="0.25">
      <c r="A47" s="222"/>
      <c r="B47" s="130"/>
      <c r="C47" s="149"/>
      <c r="D47" s="185"/>
      <c r="E47" s="149"/>
      <c r="F47" s="130"/>
      <c r="G47" s="155"/>
      <c r="H47" s="149"/>
      <c r="I47" s="149"/>
      <c r="J47" s="211"/>
      <c r="K47" s="161"/>
      <c r="L47" s="231"/>
      <c r="M47" s="201"/>
      <c r="N47" s="132"/>
      <c r="O47" s="142"/>
      <c r="P47" s="135"/>
      <c r="Q47" s="132"/>
      <c r="R47" s="114"/>
      <c r="S47" s="82"/>
      <c r="T47" s="91"/>
      <c r="U47" s="91"/>
      <c r="V47" s="90"/>
      <c r="W47" s="90"/>
      <c r="X47" s="76"/>
      <c r="Y47" s="81"/>
      <c r="Z47" s="76"/>
      <c r="AA47" s="76"/>
      <c r="AB47" s="76"/>
    </row>
    <row r="48" spans="1:28" x14ac:dyDescent="0.25">
      <c r="A48" s="222"/>
      <c r="B48" s="130"/>
      <c r="C48" s="149"/>
      <c r="D48" s="185"/>
      <c r="E48" s="149"/>
      <c r="F48" s="130"/>
      <c r="G48" s="155"/>
      <c r="H48" s="149"/>
      <c r="I48" s="149"/>
      <c r="J48" s="211"/>
      <c r="K48" s="161"/>
      <c r="L48" s="231"/>
      <c r="M48" s="201"/>
      <c r="N48" s="132"/>
      <c r="O48" s="142"/>
      <c r="P48" s="135"/>
      <c r="Q48" s="132"/>
      <c r="R48" s="114"/>
      <c r="S48" s="82"/>
      <c r="T48" s="91"/>
      <c r="U48" s="91"/>
      <c r="V48" s="90"/>
      <c r="W48" s="90"/>
      <c r="X48" s="76"/>
      <c r="Y48" s="81"/>
      <c r="Z48" s="76"/>
      <c r="AA48" s="76"/>
      <c r="AB48" s="76"/>
    </row>
    <row r="49" spans="1:28" x14ac:dyDescent="0.25">
      <c r="A49" s="222"/>
      <c r="B49" s="130"/>
      <c r="C49" s="149"/>
      <c r="D49" s="185"/>
      <c r="E49" s="149"/>
      <c r="F49" s="130"/>
      <c r="G49" s="155"/>
      <c r="H49" s="149"/>
      <c r="I49" s="149"/>
      <c r="J49" s="211"/>
      <c r="K49" s="161"/>
      <c r="L49" s="231"/>
      <c r="M49" s="201"/>
      <c r="N49" s="132"/>
      <c r="O49" s="142"/>
      <c r="P49" s="136"/>
      <c r="Q49" s="133"/>
      <c r="R49" s="114"/>
      <c r="S49" s="82"/>
      <c r="T49" s="91"/>
      <c r="U49" s="91"/>
      <c r="V49" s="90"/>
      <c r="W49" s="90"/>
      <c r="X49" s="76"/>
      <c r="Y49" s="81"/>
      <c r="Z49" s="76"/>
      <c r="AA49" s="76"/>
      <c r="AB49" s="76"/>
    </row>
    <row r="50" spans="1:28" x14ac:dyDescent="0.25">
      <c r="A50" s="222"/>
      <c r="B50" s="130"/>
      <c r="C50" s="149"/>
      <c r="D50" s="185"/>
      <c r="E50" s="149"/>
      <c r="F50" s="130"/>
      <c r="G50" s="155"/>
      <c r="H50" s="149"/>
      <c r="I50" s="149"/>
      <c r="J50" s="211"/>
      <c r="K50" s="161"/>
      <c r="L50" s="231"/>
      <c r="M50" s="201"/>
      <c r="N50" s="132"/>
      <c r="O50" s="142"/>
      <c r="P50" s="134" t="s">
        <v>47</v>
      </c>
      <c r="Q50" s="128" t="s">
        <v>110</v>
      </c>
      <c r="R50" s="114">
        <v>25000</v>
      </c>
      <c r="S50" s="82" t="s">
        <v>115</v>
      </c>
      <c r="T50" s="91">
        <v>25000</v>
      </c>
      <c r="U50" s="91">
        <v>8333</v>
      </c>
      <c r="V50" s="90">
        <v>43557</v>
      </c>
      <c r="W50" s="90">
        <v>43773</v>
      </c>
      <c r="X50" s="76"/>
      <c r="Y50" s="81"/>
      <c r="Z50" s="76"/>
      <c r="AA50" s="76"/>
      <c r="AB50" s="76"/>
    </row>
    <row r="51" spans="1:28" x14ac:dyDescent="0.25">
      <c r="A51" s="222"/>
      <c r="B51" s="130"/>
      <c r="C51" s="149"/>
      <c r="D51" s="185"/>
      <c r="E51" s="149"/>
      <c r="F51" s="130"/>
      <c r="G51" s="155"/>
      <c r="H51" s="149"/>
      <c r="I51" s="149"/>
      <c r="J51" s="211"/>
      <c r="K51" s="161"/>
      <c r="L51" s="231"/>
      <c r="M51" s="201"/>
      <c r="N51" s="132"/>
      <c r="O51" s="142"/>
      <c r="P51" s="135"/>
      <c r="Q51" s="130"/>
      <c r="R51" s="114"/>
      <c r="S51" s="82"/>
      <c r="T51" s="91"/>
      <c r="U51" s="91"/>
      <c r="V51" s="90"/>
      <c r="W51" s="90"/>
      <c r="X51" s="76"/>
      <c r="Y51" s="81"/>
      <c r="Z51" s="76"/>
      <c r="AA51" s="76"/>
      <c r="AB51" s="76"/>
    </row>
    <row r="52" spans="1:28" x14ac:dyDescent="0.25">
      <c r="A52" s="222"/>
      <c r="B52" s="130"/>
      <c r="C52" s="149"/>
      <c r="D52" s="185"/>
      <c r="E52" s="149"/>
      <c r="F52" s="130"/>
      <c r="G52" s="155"/>
      <c r="H52" s="149"/>
      <c r="I52" s="149"/>
      <c r="J52" s="211"/>
      <c r="K52" s="161"/>
      <c r="L52" s="231"/>
      <c r="M52" s="201"/>
      <c r="N52" s="132"/>
      <c r="O52" s="142"/>
      <c r="P52" s="135"/>
      <c r="Q52" s="130"/>
      <c r="R52" s="114"/>
      <c r="S52" s="82"/>
      <c r="T52" s="91"/>
      <c r="U52" s="91"/>
      <c r="V52" s="90"/>
      <c r="W52" s="90"/>
      <c r="X52" s="76"/>
      <c r="Y52" s="81"/>
      <c r="Z52" s="76"/>
      <c r="AA52" s="76"/>
      <c r="AB52" s="76"/>
    </row>
    <row r="53" spans="1:28" x14ac:dyDescent="0.25">
      <c r="A53" s="222"/>
      <c r="B53" s="130"/>
      <c r="C53" s="149"/>
      <c r="D53" s="185"/>
      <c r="E53" s="149"/>
      <c r="F53" s="130"/>
      <c r="G53" s="155"/>
      <c r="H53" s="149"/>
      <c r="I53" s="149"/>
      <c r="J53" s="211"/>
      <c r="K53" s="161"/>
      <c r="L53" s="231"/>
      <c r="M53" s="201"/>
      <c r="N53" s="132"/>
      <c r="O53" s="142"/>
      <c r="P53" s="135"/>
      <c r="Q53" s="130"/>
      <c r="R53" s="114"/>
      <c r="S53" s="82"/>
      <c r="T53" s="91"/>
      <c r="U53" s="91"/>
      <c r="V53" s="90"/>
      <c r="W53" s="90"/>
      <c r="X53" s="76"/>
      <c r="Y53" s="81"/>
      <c r="Z53" s="76"/>
      <c r="AA53" s="76"/>
      <c r="AB53" s="76"/>
    </row>
    <row r="54" spans="1:28" x14ac:dyDescent="0.25">
      <c r="A54" s="222"/>
      <c r="B54" s="130"/>
      <c r="C54" s="149"/>
      <c r="D54" s="185"/>
      <c r="E54" s="149"/>
      <c r="F54" s="130"/>
      <c r="G54" s="155"/>
      <c r="H54" s="149"/>
      <c r="I54" s="149"/>
      <c r="J54" s="211"/>
      <c r="K54" s="161"/>
      <c r="L54" s="231"/>
      <c r="M54" s="201"/>
      <c r="N54" s="132"/>
      <c r="O54" s="142"/>
      <c r="P54" s="136"/>
      <c r="Q54" s="129"/>
      <c r="R54" s="114"/>
      <c r="S54" s="82"/>
      <c r="T54" s="91"/>
      <c r="U54" s="91"/>
      <c r="V54" s="90"/>
      <c r="W54" s="90"/>
      <c r="X54" s="76"/>
      <c r="Y54" s="81"/>
      <c r="Z54" s="76"/>
      <c r="AA54" s="76"/>
      <c r="AB54" s="76"/>
    </row>
    <row r="55" spans="1:28" x14ac:dyDescent="0.25">
      <c r="A55" s="222"/>
      <c r="B55" s="130"/>
      <c r="C55" s="149"/>
      <c r="D55" s="185"/>
      <c r="E55" s="149"/>
      <c r="F55" s="130"/>
      <c r="G55" s="155"/>
      <c r="H55" s="149"/>
      <c r="I55" s="149"/>
      <c r="J55" s="211"/>
      <c r="K55" s="161"/>
      <c r="L55" s="231"/>
      <c r="M55" s="201"/>
      <c r="N55" s="132"/>
      <c r="O55" s="142"/>
      <c r="P55" s="134" t="s">
        <v>228</v>
      </c>
      <c r="Q55" s="128" t="s">
        <v>193</v>
      </c>
      <c r="R55" s="123">
        <v>3000</v>
      </c>
      <c r="S55" s="82" t="s">
        <v>114</v>
      </c>
      <c r="T55" s="91">
        <v>3000</v>
      </c>
      <c r="U55" s="91">
        <v>1000</v>
      </c>
      <c r="V55" s="90">
        <v>43525</v>
      </c>
      <c r="W55" s="90">
        <v>43769</v>
      </c>
      <c r="X55" s="76"/>
      <c r="Y55" s="81"/>
      <c r="Z55" s="76"/>
      <c r="AA55" s="76"/>
      <c r="AB55" s="76"/>
    </row>
    <row r="56" spans="1:28" x14ac:dyDescent="0.25">
      <c r="A56" s="222"/>
      <c r="B56" s="130"/>
      <c r="C56" s="149"/>
      <c r="D56" s="185"/>
      <c r="E56" s="149"/>
      <c r="F56" s="130"/>
      <c r="G56" s="155"/>
      <c r="H56" s="149"/>
      <c r="I56" s="149"/>
      <c r="J56" s="211"/>
      <c r="K56" s="161"/>
      <c r="L56" s="231"/>
      <c r="M56" s="201"/>
      <c r="N56" s="132"/>
      <c r="O56" s="142"/>
      <c r="P56" s="135"/>
      <c r="Q56" s="130"/>
      <c r="R56" s="118"/>
      <c r="S56" s="82"/>
      <c r="T56" s="91"/>
      <c r="U56" s="91"/>
      <c r="V56" s="90"/>
      <c r="W56" s="90"/>
      <c r="X56" s="76"/>
      <c r="Y56" s="81"/>
      <c r="Z56" s="76"/>
      <c r="AA56" s="76"/>
      <c r="AB56" s="76"/>
    </row>
    <row r="57" spans="1:28" x14ac:dyDescent="0.25">
      <c r="A57" s="222"/>
      <c r="B57" s="130"/>
      <c r="C57" s="149"/>
      <c r="D57" s="185"/>
      <c r="E57" s="149"/>
      <c r="F57" s="130"/>
      <c r="G57" s="155"/>
      <c r="H57" s="149"/>
      <c r="I57" s="149"/>
      <c r="J57" s="211"/>
      <c r="K57" s="161"/>
      <c r="L57" s="231"/>
      <c r="M57" s="201"/>
      <c r="N57" s="132"/>
      <c r="O57" s="142"/>
      <c r="P57" s="135"/>
      <c r="Q57" s="130"/>
      <c r="R57" s="118"/>
      <c r="S57" s="82"/>
      <c r="T57" s="91"/>
      <c r="U57" s="91"/>
      <c r="V57" s="90"/>
      <c r="W57" s="90"/>
      <c r="X57" s="76"/>
      <c r="Y57" s="81"/>
      <c r="Z57" s="76"/>
      <c r="AA57" s="76"/>
      <c r="AB57" s="76"/>
    </row>
    <row r="58" spans="1:28" ht="18.75" customHeight="1" x14ac:dyDescent="0.25">
      <c r="A58" s="222"/>
      <c r="B58" s="130"/>
      <c r="C58" s="149"/>
      <c r="D58" s="185"/>
      <c r="E58" s="149"/>
      <c r="F58" s="130"/>
      <c r="G58" s="155"/>
      <c r="H58" s="149"/>
      <c r="I58" s="149"/>
      <c r="J58" s="211"/>
      <c r="K58" s="161"/>
      <c r="L58" s="231"/>
      <c r="M58" s="201"/>
      <c r="N58" s="132"/>
      <c r="O58" s="142"/>
      <c r="P58" s="135"/>
      <c r="Q58" s="130"/>
      <c r="R58" s="118"/>
      <c r="S58" s="82"/>
      <c r="T58" s="91"/>
      <c r="U58" s="91"/>
      <c r="V58" s="90"/>
      <c r="W58" s="90"/>
      <c r="X58" s="76"/>
      <c r="Y58" s="81"/>
      <c r="Z58" s="76"/>
      <c r="AA58" s="76"/>
      <c r="AB58" s="76"/>
    </row>
    <row r="59" spans="1:28" ht="56.25" customHeight="1" x14ac:dyDescent="0.25">
      <c r="A59" s="222"/>
      <c r="B59" s="130"/>
      <c r="C59" s="149"/>
      <c r="D59" s="185"/>
      <c r="E59" s="149"/>
      <c r="F59" s="130"/>
      <c r="G59" s="155"/>
      <c r="H59" s="149"/>
      <c r="I59" s="149"/>
      <c r="J59" s="211"/>
      <c r="K59" s="161"/>
      <c r="L59" s="231"/>
      <c r="M59" s="201"/>
      <c r="N59" s="132"/>
      <c r="O59" s="142"/>
      <c r="P59" s="136"/>
      <c r="Q59" s="129"/>
      <c r="R59" s="118"/>
      <c r="S59" s="82"/>
      <c r="T59" s="91"/>
      <c r="U59" s="91"/>
      <c r="V59" s="90"/>
      <c r="W59" s="90"/>
      <c r="X59" s="76"/>
      <c r="Y59" s="81"/>
      <c r="Z59" s="76"/>
      <c r="AA59" s="76"/>
      <c r="AB59" s="76"/>
    </row>
    <row r="60" spans="1:28" x14ac:dyDescent="0.25">
      <c r="A60" s="222"/>
      <c r="B60" s="130"/>
      <c r="C60" s="149"/>
      <c r="D60" s="185"/>
      <c r="E60" s="149"/>
      <c r="F60" s="130"/>
      <c r="G60" s="155"/>
      <c r="H60" s="149"/>
      <c r="I60" s="149"/>
      <c r="J60" s="211"/>
      <c r="K60" s="161"/>
      <c r="L60" s="231"/>
      <c r="M60" s="201"/>
      <c r="N60" s="132"/>
      <c r="O60" s="142"/>
      <c r="P60" s="134" t="s">
        <v>227</v>
      </c>
      <c r="Q60" s="124" t="s">
        <v>111</v>
      </c>
      <c r="R60" s="115">
        <v>7000</v>
      </c>
      <c r="S60" s="82" t="s">
        <v>153</v>
      </c>
      <c r="T60" s="91">
        <v>7000</v>
      </c>
      <c r="U60" s="91">
        <v>2333</v>
      </c>
      <c r="V60" s="78">
        <v>43678</v>
      </c>
      <c r="W60" s="90">
        <v>43707</v>
      </c>
      <c r="X60" s="76"/>
      <c r="Y60" s="81"/>
      <c r="Z60" s="76"/>
      <c r="AA60" s="76"/>
      <c r="AB60" s="76"/>
    </row>
    <row r="61" spans="1:28" x14ac:dyDescent="0.25">
      <c r="A61" s="222"/>
      <c r="B61" s="130"/>
      <c r="C61" s="149"/>
      <c r="D61" s="185"/>
      <c r="E61" s="149"/>
      <c r="F61" s="130"/>
      <c r="G61" s="155"/>
      <c r="H61" s="149"/>
      <c r="I61" s="149"/>
      <c r="J61" s="211"/>
      <c r="K61" s="161"/>
      <c r="L61" s="231"/>
      <c r="M61" s="201"/>
      <c r="N61" s="132"/>
      <c r="O61" s="142"/>
      <c r="P61" s="135"/>
      <c r="Q61" s="124"/>
      <c r="R61" s="116"/>
      <c r="S61" s="82"/>
      <c r="T61" s="91"/>
      <c r="U61" s="91"/>
      <c r="V61" s="87"/>
      <c r="W61" s="90"/>
      <c r="X61" s="76"/>
      <c r="Y61" s="81"/>
      <c r="Z61" s="76"/>
      <c r="AA61" s="76"/>
      <c r="AB61" s="76"/>
    </row>
    <row r="62" spans="1:28" ht="42.75" customHeight="1" x14ac:dyDescent="0.25">
      <c r="A62" s="222"/>
      <c r="B62" s="130"/>
      <c r="C62" s="149"/>
      <c r="D62" s="185"/>
      <c r="E62" s="149"/>
      <c r="F62" s="130"/>
      <c r="G62" s="155"/>
      <c r="H62" s="149"/>
      <c r="I62" s="149"/>
      <c r="J62" s="211"/>
      <c r="K62" s="161"/>
      <c r="L62" s="231"/>
      <c r="M62" s="201"/>
      <c r="N62" s="132"/>
      <c r="O62" s="142"/>
      <c r="P62" s="136"/>
      <c r="Q62" s="124"/>
      <c r="R62" s="117"/>
      <c r="S62" s="82"/>
      <c r="T62" s="91"/>
      <c r="U62" s="91"/>
      <c r="V62" s="87"/>
      <c r="W62" s="90"/>
      <c r="X62" s="76"/>
      <c r="Y62" s="81"/>
      <c r="Z62" s="76"/>
      <c r="AA62" s="76"/>
      <c r="AB62" s="76"/>
    </row>
    <row r="63" spans="1:28" x14ac:dyDescent="0.25">
      <c r="A63" s="222"/>
      <c r="B63" s="130"/>
      <c r="C63" s="149"/>
      <c r="D63" s="185"/>
      <c r="E63" s="149"/>
      <c r="F63" s="130"/>
      <c r="G63" s="155"/>
      <c r="H63" s="149"/>
      <c r="I63" s="149"/>
      <c r="J63" s="211"/>
      <c r="K63" s="161"/>
      <c r="L63" s="231"/>
      <c r="M63" s="201"/>
      <c r="N63" s="132"/>
      <c r="O63" s="142"/>
      <c r="P63" s="134" t="s">
        <v>48</v>
      </c>
      <c r="Q63" s="124" t="s">
        <v>194</v>
      </c>
      <c r="R63" s="115">
        <v>24654</v>
      </c>
      <c r="S63" s="82" t="s">
        <v>114</v>
      </c>
      <c r="T63" s="91">
        <v>24654</v>
      </c>
      <c r="U63" s="91">
        <v>8218</v>
      </c>
      <c r="V63" s="78">
        <v>43498</v>
      </c>
      <c r="W63" s="78">
        <v>43798</v>
      </c>
      <c r="X63" s="76"/>
      <c r="Y63" s="81"/>
      <c r="Z63" s="76"/>
      <c r="AA63" s="76"/>
      <c r="AB63" s="76"/>
    </row>
    <row r="64" spans="1:28" ht="64.5" customHeight="1" x14ac:dyDescent="0.25">
      <c r="A64" s="222"/>
      <c r="B64" s="130"/>
      <c r="C64" s="149"/>
      <c r="D64" s="186"/>
      <c r="E64" s="150"/>
      <c r="F64" s="129"/>
      <c r="G64" s="156"/>
      <c r="H64" s="150"/>
      <c r="I64" s="150"/>
      <c r="J64" s="212"/>
      <c r="K64" s="158"/>
      <c r="L64" s="232"/>
      <c r="M64" s="202"/>
      <c r="N64" s="133"/>
      <c r="O64" s="142"/>
      <c r="P64" s="136"/>
      <c r="Q64" s="124"/>
      <c r="R64" s="117"/>
      <c r="S64" s="82"/>
      <c r="T64" s="91"/>
      <c r="U64" s="91"/>
      <c r="V64" s="88"/>
      <c r="W64" s="88"/>
      <c r="X64" s="77"/>
      <c r="Y64" s="80"/>
      <c r="Z64" s="77"/>
      <c r="AA64" s="77"/>
      <c r="AB64" s="77"/>
    </row>
    <row r="65" spans="1:28" x14ac:dyDescent="0.25">
      <c r="A65" s="222"/>
      <c r="B65" s="130"/>
      <c r="C65" s="149"/>
      <c r="D65" s="148" t="s">
        <v>49</v>
      </c>
      <c r="E65" s="184" t="s">
        <v>50</v>
      </c>
      <c r="F65" s="124" t="s">
        <v>94</v>
      </c>
      <c r="G65" s="154">
        <v>0.14000000000000001</v>
      </c>
      <c r="H65" s="148" t="s">
        <v>51</v>
      </c>
      <c r="I65" s="148" t="s">
        <v>52</v>
      </c>
      <c r="J65" s="148">
        <v>100</v>
      </c>
      <c r="K65" s="148">
        <v>73</v>
      </c>
      <c r="L65" s="159">
        <f>21+33</f>
        <v>54</v>
      </c>
      <c r="M65" s="157">
        <v>7</v>
      </c>
      <c r="N65" s="131" t="s">
        <v>170</v>
      </c>
      <c r="O65" s="142" t="s">
        <v>103</v>
      </c>
      <c r="P65" s="139" t="s">
        <v>229</v>
      </c>
      <c r="Q65" s="124" t="s">
        <v>158</v>
      </c>
      <c r="R65" s="118">
        <v>7</v>
      </c>
      <c r="S65" s="82" t="s">
        <v>114</v>
      </c>
      <c r="T65" s="92">
        <v>7</v>
      </c>
      <c r="U65" s="91">
        <v>24500</v>
      </c>
      <c r="V65" s="78">
        <v>43467</v>
      </c>
      <c r="W65" s="78">
        <v>43829</v>
      </c>
      <c r="X65" s="75" t="s">
        <v>134</v>
      </c>
      <c r="Y65" s="79">
        <v>4280506540</v>
      </c>
      <c r="Z65" s="75" t="s">
        <v>123</v>
      </c>
      <c r="AA65" s="75" t="s">
        <v>148</v>
      </c>
      <c r="AB65" s="75"/>
    </row>
    <row r="66" spans="1:28" x14ac:dyDescent="0.25">
      <c r="A66" s="222"/>
      <c r="B66" s="130"/>
      <c r="C66" s="149"/>
      <c r="D66" s="149"/>
      <c r="E66" s="185"/>
      <c r="F66" s="124"/>
      <c r="G66" s="155"/>
      <c r="H66" s="149"/>
      <c r="I66" s="149"/>
      <c r="J66" s="149"/>
      <c r="K66" s="149"/>
      <c r="L66" s="57"/>
      <c r="M66" s="161"/>
      <c r="N66" s="132"/>
      <c r="O66" s="142"/>
      <c r="P66" s="140"/>
      <c r="Q66" s="124"/>
      <c r="R66" s="118"/>
      <c r="S66" s="82"/>
      <c r="T66" s="92"/>
      <c r="U66" s="91"/>
      <c r="V66" s="87"/>
      <c r="W66" s="87"/>
      <c r="X66" s="76"/>
      <c r="Y66" s="81"/>
      <c r="Z66" s="76"/>
      <c r="AA66" s="76"/>
      <c r="AB66" s="76"/>
    </row>
    <row r="67" spans="1:28" ht="49.5" customHeight="1" x14ac:dyDescent="0.25">
      <c r="A67" s="222"/>
      <c r="B67" s="130"/>
      <c r="C67" s="149"/>
      <c r="D67" s="149"/>
      <c r="E67" s="185"/>
      <c r="F67" s="124"/>
      <c r="G67" s="156"/>
      <c r="H67" s="149"/>
      <c r="I67" s="150"/>
      <c r="J67" s="150"/>
      <c r="K67" s="150"/>
      <c r="L67" s="58"/>
      <c r="M67" s="158"/>
      <c r="N67" s="132"/>
      <c r="O67" s="142"/>
      <c r="P67" s="141"/>
      <c r="Q67" s="124"/>
      <c r="R67" s="118"/>
      <c r="S67" s="82"/>
      <c r="T67" s="92"/>
      <c r="U67" s="91"/>
      <c r="V67" s="87"/>
      <c r="W67" s="87"/>
      <c r="X67" s="76"/>
      <c r="Y67" s="81"/>
      <c r="Z67" s="76"/>
      <c r="AA67" s="76"/>
      <c r="AB67" s="76"/>
    </row>
    <row r="68" spans="1:28" ht="15" customHeight="1" x14ac:dyDescent="0.25">
      <c r="A68" s="222"/>
      <c r="B68" s="130"/>
      <c r="C68" s="149"/>
      <c r="D68" s="149"/>
      <c r="E68" s="185"/>
      <c r="F68" s="124"/>
      <c r="G68" s="189">
        <v>0.31</v>
      </c>
      <c r="H68" s="149"/>
      <c r="I68" s="148" t="s">
        <v>53</v>
      </c>
      <c r="J68" s="192">
        <v>72</v>
      </c>
      <c r="K68" s="175">
        <v>32</v>
      </c>
      <c r="L68" s="159">
        <v>9</v>
      </c>
      <c r="M68" s="192">
        <v>16</v>
      </c>
      <c r="N68" s="132"/>
      <c r="O68" s="142"/>
      <c r="P68" s="147" t="s">
        <v>155</v>
      </c>
      <c r="Q68" s="56" t="s">
        <v>156</v>
      </c>
      <c r="R68" s="59">
        <v>2</v>
      </c>
      <c r="S68" s="60" t="s">
        <v>114</v>
      </c>
      <c r="T68" s="61">
        <v>2</v>
      </c>
      <c r="U68" s="62">
        <v>15000</v>
      </c>
      <c r="V68" s="87"/>
      <c r="W68" s="87"/>
      <c r="X68" s="76"/>
      <c r="Y68" s="81"/>
      <c r="Z68" s="76"/>
      <c r="AA68" s="76"/>
      <c r="AB68" s="76"/>
    </row>
    <row r="69" spans="1:28" x14ac:dyDescent="0.25">
      <c r="A69" s="222"/>
      <c r="B69" s="130"/>
      <c r="C69" s="149"/>
      <c r="D69" s="149"/>
      <c r="E69" s="185"/>
      <c r="F69" s="124"/>
      <c r="G69" s="190"/>
      <c r="H69" s="149"/>
      <c r="I69" s="149"/>
      <c r="J69" s="187"/>
      <c r="K69" s="176"/>
      <c r="L69" s="57"/>
      <c r="M69" s="187"/>
      <c r="N69" s="132"/>
      <c r="O69" s="142"/>
      <c r="P69" s="147"/>
      <c r="Q69" s="56"/>
      <c r="R69" s="59"/>
      <c r="S69" s="60"/>
      <c r="T69" s="61"/>
      <c r="U69" s="62"/>
      <c r="V69" s="87"/>
      <c r="W69" s="87"/>
      <c r="X69" s="76"/>
      <c r="Y69" s="81"/>
      <c r="Z69" s="76"/>
      <c r="AA69" s="76"/>
      <c r="AB69" s="76"/>
    </row>
    <row r="70" spans="1:28" x14ac:dyDescent="0.25">
      <c r="A70" s="222"/>
      <c r="B70" s="130"/>
      <c r="C70" s="149"/>
      <c r="D70" s="149"/>
      <c r="E70" s="185"/>
      <c r="F70" s="124"/>
      <c r="G70" s="190"/>
      <c r="H70" s="149"/>
      <c r="I70" s="149"/>
      <c r="J70" s="187"/>
      <c r="K70" s="176"/>
      <c r="L70" s="57"/>
      <c r="M70" s="187"/>
      <c r="N70" s="132"/>
      <c r="O70" s="142"/>
      <c r="P70" s="147"/>
      <c r="Q70" s="56"/>
      <c r="R70" s="59"/>
      <c r="S70" s="60"/>
      <c r="T70" s="61"/>
      <c r="U70" s="62"/>
      <c r="V70" s="87"/>
      <c r="W70" s="87"/>
      <c r="X70" s="76"/>
      <c r="Y70" s="81"/>
      <c r="Z70" s="76"/>
      <c r="AA70" s="76"/>
      <c r="AB70" s="76"/>
    </row>
    <row r="71" spans="1:28" x14ac:dyDescent="0.25">
      <c r="A71" s="222"/>
      <c r="B71" s="130"/>
      <c r="C71" s="149"/>
      <c r="D71" s="149"/>
      <c r="E71" s="185"/>
      <c r="F71" s="124"/>
      <c r="G71" s="190"/>
      <c r="H71" s="149"/>
      <c r="I71" s="149"/>
      <c r="J71" s="187"/>
      <c r="K71" s="176"/>
      <c r="L71" s="57"/>
      <c r="M71" s="187"/>
      <c r="N71" s="132"/>
      <c r="O71" s="142"/>
      <c r="P71" s="147"/>
      <c r="Q71" s="56"/>
      <c r="R71" s="59"/>
      <c r="S71" s="60"/>
      <c r="T71" s="61"/>
      <c r="U71" s="62"/>
      <c r="V71" s="87"/>
      <c r="W71" s="87"/>
      <c r="X71" s="76"/>
      <c r="Y71" s="81"/>
      <c r="Z71" s="76"/>
      <c r="AA71" s="76"/>
      <c r="AB71" s="76"/>
    </row>
    <row r="72" spans="1:28" ht="15" customHeight="1" x14ac:dyDescent="0.25">
      <c r="A72" s="222"/>
      <c r="B72" s="130"/>
      <c r="C72" s="149"/>
      <c r="D72" s="149"/>
      <c r="E72" s="185"/>
      <c r="F72" s="124"/>
      <c r="G72" s="190"/>
      <c r="H72" s="149"/>
      <c r="I72" s="149"/>
      <c r="J72" s="187"/>
      <c r="K72" s="176"/>
      <c r="L72" s="57"/>
      <c r="M72" s="187"/>
      <c r="N72" s="132"/>
      <c r="O72" s="142"/>
      <c r="P72" s="139" t="s">
        <v>159</v>
      </c>
      <c r="Q72" s="57" t="s">
        <v>157</v>
      </c>
      <c r="R72" s="63">
        <v>14</v>
      </c>
      <c r="S72" s="66" t="s">
        <v>153</v>
      </c>
      <c r="T72" s="69">
        <v>14</v>
      </c>
      <c r="U72" s="72">
        <v>50000</v>
      </c>
      <c r="V72" s="87"/>
      <c r="W72" s="87"/>
      <c r="X72" s="76"/>
      <c r="Y72" s="81"/>
      <c r="Z72" s="76"/>
      <c r="AA72" s="76"/>
      <c r="AB72" s="76"/>
    </row>
    <row r="73" spans="1:28" x14ac:dyDescent="0.25">
      <c r="A73" s="222"/>
      <c r="B73" s="130"/>
      <c r="C73" s="149"/>
      <c r="D73" s="149"/>
      <c r="E73" s="185"/>
      <c r="F73" s="124"/>
      <c r="G73" s="190"/>
      <c r="H73" s="149"/>
      <c r="I73" s="149"/>
      <c r="J73" s="187"/>
      <c r="K73" s="176"/>
      <c r="L73" s="57"/>
      <c r="M73" s="187"/>
      <c r="N73" s="132"/>
      <c r="O73" s="142"/>
      <c r="P73" s="140"/>
      <c r="Q73" s="57"/>
      <c r="R73" s="64"/>
      <c r="S73" s="67"/>
      <c r="T73" s="70"/>
      <c r="U73" s="73"/>
      <c r="V73" s="87"/>
      <c r="W73" s="87"/>
      <c r="X73" s="76"/>
      <c r="Y73" s="81"/>
      <c r="Z73" s="76"/>
      <c r="AA73" s="76"/>
      <c r="AB73" s="76"/>
    </row>
    <row r="74" spans="1:28" x14ac:dyDescent="0.25">
      <c r="A74" s="222"/>
      <c r="B74" s="130"/>
      <c r="C74" s="149"/>
      <c r="D74" s="150"/>
      <c r="E74" s="186"/>
      <c r="F74" s="124"/>
      <c r="G74" s="191"/>
      <c r="H74" s="150"/>
      <c r="I74" s="150"/>
      <c r="J74" s="188"/>
      <c r="K74" s="177"/>
      <c r="L74" s="58"/>
      <c r="M74" s="188"/>
      <c r="N74" s="133"/>
      <c r="O74" s="142"/>
      <c r="P74" s="141"/>
      <c r="Q74" s="58"/>
      <c r="R74" s="65"/>
      <c r="S74" s="68"/>
      <c r="T74" s="71"/>
      <c r="U74" s="74"/>
      <c r="V74" s="88"/>
      <c r="W74" s="88"/>
      <c r="X74" s="77"/>
      <c r="Y74" s="80"/>
      <c r="Z74" s="77"/>
      <c r="AA74" s="77"/>
      <c r="AB74" s="77"/>
    </row>
    <row r="75" spans="1:28" ht="60" x14ac:dyDescent="0.25">
      <c r="A75" s="222"/>
      <c r="B75" s="130"/>
      <c r="C75" s="149"/>
      <c r="D75" s="181" t="s">
        <v>54</v>
      </c>
      <c r="E75" s="148" t="s">
        <v>55</v>
      </c>
      <c r="F75" s="124" t="s">
        <v>95</v>
      </c>
      <c r="G75" s="154">
        <v>7.0000000000000007E-2</v>
      </c>
      <c r="H75" s="148" t="s">
        <v>56</v>
      </c>
      <c r="I75" s="148" t="s">
        <v>57</v>
      </c>
      <c r="J75" s="168">
        <v>40000</v>
      </c>
      <c r="K75" s="160">
        <v>29378</v>
      </c>
      <c r="L75" s="165">
        <f>25243+13202</f>
        <v>38445</v>
      </c>
      <c r="M75" s="168">
        <v>2657</v>
      </c>
      <c r="N75" s="131" t="s">
        <v>171</v>
      </c>
      <c r="O75" s="99" t="s">
        <v>163</v>
      </c>
      <c r="P75" s="33" t="s">
        <v>196</v>
      </c>
      <c r="Q75" s="22" t="s">
        <v>200</v>
      </c>
      <c r="R75" s="44">
        <v>600</v>
      </c>
      <c r="S75" s="27" t="s">
        <v>153</v>
      </c>
      <c r="T75" s="44">
        <v>600</v>
      </c>
      <c r="U75" s="45">
        <v>200</v>
      </c>
      <c r="V75" s="78">
        <v>43498</v>
      </c>
      <c r="W75" s="78">
        <v>43798</v>
      </c>
      <c r="X75" s="75" t="s">
        <v>130</v>
      </c>
      <c r="Y75" s="79">
        <v>294795000</v>
      </c>
      <c r="Z75" s="75" t="s">
        <v>124</v>
      </c>
      <c r="AA75" s="75" t="s">
        <v>118</v>
      </c>
      <c r="AB75" s="75"/>
    </row>
    <row r="76" spans="1:28" ht="25.5" x14ac:dyDescent="0.25">
      <c r="A76" s="222"/>
      <c r="B76" s="130"/>
      <c r="C76" s="149"/>
      <c r="D76" s="182"/>
      <c r="E76" s="149"/>
      <c r="F76" s="124"/>
      <c r="G76" s="155"/>
      <c r="H76" s="149"/>
      <c r="I76" s="149"/>
      <c r="J76" s="149"/>
      <c r="K76" s="161"/>
      <c r="L76" s="166"/>
      <c r="M76" s="169"/>
      <c r="N76" s="132"/>
      <c r="O76" s="100"/>
      <c r="P76" s="33" t="s">
        <v>58</v>
      </c>
      <c r="Q76" s="22" t="s">
        <v>198</v>
      </c>
      <c r="R76" s="44">
        <v>100</v>
      </c>
      <c r="S76" s="27" t="s">
        <v>153</v>
      </c>
      <c r="T76" s="44">
        <v>100</v>
      </c>
      <c r="U76" s="45">
        <v>33</v>
      </c>
      <c r="V76" s="76"/>
      <c r="W76" s="76"/>
      <c r="X76" s="76"/>
      <c r="Y76" s="81"/>
      <c r="Z76" s="76"/>
      <c r="AA76" s="76"/>
      <c r="AB76" s="76"/>
    </row>
    <row r="77" spans="1:28" ht="25.5" x14ac:dyDescent="0.25">
      <c r="A77" s="222"/>
      <c r="B77" s="130"/>
      <c r="C77" s="149"/>
      <c r="D77" s="182"/>
      <c r="E77" s="149"/>
      <c r="F77" s="124"/>
      <c r="G77" s="155"/>
      <c r="H77" s="149"/>
      <c r="I77" s="149"/>
      <c r="J77" s="149"/>
      <c r="K77" s="161"/>
      <c r="L77" s="166"/>
      <c r="M77" s="169"/>
      <c r="N77" s="132"/>
      <c r="O77" s="100"/>
      <c r="P77" s="33" t="s">
        <v>59</v>
      </c>
      <c r="Q77" s="22" t="s">
        <v>199</v>
      </c>
      <c r="R77" s="44">
        <v>100</v>
      </c>
      <c r="S77" s="27" t="s">
        <v>153</v>
      </c>
      <c r="T77" s="44">
        <v>100</v>
      </c>
      <c r="U77" s="45">
        <v>33</v>
      </c>
      <c r="V77" s="76"/>
      <c r="W77" s="76"/>
      <c r="X77" s="76"/>
      <c r="Y77" s="81"/>
      <c r="Z77" s="76"/>
      <c r="AA77" s="76"/>
      <c r="AB77" s="76"/>
    </row>
    <row r="78" spans="1:28" ht="25.5" x14ac:dyDescent="0.25">
      <c r="A78" s="222"/>
      <c r="B78" s="130"/>
      <c r="C78" s="149"/>
      <c r="D78" s="182"/>
      <c r="E78" s="149"/>
      <c r="F78" s="124"/>
      <c r="G78" s="155"/>
      <c r="H78" s="149"/>
      <c r="I78" s="149"/>
      <c r="J78" s="149"/>
      <c r="K78" s="161"/>
      <c r="L78" s="166"/>
      <c r="M78" s="169"/>
      <c r="N78" s="132"/>
      <c r="O78" s="100"/>
      <c r="P78" s="33" t="s">
        <v>235</v>
      </c>
      <c r="Q78" s="30" t="s">
        <v>234</v>
      </c>
      <c r="R78" s="44">
        <v>100</v>
      </c>
      <c r="S78" s="27" t="s">
        <v>153</v>
      </c>
      <c r="T78" s="44">
        <v>100</v>
      </c>
      <c r="U78" s="45">
        <v>33</v>
      </c>
      <c r="V78" s="76"/>
      <c r="W78" s="76"/>
      <c r="X78" s="76"/>
      <c r="Y78" s="81"/>
      <c r="Z78" s="76"/>
      <c r="AA78" s="76"/>
      <c r="AB78" s="76"/>
    </row>
    <row r="79" spans="1:28" ht="25.5" x14ac:dyDescent="0.25">
      <c r="A79" s="222"/>
      <c r="B79" s="130"/>
      <c r="C79" s="149"/>
      <c r="D79" s="182"/>
      <c r="E79" s="149"/>
      <c r="F79" s="124"/>
      <c r="G79" s="155"/>
      <c r="H79" s="149"/>
      <c r="I79" s="149"/>
      <c r="J79" s="149"/>
      <c r="K79" s="161"/>
      <c r="L79" s="166"/>
      <c r="M79" s="169"/>
      <c r="N79" s="132"/>
      <c r="O79" s="100"/>
      <c r="P79" s="33" t="s">
        <v>60</v>
      </c>
      <c r="Q79" s="22" t="s">
        <v>201</v>
      </c>
      <c r="R79" s="44">
        <v>200</v>
      </c>
      <c r="S79" s="27" t="s">
        <v>153</v>
      </c>
      <c r="T79" s="44">
        <v>200</v>
      </c>
      <c r="U79" s="45">
        <v>66</v>
      </c>
      <c r="V79" s="76"/>
      <c r="W79" s="76"/>
      <c r="X79" s="76"/>
      <c r="Y79" s="81"/>
      <c r="Z79" s="76"/>
      <c r="AA79" s="76"/>
      <c r="AB79" s="76"/>
    </row>
    <row r="80" spans="1:28" ht="25.5" x14ac:dyDescent="0.25">
      <c r="A80" s="222"/>
      <c r="B80" s="130"/>
      <c r="C80" s="149"/>
      <c r="D80" s="182"/>
      <c r="E80" s="149"/>
      <c r="F80" s="124"/>
      <c r="G80" s="155"/>
      <c r="H80" s="149"/>
      <c r="I80" s="149"/>
      <c r="J80" s="149"/>
      <c r="K80" s="161"/>
      <c r="L80" s="166"/>
      <c r="M80" s="169"/>
      <c r="N80" s="132"/>
      <c r="O80" s="100"/>
      <c r="P80" s="33" t="s">
        <v>61</v>
      </c>
      <c r="Q80" s="22" t="s">
        <v>197</v>
      </c>
      <c r="R80" s="44">
        <v>200</v>
      </c>
      <c r="S80" s="27" t="s">
        <v>153</v>
      </c>
      <c r="T80" s="44">
        <v>200</v>
      </c>
      <c r="U80" s="45">
        <v>66</v>
      </c>
      <c r="V80" s="76"/>
      <c r="W80" s="76"/>
      <c r="X80" s="76"/>
      <c r="Y80" s="81"/>
      <c r="Z80" s="76"/>
      <c r="AA80" s="76"/>
      <c r="AB80" s="76"/>
    </row>
    <row r="81" spans="1:28" ht="25.5" x14ac:dyDescent="0.25">
      <c r="A81" s="222"/>
      <c r="B81" s="130"/>
      <c r="C81" s="149"/>
      <c r="D81" s="182"/>
      <c r="E81" s="149"/>
      <c r="F81" s="124"/>
      <c r="G81" s="155"/>
      <c r="H81" s="149"/>
      <c r="I81" s="149"/>
      <c r="J81" s="149"/>
      <c r="K81" s="161"/>
      <c r="L81" s="166"/>
      <c r="M81" s="169"/>
      <c r="N81" s="132"/>
      <c r="O81" s="100"/>
      <c r="P81" s="33" t="s">
        <v>62</v>
      </c>
      <c r="Q81" s="22" t="s">
        <v>202</v>
      </c>
      <c r="R81" s="44">
        <v>1225</v>
      </c>
      <c r="S81" s="27" t="s">
        <v>153</v>
      </c>
      <c r="T81" s="44">
        <v>1225</v>
      </c>
      <c r="U81" s="45">
        <v>408</v>
      </c>
      <c r="V81" s="76"/>
      <c r="W81" s="76"/>
      <c r="X81" s="76"/>
      <c r="Y81" s="81"/>
      <c r="Z81" s="76"/>
      <c r="AA81" s="76"/>
      <c r="AB81" s="76"/>
    </row>
    <row r="82" spans="1:28" ht="24" x14ac:dyDescent="0.25">
      <c r="A82" s="222"/>
      <c r="B82" s="130"/>
      <c r="C82" s="149"/>
      <c r="D82" s="182"/>
      <c r="E82" s="150"/>
      <c r="F82" s="124"/>
      <c r="G82" s="156"/>
      <c r="H82" s="150"/>
      <c r="I82" s="150"/>
      <c r="J82" s="150"/>
      <c r="K82" s="158"/>
      <c r="L82" s="167"/>
      <c r="M82" s="170"/>
      <c r="N82" s="133"/>
      <c r="O82" s="101"/>
      <c r="P82" s="33" t="s">
        <v>230</v>
      </c>
      <c r="Q82" s="22" t="s">
        <v>203</v>
      </c>
      <c r="R82" s="44">
        <v>132</v>
      </c>
      <c r="S82" s="27" t="s">
        <v>153</v>
      </c>
      <c r="T82" s="44">
        <v>132</v>
      </c>
      <c r="U82" s="45">
        <v>44</v>
      </c>
      <c r="V82" s="77"/>
      <c r="W82" s="77"/>
      <c r="X82" s="77"/>
      <c r="Y82" s="80"/>
      <c r="Z82" s="77"/>
      <c r="AA82" s="77"/>
      <c r="AB82" s="77"/>
    </row>
    <row r="83" spans="1:28" x14ac:dyDescent="0.25">
      <c r="A83" s="222"/>
      <c r="B83" s="130"/>
      <c r="C83" s="149"/>
      <c r="D83" s="182"/>
      <c r="E83" s="148" t="s">
        <v>63</v>
      </c>
      <c r="F83" s="124" t="s">
        <v>96</v>
      </c>
      <c r="G83" s="171">
        <v>0.1</v>
      </c>
      <c r="H83" s="148" t="s">
        <v>64</v>
      </c>
      <c r="I83" s="172" t="s">
        <v>65</v>
      </c>
      <c r="J83" s="224">
        <v>81225</v>
      </c>
      <c r="K83" s="178">
        <v>45059</v>
      </c>
      <c r="L83" s="162">
        <f>28273+6280</f>
        <v>34553</v>
      </c>
      <c r="M83" s="179">
        <v>9043</v>
      </c>
      <c r="N83" s="131" t="s">
        <v>172</v>
      </c>
      <c r="O83" s="99" t="s">
        <v>104</v>
      </c>
      <c r="P83" s="143" t="s">
        <v>66</v>
      </c>
      <c r="Q83" s="124" t="s">
        <v>204</v>
      </c>
      <c r="R83" s="114">
        <v>4300</v>
      </c>
      <c r="S83" s="82" t="s">
        <v>153</v>
      </c>
      <c r="T83" s="91">
        <v>4300</v>
      </c>
      <c r="U83" s="91">
        <v>1433</v>
      </c>
      <c r="V83" s="78">
        <v>43498</v>
      </c>
      <c r="W83" s="78">
        <v>43798</v>
      </c>
      <c r="X83" s="75" t="s">
        <v>135</v>
      </c>
      <c r="Y83" s="79">
        <v>6060350177</v>
      </c>
      <c r="Z83" s="75" t="s">
        <v>125</v>
      </c>
      <c r="AA83" s="75" t="s">
        <v>149</v>
      </c>
      <c r="AB83" s="75"/>
    </row>
    <row r="84" spans="1:28" x14ac:dyDescent="0.25">
      <c r="A84" s="222"/>
      <c r="B84" s="130"/>
      <c r="C84" s="149"/>
      <c r="D84" s="182"/>
      <c r="E84" s="149"/>
      <c r="F84" s="124"/>
      <c r="G84" s="171"/>
      <c r="H84" s="149"/>
      <c r="I84" s="172"/>
      <c r="J84" s="224"/>
      <c r="K84" s="178"/>
      <c r="L84" s="173"/>
      <c r="M84" s="180"/>
      <c r="N84" s="132"/>
      <c r="O84" s="100"/>
      <c r="P84" s="143"/>
      <c r="Q84" s="124"/>
      <c r="R84" s="114"/>
      <c r="S84" s="82"/>
      <c r="T84" s="91"/>
      <c r="U84" s="91"/>
      <c r="V84" s="76"/>
      <c r="W84" s="76"/>
      <c r="X84" s="76"/>
      <c r="Y84" s="81"/>
      <c r="Z84" s="76"/>
      <c r="AA84" s="76"/>
      <c r="AB84" s="76"/>
    </row>
    <row r="85" spans="1:28" x14ac:dyDescent="0.25">
      <c r="A85" s="222"/>
      <c r="B85" s="130"/>
      <c r="C85" s="149"/>
      <c r="D85" s="182"/>
      <c r="E85" s="149"/>
      <c r="F85" s="124"/>
      <c r="G85" s="171"/>
      <c r="H85" s="149"/>
      <c r="I85" s="172"/>
      <c r="J85" s="224"/>
      <c r="K85" s="178"/>
      <c r="L85" s="173"/>
      <c r="M85" s="180"/>
      <c r="N85" s="132"/>
      <c r="O85" s="100"/>
      <c r="P85" s="143"/>
      <c r="Q85" s="124"/>
      <c r="R85" s="114"/>
      <c r="S85" s="82"/>
      <c r="T85" s="91"/>
      <c r="U85" s="91"/>
      <c r="V85" s="76"/>
      <c r="W85" s="76"/>
      <c r="X85" s="76"/>
      <c r="Y85" s="81"/>
      <c r="Z85" s="76"/>
      <c r="AA85" s="76"/>
      <c r="AB85" s="76"/>
    </row>
    <row r="86" spans="1:28" ht="48" x14ac:dyDescent="0.25">
      <c r="A86" s="222"/>
      <c r="B86" s="130"/>
      <c r="C86" s="149"/>
      <c r="D86" s="182"/>
      <c r="E86" s="149"/>
      <c r="F86" s="124"/>
      <c r="G86" s="171"/>
      <c r="H86" s="149"/>
      <c r="I86" s="172"/>
      <c r="J86" s="224"/>
      <c r="K86" s="178"/>
      <c r="L86" s="173"/>
      <c r="M86" s="180"/>
      <c r="N86" s="132"/>
      <c r="O86" s="100"/>
      <c r="P86" s="31" t="s">
        <v>233</v>
      </c>
      <c r="Q86" s="22" t="s">
        <v>205</v>
      </c>
      <c r="R86" s="48">
        <v>1000</v>
      </c>
      <c r="S86" s="27" t="s">
        <v>153</v>
      </c>
      <c r="T86" s="45">
        <v>1000</v>
      </c>
      <c r="U86" s="45">
        <v>333</v>
      </c>
      <c r="V86" s="76"/>
      <c r="W86" s="76"/>
      <c r="X86" s="76"/>
      <c r="Y86" s="81"/>
      <c r="Z86" s="76"/>
      <c r="AA86" s="76"/>
      <c r="AB86" s="76"/>
    </row>
    <row r="87" spans="1:28" ht="46.5" customHeight="1" x14ac:dyDescent="0.25">
      <c r="A87" s="222"/>
      <c r="B87" s="130"/>
      <c r="C87" s="149"/>
      <c r="D87" s="182"/>
      <c r="E87" s="149"/>
      <c r="F87" s="124"/>
      <c r="G87" s="171"/>
      <c r="H87" s="149"/>
      <c r="I87" s="172"/>
      <c r="J87" s="224"/>
      <c r="K87" s="178"/>
      <c r="L87" s="173"/>
      <c r="M87" s="180"/>
      <c r="N87" s="132"/>
      <c r="O87" s="100"/>
      <c r="P87" s="31" t="s">
        <v>232</v>
      </c>
      <c r="Q87" s="22" t="s">
        <v>206</v>
      </c>
      <c r="R87" s="48">
        <v>1000</v>
      </c>
      <c r="S87" s="27" t="s">
        <v>153</v>
      </c>
      <c r="T87" s="45">
        <v>1000</v>
      </c>
      <c r="U87" s="45">
        <v>333</v>
      </c>
      <c r="V87" s="76"/>
      <c r="W87" s="76"/>
      <c r="X87" s="76"/>
      <c r="Y87" s="81"/>
      <c r="Z87" s="76"/>
      <c r="AA87" s="76"/>
      <c r="AB87" s="76"/>
    </row>
    <row r="88" spans="1:28" ht="71.25" customHeight="1" x14ac:dyDescent="0.25">
      <c r="A88" s="222"/>
      <c r="B88" s="130"/>
      <c r="C88" s="149"/>
      <c r="D88" s="182"/>
      <c r="E88" s="149"/>
      <c r="F88" s="124"/>
      <c r="G88" s="171"/>
      <c r="H88" s="149"/>
      <c r="I88" s="172"/>
      <c r="J88" s="224"/>
      <c r="K88" s="178"/>
      <c r="L88" s="173"/>
      <c r="M88" s="180"/>
      <c r="N88" s="132"/>
      <c r="O88" s="100"/>
      <c r="P88" s="31" t="s">
        <v>215</v>
      </c>
      <c r="Q88" s="25" t="s">
        <v>209</v>
      </c>
      <c r="R88" s="49">
        <v>1700</v>
      </c>
      <c r="S88" s="23" t="s">
        <v>153</v>
      </c>
      <c r="T88" s="51">
        <v>1700</v>
      </c>
      <c r="U88" s="51">
        <v>566</v>
      </c>
      <c r="V88" s="76"/>
      <c r="W88" s="76"/>
      <c r="X88" s="76"/>
      <c r="Y88" s="81"/>
      <c r="Z88" s="76"/>
      <c r="AA88" s="76"/>
      <c r="AB88" s="76"/>
    </row>
    <row r="89" spans="1:28" ht="44.25" customHeight="1" x14ac:dyDescent="0.25">
      <c r="A89" s="222"/>
      <c r="B89" s="130"/>
      <c r="C89" s="149"/>
      <c r="D89" s="182"/>
      <c r="E89" s="150"/>
      <c r="F89" s="124"/>
      <c r="G89" s="171"/>
      <c r="H89" s="149"/>
      <c r="I89" s="172"/>
      <c r="J89" s="224"/>
      <c r="K89" s="178"/>
      <c r="L89" s="174"/>
      <c r="M89" s="180"/>
      <c r="N89" s="132"/>
      <c r="O89" s="100"/>
      <c r="P89" s="35" t="s">
        <v>231</v>
      </c>
      <c r="Q89" s="22" t="s">
        <v>207</v>
      </c>
      <c r="R89" s="48">
        <v>1043</v>
      </c>
      <c r="S89" s="27" t="s">
        <v>153</v>
      </c>
      <c r="T89" s="45">
        <v>1043</v>
      </c>
      <c r="U89" s="51">
        <v>347</v>
      </c>
      <c r="V89" s="76"/>
      <c r="W89" s="76"/>
      <c r="X89" s="76"/>
      <c r="Y89" s="81"/>
      <c r="Z89" s="76"/>
      <c r="AA89" s="76"/>
      <c r="AB89" s="76"/>
    </row>
    <row r="90" spans="1:28" x14ac:dyDescent="0.25">
      <c r="A90" s="222"/>
      <c r="B90" s="130"/>
      <c r="C90" s="149"/>
      <c r="D90" s="182"/>
      <c r="E90" s="148" t="s">
        <v>67</v>
      </c>
      <c r="F90" s="124" t="s">
        <v>97</v>
      </c>
      <c r="G90" s="154">
        <v>1</v>
      </c>
      <c r="H90" s="149"/>
      <c r="I90" s="148" t="s">
        <v>68</v>
      </c>
      <c r="J90" s="148">
        <v>100</v>
      </c>
      <c r="K90" s="157">
        <v>100</v>
      </c>
      <c r="L90" s="162">
        <f>192+60</f>
        <v>252</v>
      </c>
      <c r="M90" s="175">
        <v>100</v>
      </c>
      <c r="N90" s="132"/>
      <c r="O90" s="100"/>
      <c r="P90" s="144" t="s">
        <v>69</v>
      </c>
      <c r="Q90" s="124" t="s">
        <v>208</v>
      </c>
      <c r="R90" s="119">
        <v>100</v>
      </c>
      <c r="S90" s="82" t="s">
        <v>114</v>
      </c>
      <c r="T90" s="91">
        <v>50000</v>
      </c>
      <c r="U90" s="91">
        <v>16666</v>
      </c>
      <c r="V90" s="76"/>
      <c r="W90" s="76"/>
      <c r="X90" s="76"/>
      <c r="Y90" s="81"/>
      <c r="Z90" s="76"/>
      <c r="AA90" s="76"/>
      <c r="AB90" s="76"/>
    </row>
    <row r="91" spans="1:28" x14ac:dyDescent="0.25">
      <c r="A91" s="222"/>
      <c r="B91" s="130"/>
      <c r="C91" s="149"/>
      <c r="D91" s="182"/>
      <c r="E91" s="149"/>
      <c r="F91" s="124"/>
      <c r="G91" s="155"/>
      <c r="H91" s="149"/>
      <c r="I91" s="149"/>
      <c r="J91" s="149"/>
      <c r="K91" s="161"/>
      <c r="L91" s="173"/>
      <c r="M91" s="176"/>
      <c r="N91" s="132"/>
      <c r="O91" s="100"/>
      <c r="P91" s="145"/>
      <c r="Q91" s="124"/>
      <c r="R91" s="120"/>
      <c r="S91" s="82"/>
      <c r="T91" s="91"/>
      <c r="U91" s="91"/>
      <c r="V91" s="76"/>
      <c r="W91" s="76"/>
      <c r="X91" s="76"/>
      <c r="Y91" s="81"/>
      <c r="Z91" s="76"/>
      <c r="AA91" s="76"/>
      <c r="AB91" s="76"/>
    </row>
    <row r="92" spans="1:28" ht="36.75" customHeight="1" x14ac:dyDescent="0.25">
      <c r="A92" s="222"/>
      <c r="B92" s="130"/>
      <c r="C92" s="149"/>
      <c r="D92" s="183"/>
      <c r="E92" s="150"/>
      <c r="F92" s="124"/>
      <c r="G92" s="156"/>
      <c r="H92" s="150"/>
      <c r="I92" s="150"/>
      <c r="J92" s="150"/>
      <c r="K92" s="158"/>
      <c r="L92" s="174"/>
      <c r="M92" s="177"/>
      <c r="N92" s="133"/>
      <c r="O92" s="101"/>
      <c r="P92" s="146"/>
      <c r="Q92" s="124"/>
      <c r="R92" s="121"/>
      <c r="S92" s="82"/>
      <c r="T92" s="91"/>
      <c r="U92" s="91"/>
      <c r="V92" s="77"/>
      <c r="W92" s="77"/>
      <c r="X92" s="77"/>
      <c r="Y92" s="80"/>
      <c r="Z92" s="77"/>
      <c r="AA92" s="77"/>
      <c r="AB92" s="77"/>
    </row>
    <row r="93" spans="1:28" x14ac:dyDescent="0.25">
      <c r="A93" s="222"/>
      <c r="B93" s="130"/>
      <c r="C93" s="149"/>
      <c r="D93" s="148" t="s">
        <v>70</v>
      </c>
      <c r="E93" s="148" t="s">
        <v>71</v>
      </c>
      <c r="F93" s="124" t="s">
        <v>98</v>
      </c>
      <c r="G93" s="154">
        <v>0.16</v>
      </c>
      <c r="H93" s="148" t="s">
        <v>72</v>
      </c>
      <c r="I93" s="148" t="s">
        <v>73</v>
      </c>
      <c r="J93" s="148">
        <v>48</v>
      </c>
      <c r="K93" s="157">
        <v>39</v>
      </c>
      <c r="L93" s="159">
        <f>31+15</f>
        <v>46</v>
      </c>
      <c r="M93" s="157">
        <v>2</v>
      </c>
      <c r="N93" s="131" t="s">
        <v>173</v>
      </c>
      <c r="O93" s="142" t="s">
        <v>105</v>
      </c>
      <c r="P93" s="139" t="s">
        <v>74</v>
      </c>
      <c r="Q93" s="124" t="s">
        <v>112</v>
      </c>
      <c r="R93" s="118">
        <v>2</v>
      </c>
      <c r="S93" s="82" t="s">
        <v>114</v>
      </c>
      <c r="T93" s="92">
        <v>2</v>
      </c>
      <c r="U93" s="91">
        <v>15000</v>
      </c>
      <c r="V93" s="90">
        <v>43498</v>
      </c>
      <c r="W93" s="90">
        <v>43829</v>
      </c>
      <c r="X93" s="82" t="s">
        <v>135</v>
      </c>
      <c r="Y93" s="89">
        <v>500000000</v>
      </c>
      <c r="Z93" s="82" t="s">
        <v>128</v>
      </c>
      <c r="AA93" s="82" t="s">
        <v>117</v>
      </c>
      <c r="AB93" s="82"/>
    </row>
    <row r="94" spans="1:28" ht="99" customHeight="1" x14ac:dyDescent="0.25">
      <c r="A94" s="222"/>
      <c r="B94" s="130"/>
      <c r="C94" s="149"/>
      <c r="D94" s="149"/>
      <c r="E94" s="149"/>
      <c r="F94" s="124"/>
      <c r="G94" s="155"/>
      <c r="H94" s="150"/>
      <c r="I94" s="150"/>
      <c r="J94" s="150"/>
      <c r="K94" s="158"/>
      <c r="L94" s="58"/>
      <c r="M94" s="158"/>
      <c r="N94" s="133"/>
      <c r="O94" s="142"/>
      <c r="P94" s="141"/>
      <c r="Q94" s="124"/>
      <c r="R94" s="118"/>
      <c r="S94" s="82"/>
      <c r="T94" s="92"/>
      <c r="U94" s="91"/>
      <c r="V94" s="82"/>
      <c r="W94" s="82"/>
      <c r="X94" s="82"/>
      <c r="Y94" s="89"/>
      <c r="Z94" s="82"/>
      <c r="AA94" s="82"/>
      <c r="AB94" s="82"/>
    </row>
    <row r="95" spans="1:28" ht="60" x14ac:dyDescent="0.25">
      <c r="A95" s="222"/>
      <c r="B95" s="130"/>
      <c r="C95" s="149"/>
      <c r="D95" s="149"/>
      <c r="E95" s="149"/>
      <c r="F95" s="124"/>
      <c r="G95" s="155"/>
      <c r="H95" s="148" t="s">
        <v>75</v>
      </c>
      <c r="I95" s="19" t="s">
        <v>76</v>
      </c>
      <c r="J95" s="148">
        <v>100</v>
      </c>
      <c r="K95" s="157">
        <v>16</v>
      </c>
      <c r="L95" s="159">
        <f>155+60</f>
        <v>215</v>
      </c>
      <c r="M95" s="157">
        <v>21</v>
      </c>
      <c r="N95" s="131" t="s">
        <v>174</v>
      </c>
      <c r="O95" s="142" t="s">
        <v>106</v>
      </c>
      <c r="P95" s="36" t="s">
        <v>77</v>
      </c>
      <c r="Q95" s="25" t="s">
        <v>113</v>
      </c>
      <c r="R95" s="41">
        <v>16</v>
      </c>
      <c r="S95" s="23" t="s">
        <v>115</v>
      </c>
      <c r="T95" s="50">
        <v>16</v>
      </c>
      <c r="U95" s="51">
        <v>16</v>
      </c>
      <c r="V95" s="78">
        <v>43467</v>
      </c>
      <c r="W95" s="78">
        <v>43829</v>
      </c>
      <c r="X95" s="75" t="s">
        <v>135</v>
      </c>
      <c r="Y95" s="79">
        <v>2966203983</v>
      </c>
      <c r="Z95" s="75" t="s">
        <v>127</v>
      </c>
      <c r="AA95" s="75" t="s">
        <v>150</v>
      </c>
      <c r="AB95" s="75"/>
    </row>
    <row r="96" spans="1:28" ht="60" x14ac:dyDescent="0.25">
      <c r="A96" s="222"/>
      <c r="B96" s="130"/>
      <c r="C96" s="149"/>
      <c r="D96" s="149"/>
      <c r="E96" s="149"/>
      <c r="F96" s="124"/>
      <c r="G96" s="155"/>
      <c r="H96" s="149"/>
      <c r="I96" s="21" t="s">
        <v>78</v>
      </c>
      <c r="J96" s="150"/>
      <c r="K96" s="158"/>
      <c r="L96" s="58"/>
      <c r="M96" s="158"/>
      <c r="N96" s="132"/>
      <c r="O96" s="142"/>
      <c r="P96" s="36" t="s">
        <v>79</v>
      </c>
      <c r="Q96" s="25" t="s">
        <v>210</v>
      </c>
      <c r="R96" s="41">
        <v>5</v>
      </c>
      <c r="S96" s="23" t="s">
        <v>115</v>
      </c>
      <c r="T96" s="50">
        <v>5</v>
      </c>
      <c r="U96" s="51">
        <v>5</v>
      </c>
      <c r="V96" s="76"/>
      <c r="W96" s="76"/>
      <c r="X96" s="76"/>
      <c r="Y96" s="81"/>
      <c r="Z96" s="76"/>
      <c r="AA96" s="76"/>
      <c r="AB96" s="76"/>
    </row>
    <row r="97" spans="1:28" x14ac:dyDescent="0.25">
      <c r="A97" s="222"/>
      <c r="B97" s="130"/>
      <c r="C97" s="149"/>
      <c r="D97" s="149"/>
      <c r="E97" s="149"/>
      <c r="F97" s="124"/>
      <c r="G97" s="155"/>
      <c r="H97" s="149"/>
      <c r="I97" s="148" t="s">
        <v>80</v>
      </c>
      <c r="J97" s="148">
        <v>430</v>
      </c>
      <c r="K97" s="157">
        <v>331</v>
      </c>
      <c r="L97" s="131">
        <f>273+53</f>
        <v>326</v>
      </c>
      <c r="M97" s="157">
        <v>25</v>
      </c>
      <c r="N97" s="132"/>
      <c r="O97" s="142"/>
      <c r="P97" s="139" t="s">
        <v>81</v>
      </c>
      <c r="Q97" s="124" t="s">
        <v>211</v>
      </c>
      <c r="R97" s="118">
        <v>25</v>
      </c>
      <c r="S97" s="82" t="s">
        <v>114</v>
      </c>
      <c r="T97" s="92">
        <v>25</v>
      </c>
      <c r="U97" s="91">
        <v>500</v>
      </c>
      <c r="V97" s="76"/>
      <c r="W97" s="76"/>
      <c r="X97" s="76"/>
      <c r="Y97" s="81"/>
      <c r="Z97" s="76"/>
      <c r="AA97" s="76"/>
      <c r="AB97" s="76"/>
    </row>
    <row r="98" spans="1:28" x14ac:dyDescent="0.25">
      <c r="A98" s="222"/>
      <c r="B98" s="130"/>
      <c r="C98" s="149"/>
      <c r="D98" s="149"/>
      <c r="E98" s="149"/>
      <c r="F98" s="124"/>
      <c r="G98" s="155"/>
      <c r="H98" s="149"/>
      <c r="I98" s="149"/>
      <c r="J98" s="149"/>
      <c r="K98" s="161"/>
      <c r="L98" s="132"/>
      <c r="M98" s="161"/>
      <c r="N98" s="132"/>
      <c r="O98" s="142"/>
      <c r="P98" s="140"/>
      <c r="Q98" s="124"/>
      <c r="R98" s="118"/>
      <c r="S98" s="82"/>
      <c r="T98" s="92"/>
      <c r="U98" s="91"/>
      <c r="V98" s="76"/>
      <c r="W98" s="76"/>
      <c r="X98" s="76"/>
      <c r="Y98" s="81"/>
      <c r="Z98" s="76"/>
      <c r="AA98" s="76"/>
      <c r="AB98" s="76"/>
    </row>
    <row r="99" spans="1:28" x14ac:dyDescent="0.25">
      <c r="A99" s="222"/>
      <c r="B99" s="130"/>
      <c r="C99" s="149"/>
      <c r="D99" s="149"/>
      <c r="E99" s="149"/>
      <c r="F99" s="124"/>
      <c r="G99" s="155"/>
      <c r="H99" s="149"/>
      <c r="I99" s="149"/>
      <c r="J99" s="149"/>
      <c r="K99" s="161"/>
      <c r="L99" s="132"/>
      <c r="M99" s="161"/>
      <c r="N99" s="132"/>
      <c r="O99" s="142"/>
      <c r="P99" s="140"/>
      <c r="Q99" s="124"/>
      <c r="R99" s="118"/>
      <c r="S99" s="82"/>
      <c r="T99" s="92"/>
      <c r="U99" s="91"/>
      <c r="V99" s="76"/>
      <c r="W99" s="76"/>
      <c r="X99" s="76"/>
      <c r="Y99" s="81"/>
      <c r="Z99" s="76"/>
      <c r="AA99" s="76"/>
      <c r="AB99" s="76"/>
    </row>
    <row r="100" spans="1:28" x14ac:dyDescent="0.25">
      <c r="A100" s="222"/>
      <c r="B100" s="130"/>
      <c r="C100" s="149"/>
      <c r="D100" s="149"/>
      <c r="E100" s="149"/>
      <c r="F100" s="124"/>
      <c r="G100" s="155"/>
      <c r="H100" s="149"/>
      <c r="I100" s="149"/>
      <c r="J100" s="149"/>
      <c r="K100" s="161"/>
      <c r="L100" s="132"/>
      <c r="M100" s="161"/>
      <c r="N100" s="132"/>
      <c r="O100" s="142"/>
      <c r="P100" s="140"/>
      <c r="Q100" s="124"/>
      <c r="R100" s="118"/>
      <c r="S100" s="82"/>
      <c r="T100" s="92"/>
      <c r="U100" s="91"/>
      <c r="V100" s="76"/>
      <c r="W100" s="76"/>
      <c r="X100" s="76"/>
      <c r="Y100" s="81"/>
      <c r="Z100" s="76"/>
      <c r="AA100" s="76"/>
      <c r="AB100" s="76"/>
    </row>
    <row r="101" spans="1:28" x14ac:dyDescent="0.25">
      <c r="A101" s="222"/>
      <c r="B101" s="130"/>
      <c r="C101" s="149"/>
      <c r="D101" s="149"/>
      <c r="E101" s="149"/>
      <c r="F101" s="124"/>
      <c r="G101" s="155"/>
      <c r="H101" s="150"/>
      <c r="I101" s="150"/>
      <c r="J101" s="150"/>
      <c r="K101" s="158"/>
      <c r="L101" s="133"/>
      <c r="M101" s="158"/>
      <c r="N101" s="133"/>
      <c r="O101" s="142"/>
      <c r="P101" s="141"/>
      <c r="Q101" s="124"/>
      <c r="R101" s="118"/>
      <c r="S101" s="82"/>
      <c r="T101" s="92"/>
      <c r="U101" s="91"/>
      <c r="V101" s="77"/>
      <c r="W101" s="77"/>
      <c r="X101" s="77"/>
      <c r="Y101" s="80"/>
      <c r="Z101" s="77"/>
      <c r="AA101" s="77"/>
      <c r="AB101" s="77"/>
    </row>
    <row r="102" spans="1:28" ht="49.5" customHeight="1" x14ac:dyDescent="0.25">
      <c r="A102" s="222"/>
      <c r="B102" s="130"/>
      <c r="C102" s="149"/>
      <c r="D102" s="149"/>
      <c r="E102" s="149"/>
      <c r="F102" s="124"/>
      <c r="G102" s="155"/>
      <c r="H102" s="148" t="s">
        <v>82</v>
      </c>
      <c r="I102" s="131" t="s">
        <v>84</v>
      </c>
      <c r="J102" s="148" t="s">
        <v>83</v>
      </c>
      <c r="K102" s="157">
        <v>1</v>
      </c>
      <c r="L102" s="131">
        <f>0.25+0.25+0.25</f>
        <v>0.75</v>
      </c>
      <c r="M102" s="163">
        <v>0.25</v>
      </c>
      <c r="N102" s="131" t="s">
        <v>164</v>
      </c>
      <c r="O102" s="99" t="s">
        <v>107</v>
      </c>
      <c r="P102" s="139" t="s">
        <v>85</v>
      </c>
      <c r="Q102" s="124" t="s">
        <v>141</v>
      </c>
      <c r="R102" s="118">
        <v>1</v>
      </c>
      <c r="S102" s="82" t="s">
        <v>114</v>
      </c>
      <c r="T102" s="83">
        <v>1</v>
      </c>
      <c r="U102" s="85">
        <v>7000</v>
      </c>
      <c r="V102" s="78">
        <v>43467</v>
      </c>
      <c r="W102" s="78">
        <v>43829</v>
      </c>
      <c r="X102" s="75" t="s">
        <v>130</v>
      </c>
      <c r="Y102" s="79">
        <v>2850692902</v>
      </c>
      <c r="Z102" s="75" t="s">
        <v>126</v>
      </c>
      <c r="AA102" s="75" t="s">
        <v>119</v>
      </c>
      <c r="AB102" s="75"/>
    </row>
    <row r="103" spans="1:28" ht="58.5" customHeight="1" x14ac:dyDescent="0.25">
      <c r="A103" s="222"/>
      <c r="B103" s="130"/>
      <c r="C103" s="149"/>
      <c r="D103" s="150"/>
      <c r="E103" s="150"/>
      <c r="F103" s="124"/>
      <c r="G103" s="156"/>
      <c r="H103" s="150"/>
      <c r="I103" s="133"/>
      <c r="J103" s="150"/>
      <c r="K103" s="158"/>
      <c r="L103" s="133"/>
      <c r="M103" s="164"/>
      <c r="N103" s="133"/>
      <c r="O103" s="101"/>
      <c r="P103" s="141"/>
      <c r="Q103" s="124"/>
      <c r="R103" s="118"/>
      <c r="S103" s="82"/>
      <c r="T103" s="84"/>
      <c r="U103" s="86"/>
      <c r="V103" s="77"/>
      <c r="W103" s="77"/>
      <c r="X103" s="77"/>
      <c r="Y103" s="80"/>
      <c r="Z103" s="77"/>
      <c r="AA103" s="77"/>
      <c r="AB103" s="77"/>
    </row>
    <row r="104" spans="1:28" ht="15" customHeight="1" x14ac:dyDescent="0.25">
      <c r="A104" s="222"/>
      <c r="B104" s="130"/>
      <c r="C104" s="149"/>
      <c r="D104" s="148" t="s">
        <v>86</v>
      </c>
      <c r="E104" s="148" t="s">
        <v>87</v>
      </c>
      <c r="F104" s="128" t="s">
        <v>214</v>
      </c>
      <c r="G104" s="154">
        <v>0</v>
      </c>
      <c r="H104" s="148" t="s">
        <v>86</v>
      </c>
      <c r="I104" s="131" t="s">
        <v>213</v>
      </c>
      <c r="J104" s="168">
        <v>7595</v>
      </c>
      <c r="K104" s="160">
        <v>7405</v>
      </c>
      <c r="L104" s="162">
        <f>5825+2570</f>
        <v>8395</v>
      </c>
      <c r="M104" s="160">
        <v>1900</v>
      </c>
      <c r="N104" s="131" t="s">
        <v>165</v>
      </c>
      <c r="O104" s="99" t="s">
        <v>108</v>
      </c>
      <c r="P104" s="134" t="s">
        <v>152</v>
      </c>
      <c r="Q104" s="124" t="s">
        <v>212</v>
      </c>
      <c r="R104" s="114">
        <v>1900</v>
      </c>
      <c r="S104" s="82" t="s">
        <v>114</v>
      </c>
      <c r="T104" s="91">
        <v>1900</v>
      </c>
      <c r="U104" s="91">
        <v>633</v>
      </c>
      <c r="V104" s="78">
        <v>43498</v>
      </c>
      <c r="W104" s="78">
        <v>43829</v>
      </c>
      <c r="X104" s="75" t="s">
        <v>135</v>
      </c>
      <c r="Y104" s="79">
        <v>618485469</v>
      </c>
      <c r="Z104" s="75" t="s">
        <v>129</v>
      </c>
      <c r="AA104" s="75" t="s">
        <v>151</v>
      </c>
      <c r="AB104" s="75"/>
    </row>
    <row r="105" spans="1:28" x14ac:dyDescent="0.25">
      <c r="A105" s="222"/>
      <c r="B105" s="130"/>
      <c r="C105" s="149"/>
      <c r="D105" s="149"/>
      <c r="E105" s="149"/>
      <c r="F105" s="130"/>
      <c r="G105" s="155"/>
      <c r="H105" s="149"/>
      <c r="I105" s="132"/>
      <c r="J105" s="149"/>
      <c r="K105" s="161"/>
      <c r="L105" s="57"/>
      <c r="M105" s="161"/>
      <c r="N105" s="132"/>
      <c r="O105" s="100"/>
      <c r="P105" s="135"/>
      <c r="Q105" s="124"/>
      <c r="R105" s="114"/>
      <c r="S105" s="82"/>
      <c r="T105" s="91"/>
      <c r="U105" s="91"/>
      <c r="V105" s="87"/>
      <c r="W105" s="87"/>
      <c r="X105" s="76"/>
      <c r="Y105" s="81"/>
      <c r="Z105" s="76"/>
      <c r="AA105" s="76"/>
      <c r="AB105" s="76"/>
    </row>
    <row r="106" spans="1:28" x14ac:dyDescent="0.25">
      <c r="A106" s="222"/>
      <c r="B106" s="130"/>
      <c r="C106" s="149"/>
      <c r="D106" s="149"/>
      <c r="E106" s="149"/>
      <c r="F106" s="130"/>
      <c r="G106" s="155"/>
      <c r="H106" s="149"/>
      <c r="I106" s="132"/>
      <c r="J106" s="149"/>
      <c r="K106" s="161"/>
      <c r="L106" s="57"/>
      <c r="M106" s="161"/>
      <c r="N106" s="132"/>
      <c r="O106" s="100"/>
      <c r="P106" s="135"/>
      <c r="Q106" s="124"/>
      <c r="R106" s="114"/>
      <c r="S106" s="82"/>
      <c r="T106" s="91"/>
      <c r="U106" s="91"/>
      <c r="V106" s="87"/>
      <c r="W106" s="87"/>
      <c r="X106" s="76"/>
      <c r="Y106" s="81"/>
      <c r="Z106" s="76"/>
      <c r="AA106" s="76"/>
      <c r="AB106" s="76"/>
    </row>
    <row r="107" spans="1:28" x14ac:dyDescent="0.25">
      <c r="A107" s="222"/>
      <c r="B107" s="130"/>
      <c r="C107" s="149"/>
      <c r="D107" s="149"/>
      <c r="E107" s="149"/>
      <c r="F107" s="130"/>
      <c r="G107" s="155"/>
      <c r="H107" s="149"/>
      <c r="I107" s="132"/>
      <c r="J107" s="149"/>
      <c r="K107" s="161"/>
      <c r="L107" s="57"/>
      <c r="M107" s="161"/>
      <c r="N107" s="132"/>
      <c r="O107" s="100"/>
      <c r="P107" s="135"/>
      <c r="Q107" s="124"/>
      <c r="R107" s="114"/>
      <c r="S107" s="82"/>
      <c r="T107" s="91"/>
      <c r="U107" s="91"/>
      <c r="V107" s="87"/>
      <c r="W107" s="87"/>
      <c r="X107" s="76"/>
      <c r="Y107" s="81"/>
      <c r="Z107" s="76"/>
      <c r="AA107" s="76"/>
      <c r="AB107" s="76"/>
    </row>
    <row r="108" spans="1:28" x14ac:dyDescent="0.25">
      <c r="A108" s="222"/>
      <c r="B108" s="130"/>
      <c r="C108" s="149"/>
      <c r="D108" s="149"/>
      <c r="E108" s="149"/>
      <c r="F108" s="130"/>
      <c r="G108" s="155"/>
      <c r="H108" s="149"/>
      <c r="I108" s="132"/>
      <c r="J108" s="149"/>
      <c r="K108" s="161"/>
      <c r="L108" s="57"/>
      <c r="M108" s="161"/>
      <c r="N108" s="132"/>
      <c r="O108" s="100"/>
      <c r="P108" s="135"/>
      <c r="Q108" s="124"/>
      <c r="R108" s="114"/>
      <c r="S108" s="82"/>
      <c r="T108" s="91"/>
      <c r="U108" s="91"/>
      <c r="V108" s="87"/>
      <c r="W108" s="87"/>
      <c r="X108" s="76"/>
      <c r="Y108" s="81"/>
      <c r="Z108" s="76"/>
      <c r="AA108" s="76"/>
      <c r="AB108" s="76"/>
    </row>
    <row r="109" spans="1:28" x14ac:dyDescent="0.25">
      <c r="A109" s="222"/>
      <c r="B109" s="130"/>
      <c r="C109" s="149"/>
      <c r="D109" s="149"/>
      <c r="E109" s="149"/>
      <c r="F109" s="130"/>
      <c r="G109" s="155"/>
      <c r="H109" s="149"/>
      <c r="I109" s="132"/>
      <c r="J109" s="149"/>
      <c r="K109" s="161"/>
      <c r="L109" s="57"/>
      <c r="M109" s="161"/>
      <c r="N109" s="132"/>
      <c r="O109" s="100"/>
      <c r="P109" s="135"/>
      <c r="Q109" s="124"/>
      <c r="R109" s="114"/>
      <c r="S109" s="82"/>
      <c r="T109" s="91"/>
      <c r="U109" s="91"/>
      <c r="V109" s="87"/>
      <c r="W109" s="87"/>
      <c r="X109" s="76"/>
      <c r="Y109" s="81"/>
      <c r="Z109" s="76"/>
      <c r="AA109" s="76"/>
      <c r="AB109" s="76"/>
    </row>
    <row r="110" spans="1:28" x14ac:dyDescent="0.25">
      <c r="A110" s="222"/>
      <c r="B110" s="130"/>
      <c r="C110" s="149"/>
      <c r="D110" s="149"/>
      <c r="E110" s="149"/>
      <c r="F110" s="130"/>
      <c r="G110" s="155"/>
      <c r="H110" s="149"/>
      <c r="I110" s="132"/>
      <c r="J110" s="149"/>
      <c r="K110" s="161"/>
      <c r="L110" s="57"/>
      <c r="M110" s="161"/>
      <c r="N110" s="132"/>
      <c r="O110" s="100"/>
      <c r="P110" s="135"/>
      <c r="Q110" s="124"/>
      <c r="R110" s="114"/>
      <c r="S110" s="82"/>
      <c r="T110" s="91"/>
      <c r="U110" s="91"/>
      <c r="V110" s="87"/>
      <c r="W110" s="87"/>
      <c r="X110" s="76"/>
      <c r="Y110" s="81"/>
      <c r="Z110" s="76"/>
      <c r="AA110" s="76"/>
      <c r="AB110" s="76"/>
    </row>
    <row r="111" spans="1:28" ht="45.75" customHeight="1" x14ac:dyDescent="0.25">
      <c r="A111" s="222"/>
      <c r="B111" s="130"/>
      <c r="C111" s="149"/>
      <c r="D111" s="149"/>
      <c r="E111" s="149"/>
      <c r="F111" s="130"/>
      <c r="G111" s="155"/>
      <c r="H111" s="149"/>
      <c r="I111" s="133"/>
      <c r="J111" s="150"/>
      <c r="K111" s="158"/>
      <c r="L111" s="58"/>
      <c r="M111" s="158"/>
      <c r="N111" s="132"/>
      <c r="O111" s="100"/>
      <c r="P111" s="136"/>
      <c r="Q111" s="124"/>
      <c r="R111" s="114"/>
      <c r="S111" s="82"/>
      <c r="T111" s="91"/>
      <c r="U111" s="91"/>
      <c r="V111" s="87"/>
      <c r="W111" s="87"/>
      <c r="X111" s="76"/>
      <c r="Y111" s="81"/>
      <c r="Z111" s="76"/>
      <c r="AA111" s="76"/>
      <c r="AB111" s="76"/>
    </row>
    <row r="112" spans="1:28" ht="15" customHeight="1" x14ac:dyDescent="0.25">
      <c r="A112" s="222"/>
      <c r="B112" s="130"/>
      <c r="C112" s="149"/>
      <c r="D112" s="149"/>
      <c r="E112" s="149"/>
      <c r="F112" s="130"/>
      <c r="G112" s="155"/>
      <c r="H112" s="149"/>
      <c r="I112" s="131" t="s">
        <v>225</v>
      </c>
      <c r="J112" s="148">
        <v>2</v>
      </c>
      <c r="K112" s="157">
        <v>0</v>
      </c>
      <c r="L112" s="159">
        <f>0.25+0.25+0.25</f>
        <v>0.75</v>
      </c>
      <c r="M112" s="157">
        <v>0.25</v>
      </c>
      <c r="N112" s="132"/>
      <c r="O112" s="100"/>
      <c r="P112" s="139" t="s">
        <v>177</v>
      </c>
      <c r="Q112" s="124" t="s">
        <v>226</v>
      </c>
      <c r="R112" s="118">
        <v>2</v>
      </c>
      <c r="S112" s="82" t="s">
        <v>116</v>
      </c>
      <c r="T112" s="92">
        <v>2</v>
      </c>
      <c r="U112" s="91">
        <v>120000</v>
      </c>
      <c r="V112" s="87"/>
      <c r="W112" s="87"/>
      <c r="X112" s="76"/>
      <c r="Y112" s="81"/>
      <c r="Z112" s="76"/>
      <c r="AA112" s="76"/>
      <c r="AB112" s="76"/>
    </row>
    <row r="113" spans="1:28" ht="194.25" customHeight="1" x14ac:dyDescent="0.25">
      <c r="A113" s="222"/>
      <c r="B113" s="130"/>
      <c r="C113" s="149"/>
      <c r="D113" s="149"/>
      <c r="E113" s="149"/>
      <c r="F113" s="130"/>
      <c r="G113" s="155"/>
      <c r="H113" s="149"/>
      <c r="I113" s="132"/>
      <c r="J113" s="149"/>
      <c r="K113" s="161"/>
      <c r="L113" s="58"/>
      <c r="M113" s="158"/>
      <c r="N113" s="132"/>
      <c r="O113" s="100"/>
      <c r="P113" s="140"/>
      <c r="Q113" s="124"/>
      <c r="R113" s="118"/>
      <c r="S113" s="82"/>
      <c r="T113" s="92"/>
      <c r="U113" s="91"/>
      <c r="V113" s="87"/>
      <c r="W113" s="87"/>
      <c r="X113" s="76"/>
      <c r="Y113" s="81"/>
      <c r="Z113" s="76"/>
      <c r="AA113" s="76"/>
      <c r="AB113" s="76"/>
    </row>
    <row r="114" spans="1:28" ht="120" customHeight="1" x14ac:dyDescent="0.25">
      <c r="A114" s="222"/>
      <c r="B114" s="130"/>
      <c r="C114" s="149"/>
      <c r="D114" s="149"/>
      <c r="E114" s="149"/>
      <c r="F114" s="130"/>
      <c r="G114" s="155"/>
      <c r="H114" s="149"/>
      <c r="I114" s="133"/>
      <c r="J114" s="150"/>
      <c r="K114" s="158"/>
      <c r="L114" s="29">
        <f>0.25+0.25+0.25</f>
        <v>0.75</v>
      </c>
      <c r="M114" s="20">
        <v>0.25</v>
      </c>
      <c r="N114" s="132"/>
      <c r="O114" s="100"/>
      <c r="P114" s="141"/>
      <c r="Q114" s="124"/>
      <c r="R114" s="118"/>
      <c r="S114" s="82"/>
      <c r="T114" s="92"/>
      <c r="U114" s="91"/>
      <c r="V114" s="88"/>
      <c r="W114" s="88"/>
      <c r="X114" s="77"/>
      <c r="Y114" s="80"/>
      <c r="Z114" s="77"/>
      <c r="AA114" s="77"/>
      <c r="AB114" s="77"/>
    </row>
    <row r="115" spans="1:28" ht="53.25" customHeight="1" x14ac:dyDescent="0.25">
      <c r="A115" s="222"/>
      <c r="B115" s="130"/>
      <c r="C115" s="149"/>
      <c r="D115" s="149"/>
      <c r="E115" s="149"/>
      <c r="F115" s="130"/>
      <c r="G115" s="155"/>
      <c r="H115" s="149"/>
      <c r="I115" s="131" t="s">
        <v>178</v>
      </c>
      <c r="J115" s="148">
        <v>7</v>
      </c>
      <c r="K115" s="157">
        <v>0</v>
      </c>
      <c r="L115" s="192">
        <v>7</v>
      </c>
      <c r="M115" s="157">
        <v>7</v>
      </c>
      <c r="N115" s="132"/>
      <c r="O115" s="100"/>
      <c r="P115" s="37" t="s">
        <v>184</v>
      </c>
      <c r="Q115" s="216" t="s">
        <v>141</v>
      </c>
      <c r="R115" s="41">
        <v>1</v>
      </c>
      <c r="S115" s="23" t="s">
        <v>114</v>
      </c>
      <c r="T115" s="50">
        <v>1</v>
      </c>
      <c r="U115" s="85">
        <v>320</v>
      </c>
      <c r="V115" s="78">
        <v>43498</v>
      </c>
      <c r="W115" s="78">
        <v>43829</v>
      </c>
      <c r="X115" s="75" t="s">
        <v>143</v>
      </c>
      <c r="Y115" s="79">
        <v>15000000</v>
      </c>
      <c r="Z115" s="108" t="s">
        <v>180</v>
      </c>
      <c r="AA115" s="75" t="s">
        <v>179</v>
      </c>
      <c r="AB115" s="75"/>
    </row>
    <row r="116" spans="1:28" ht="53.25" customHeight="1" x14ac:dyDescent="0.25">
      <c r="A116" s="222"/>
      <c r="B116" s="130"/>
      <c r="C116" s="149"/>
      <c r="D116" s="149"/>
      <c r="E116" s="149"/>
      <c r="F116" s="130"/>
      <c r="G116" s="155"/>
      <c r="H116" s="149"/>
      <c r="I116" s="132"/>
      <c r="J116" s="149"/>
      <c r="K116" s="161"/>
      <c r="L116" s="187"/>
      <c r="M116" s="161"/>
      <c r="N116" s="132"/>
      <c r="O116" s="100"/>
      <c r="P116" s="37" t="s">
        <v>183</v>
      </c>
      <c r="Q116" s="216"/>
      <c r="R116" s="41">
        <v>1</v>
      </c>
      <c r="S116" s="23" t="s">
        <v>153</v>
      </c>
      <c r="T116" s="50">
        <v>1</v>
      </c>
      <c r="U116" s="228"/>
      <c r="V116" s="88"/>
      <c r="W116" s="88"/>
      <c r="X116" s="77"/>
      <c r="Y116" s="80"/>
      <c r="Z116" s="110"/>
      <c r="AA116" s="77"/>
      <c r="AB116" s="77"/>
    </row>
    <row r="117" spans="1:28" ht="68.25" customHeight="1" x14ac:dyDescent="0.25">
      <c r="A117" s="222"/>
      <c r="B117" s="130"/>
      <c r="C117" s="149"/>
      <c r="D117" s="149"/>
      <c r="E117" s="149"/>
      <c r="F117" s="130"/>
      <c r="G117" s="155"/>
      <c r="H117" s="149"/>
      <c r="I117" s="132"/>
      <c r="J117" s="149"/>
      <c r="K117" s="161"/>
      <c r="L117" s="187"/>
      <c r="M117" s="161"/>
      <c r="N117" s="132"/>
      <c r="O117" s="100"/>
      <c r="P117" s="37" t="s">
        <v>186</v>
      </c>
      <c r="Q117" s="216"/>
      <c r="R117" s="52">
        <v>1</v>
      </c>
      <c r="S117" s="23" t="s">
        <v>114</v>
      </c>
      <c r="T117" s="50">
        <v>1</v>
      </c>
      <c r="U117" s="228"/>
      <c r="V117" s="229">
        <v>43498</v>
      </c>
      <c r="W117" s="229">
        <v>43829</v>
      </c>
      <c r="X117" s="75" t="s">
        <v>142</v>
      </c>
      <c r="Y117" s="217">
        <v>15000000</v>
      </c>
      <c r="Z117" s="108" t="s">
        <v>180</v>
      </c>
      <c r="AA117" s="75" t="s">
        <v>179</v>
      </c>
      <c r="AB117" s="75"/>
    </row>
    <row r="118" spans="1:28" ht="68.25" customHeight="1" x14ac:dyDescent="0.25">
      <c r="A118" s="222"/>
      <c r="B118" s="130"/>
      <c r="C118" s="149"/>
      <c r="D118" s="149"/>
      <c r="E118" s="149"/>
      <c r="F118" s="130"/>
      <c r="G118" s="155"/>
      <c r="H118" s="149"/>
      <c r="I118" s="132"/>
      <c r="J118" s="149"/>
      <c r="K118" s="161"/>
      <c r="L118" s="187"/>
      <c r="M118" s="161"/>
      <c r="N118" s="132"/>
      <c r="O118" s="100"/>
      <c r="P118" s="37" t="s">
        <v>185</v>
      </c>
      <c r="Q118" s="216"/>
      <c r="R118" s="53">
        <v>1</v>
      </c>
      <c r="S118" s="24" t="s">
        <v>153</v>
      </c>
      <c r="T118" s="54">
        <v>1</v>
      </c>
      <c r="U118" s="228"/>
      <c r="V118" s="230"/>
      <c r="W118" s="230"/>
      <c r="X118" s="77"/>
      <c r="Y118" s="218"/>
      <c r="Z118" s="110"/>
      <c r="AA118" s="77"/>
      <c r="AB118" s="77"/>
    </row>
    <row r="119" spans="1:28" ht="68.25" customHeight="1" x14ac:dyDescent="0.25">
      <c r="A119" s="222"/>
      <c r="B119" s="130"/>
      <c r="C119" s="149"/>
      <c r="D119" s="149"/>
      <c r="E119" s="149"/>
      <c r="F119" s="130"/>
      <c r="G119" s="155"/>
      <c r="H119" s="149"/>
      <c r="I119" s="132"/>
      <c r="J119" s="149"/>
      <c r="K119" s="161"/>
      <c r="L119" s="187"/>
      <c r="M119" s="161"/>
      <c r="N119" s="132"/>
      <c r="O119" s="100"/>
      <c r="P119" s="23" t="s">
        <v>187</v>
      </c>
      <c r="Q119" s="216"/>
      <c r="R119" s="41">
        <v>1</v>
      </c>
      <c r="S119" s="23" t="s">
        <v>153</v>
      </c>
      <c r="T119" s="50">
        <v>1</v>
      </c>
      <c r="U119" s="228"/>
      <c r="V119" s="213">
        <v>43498</v>
      </c>
      <c r="W119" s="213">
        <v>43829</v>
      </c>
      <c r="X119" s="75" t="s">
        <v>144</v>
      </c>
      <c r="Y119" s="79">
        <v>40000000</v>
      </c>
      <c r="Z119" s="108" t="s">
        <v>181</v>
      </c>
      <c r="AA119" s="75" t="s">
        <v>182</v>
      </c>
      <c r="AB119" s="75"/>
    </row>
    <row r="120" spans="1:28" ht="34.5" customHeight="1" x14ac:dyDescent="0.25">
      <c r="A120" s="222"/>
      <c r="B120" s="130"/>
      <c r="C120" s="149"/>
      <c r="D120" s="149"/>
      <c r="E120" s="149"/>
      <c r="F120" s="130"/>
      <c r="G120" s="155"/>
      <c r="H120" s="149"/>
      <c r="I120" s="132"/>
      <c r="J120" s="149"/>
      <c r="K120" s="161"/>
      <c r="L120" s="187"/>
      <c r="M120" s="161"/>
      <c r="N120" s="132"/>
      <c r="O120" s="100"/>
      <c r="P120" s="23" t="s">
        <v>189</v>
      </c>
      <c r="Q120" s="216"/>
      <c r="R120" s="41">
        <v>1</v>
      </c>
      <c r="S120" s="23" t="s">
        <v>153</v>
      </c>
      <c r="T120" s="50">
        <v>1</v>
      </c>
      <c r="U120" s="228"/>
      <c r="V120" s="214"/>
      <c r="W120" s="214"/>
      <c r="X120" s="76"/>
      <c r="Y120" s="81"/>
      <c r="Z120" s="109"/>
      <c r="AA120" s="76"/>
      <c r="AB120" s="76"/>
    </row>
    <row r="121" spans="1:28" ht="34.5" customHeight="1" x14ac:dyDescent="0.25">
      <c r="A121" s="223"/>
      <c r="B121" s="129"/>
      <c r="C121" s="150"/>
      <c r="D121" s="150"/>
      <c r="E121" s="150"/>
      <c r="F121" s="129"/>
      <c r="G121" s="156"/>
      <c r="H121" s="150"/>
      <c r="I121" s="133"/>
      <c r="J121" s="150"/>
      <c r="K121" s="158"/>
      <c r="L121" s="188"/>
      <c r="M121" s="158"/>
      <c r="N121" s="133"/>
      <c r="O121" s="101"/>
      <c r="P121" s="23" t="s">
        <v>188</v>
      </c>
      <c r="Q121" s="216"/>
      <c r="R121" s="41">
        <v>1</v>
      </c>
      <c r="S121" s="23" t="s">
        <v>153</v>
      </c>
      <c r="T121" s="50">
        <v>1</v>
      </c>
      <c r="U121" s="86"/>
      <c r="V121" s="215"/>
      <c r="W121" s="215"/>
      <c r="X121" s="77"/>
      <c r="Y121" s="80"/>
      <c r="Z121" s="110"/>
      <c r="AA121" s="77"/>
      <c r="AB121" s="77"/>
    </row>
    <row r="122" spans="1:28" s="38" customFormat="1" x14ac:dyDescent="0.25">
      <c r="P122" s="39"/>
      <c r="R122" s="39"/>
      <c r="S122" s="39"/>
      <c r="T122" s="39"/>
      <c r="U122" s="39"/>
      <c r="X122" s="40"/>
    </row>
    <row r="123" spans="1:28" s="38" customFormat="1" x14ac:dyDescent="0.25">
      <c r="P123" s="39"/>
      <c r="R123" s="39"/>
      <c r="S123" s="39"/>
      <c r="T123" s="39"/>
      <c r="U123" s="39"/>
      <c r="X123" s="40"/>
    </row>
    <row r="124" spans="1:28" s="38" customFormat="1" x14ac:dyDescent="0.25">
      <c r="P124" s="39"/>
      <c r="R124" s="39"/>
      <c r="S124" s="39"/>
      <c r="T124" s="39"/>
      <c r="U124" s="39"/>
      <c r="X124" s="40"/>
    </row>
    <row r="125" spans="1:28" s="38" customFormat="1" x14ac:dyDescent="0.25">
      <c r="P125" s="39"/>
      <c r="R125" s="39"/>
      <c r="S125" s="39"/>
      <c r="T125" s="39"/>
      <c r="U125" s="39"/>
      <c r="X125" s="40"/>
    </row>
    <row r="126" spans="1:28" s="38" customFormat="1" x14ac:dyDescent="0.25">
      <c r="P126" s="39"/>
      <c r="R126" s="39"/>
      <c r="S126" s="39"/>
      <c r="T126" s="39"/>
      <c r="U126" s="39"/>
      <c r="X126" s="40"/>
    </row>
    <row r="127" spans="1:28" s="38" customFormat="1" x14ac:dyDescent="0.25">
      <c r="P127" s="39"/>
      <c r="R127" s="39"/>
      <c r="S127" s="39"/>
      <c r="T127" s="39"/>
      <c r="U127" s="39"/>
      <c r="X127" s="40"/>
    </row>
    <row r="128" spans="1:28" s="38" customFormat="1" x14ac:dyDescent="0.25">
      <c r="P128" s="39"/>
      <c r="R128" s="39"/>
      <c r="S128" s="39"/>
      <c r="T128" s="39"/>
      <c r="U128" s="39"/>
      <c r="X128" s="40"/>
    </row>
    <row r="129" spans="16:24" s="38" customFormat="1" x14ac:dyDescent="0.25">
      <c r="P129" s="39"/>
      <c r="R129" s="39"/>
      <c r="S129" s="39"/>
      <c r="T129" s="39"/>
      <c r="U129" s="39"/>
      <c r="X129" s="40"/>
    </row>
    <row r="130" spans="16:24" s="38" customFormat="1" x14ac:dyDescent="0.25">
      <c r="P130" s="39"/>
      <c r="R130" s="39"/>
      <c r="S130" s="39"/>
      <c r="T130" s="39"/>
      <c r="U130" s="39"/>
      <c r="X130" s="40"/>
    </row>
    <row r="131" spans="16:24" s="38" customFormat="1" x14ac:dyDescent="0.25">
      <c r="P131" s="39"/>
      <c r="R131" s="39"/>
      <c r="S131" s="39"/>
      <c r="T131" s="39"/>
      <c r="U131" s="39"/>
      <c r="X131" s="40"/>
    </row>
    <row r="132" spans="16:24" s="38" customFormat="1" x14ac:dyDescent="0.25">
      <c r="P132" s="39"/>
      <c r="R132" s="39"/>
      <c r="S132" s="39"/>
      <c r="T132" s="39"/>
      <c r="U132" s="39"/>
      <c r="X132" s="40"/>
    </row>
    <row r="133" spans="16:24" s="38" customFormat="1" x14ac:dyDescent="0.25">
      <c r="P133" s="39"/>
      <c r="R133" s="39"/>
      <c r="S133" s="39"/>
      <c r="T133" s="39"/>
      <c r="U133" s="39"/>
      <c r="X133" s="40"/>
    </row>
    <row r="134" spans="16:24" s="38" customFormat="1" x14ac:dyDescent="0.25">
      <c r="P134" s="39"/>
      <c r="R134" s="39"/>
      <c r="S134" s="39"/>
      <c r="T134" s="39"/>
      <c r="U134" s="39"/>
      <c r="X134" s="40"/>
    </row>
    <row r="135" spans="16:24" s="38" customFormat="1" x14ac:dyDescent="0.25">
      <c r="P135" s="39"/>
      <c r="R135" s="39"/>
      <c r="S135" s="39"/>
      <c r="T135" s="39"/>
      <c r="U135" s="39"/>
      <c r="X135" s="40"/>
    </row>
    <row r="136" spans="16:24" s="38" customFormat="1" x14ac:dyDescent="0.25">
      <c r="P136" s="39"/>
      <c r="R136" s="39"/>
      <c r="S136" s="39"/>
      <c r="T136" s="39"/>
      <c r="U136" s="39"/>
      <c r="X136" s="40"/>
    </row>
    <row r="137" spans="16:24" s="38" customFormat="1" x14ac:dyDescent="0.25">
      <c r="P137" s="39"/>
      <c r="R137" s="39"/>
      <c r="S137" s="39"/>
      <c r="T137" s="39"/>
      <c r="U137" s="39"/>
      <c r="X137" s="40"/>
    </row>
    <row r="138" spans="16:24" s="38" customFormat="1" x14ac:dyDescent="0.25">
      <c r="P138" s="39"/>
      <c r="R138" s="39"/>
      <c r="S138" s="39"/>
      <c r="T138" s="39"/>
      <c r="U138" s="39"/>
      <c r="X138" s="40"/>
    </row>
    <row r="139" spans="16:24" s="38" customFormat="1" x14ac:dyDescent="0.25">
      <c r="P139" s="39"/>
      <c r="R139" s="39"/>
      <c r="S139" s="39"/>
      <c r="T139" s="39"/>
      <c r="U139" s="39"/>
      <c r="X139" s="40"/>
    </row>
    <row r="140" spans="16:24" s="38" customFormat="1" x14ac:dyDescent="0.25">
      <c r="P140" s="39"/>
      <c r="R140" s="39"/>
      <c r="S140" s="39"/>
      <c r="T140" s="39"/>
      <c r="U140" s="39"/>
      <c r="X140" s="40"/>
    </row>
    <row r="141" spans="16:24" s="38" customFormat="1" x14ac:dyDescent="0.25">
      <c r="P141" s="39"/>
      <c r="R141" s="39"/>
      <c r="S141" s="39"/>
      <c r="T141" s="39"/>
      <c r="U141" s="39"/>
      <c r="X141" s="40"/>
    </row>
    <row r="142" spans="16:24" s="38" customFormat="1" x14ac:dyDescent="0.25">
      <c r="P142" s="39"/>
      <c r="R142" s="39"/>
      <c r="S142" s="39"/>
      <c r="T142" s="39"/>
      <c r="U142" s="39"/>
      <c r="X142" s="40"/>
    </row>
    <row r="143" spans="16:24" s="38" customFormat="1" x14ac:dyDescent="0.25">
      <c r="P143" s="39"/>
      <c r="R143" s="39"/>
      <c r="S143" s="39"/>
      <c r="T143" s="39"/>
      <c r="U143" s="39"/>
      <c r="X143" s="40"/>
    </row>
    <row r="144" spans="16:24" s="38" customFormat="1" x14ac:dyDescent="0.25">
      <c r="P144" s="39"/>
      <c r="R144" s="39"/>
      <c r="S144" s="39"/>
      <c r="T144" s="39"/>
      <c r="U144" s="39"/>
      <c r="X144" s="40"/>
    </row>
    <row r="145" spans="16:24" s="38" customFormat="1" x14ac:dyDescent="0.25">
      <c r="P145" s="39"/>
      <c r="R145" s="39"/>
      <c r="S145" s="39"/>
      <c r="T145" s="39"/>
      <c r="U145" s="39"/>
      <c r="X145" s="40"/>
    </row>
    <row r="146" spans="16:24" s="38" customFormat="1" x14ac:dyDescent="0.25">
      <c r="P146" s="39"/>
      <c r="R146" s="39"/>
      <c r="S146" s="39"/>
      <c r="T146" s="39"/>
      <c r="U146" s="39"/>
      <c r="X146" s="40"/>
    </row>
    <row r="147" spans="16:24" s="38" customFormat="1" x14ac:dyDescent="0.25">
      <c r="P147" s="39"/>
      <c r="R147" s="39"/>
      <c r="S147" s="39"/>
      <c r="T147" s="39"/>
      <c r="U147" s="39"/>
      <c r="X147" s="40"/>
    </row>
    <row r="148" spans="16:24" s="38" customFormat="1" x14ac:dyDescent="0.25">
      <c r="P148" s="39"/>
      <c r="R148" s="39"/>
      <c r="S148" s="39"/>
      <c r="T148" s="39"/>
      <c r="U148" s="39"/>
      <c r="X148" s="40"/>
    </row>
    <row r="149" spans="16:24" s="38" customFormat="1" x14ac:dyDescent="0.25">
      <c r="P149" s="39"/>
      <c r="R149" s="39"/>
      <c r="S149" s="39"/>
      <c r="T149" s="39"/>
      <c r="U149" s="39"/>
      <c r="X149" s="40"/>
    </row>
    <row r="150" spans="16:24" s="38" customFormat="1" x14ac:dyDescent="0.25">
      <c r="P150" s="39"/>
      <c r="R150" s="39"/>
      <c r="S150" s="39"/>
      <c r="T150" s="39"/>
      <c r="U150" s="39"/>
      <c r="X150" s="40"/>
    </row>
    <row r="151" spans="16:24" s="38" customFormat="1" x14ac:dyDescent="0.25">
      <c r="P151" s="39"/>
      <c r="R151" s="39"/>
      <c r="S151" s="39"/>
      <c r="T151" s="39"/>
      <c r="U151" s="39"/>
      <c r="X151" s="40"/>
    </row>
    <row r="152" spans="16:24" s="38" customFormat="1" x14ac:dyDescent="0.25">
      <c r="P152" s="39"/>
      <c r="R152" s="39"/>
      <c r="S152" s="39"/>
      <c r="T152" s="39"/>
      <c r="U152" s="39"/>
      <c r="X152" s="40"/>
    </row>
    <row r="153" spans="16:24" s="38" customFormat="1" x14ac:dyDescent="0.25">
      <c r="P153" s="39"/>
      <c r="R153" s="39"/>
      <c r="S153" s="39"/>
      <c r="T153" s="39"/>
      <c r="U153" s="39"/>
      <c r="X153" s="40"/>
    </row>
    <row r="154" spans="16:24" s="38" customFormat="1" x14ac:dyDescent="0.25">
      <c r="P154" s="39"/>
      <c r="R154" s="39"/>
      <c r="S154" s="39"/>
      <c r="T154" s="39"/>
      <c r="U154" s="39"/>
      <c r="X154" s="40"/>
    </row>
    <row r="155" spans="16:24" s="38" customFormat="1" x14ac:dyDescent="0.25">
      <c r="P155" s="39"/>
      <c r="R155" s="39"/>
      <c r="S155" s="39"/>
      <c r="T155" s="39"/>
      <c r="U155" s="39"/>
      <c r="X155" s="40"/>
    </row>
    <row r="156" spans="16:24" s="38" customFormat="1" x14ac:dyDescent="0.25">
      <c r="P156" s="39"/>
      <c r="R156" s="39"/>
      <c r="S156" s="39"/>
      <c r="T156" s="39"/>
      <c r="U156" s="39"/>
      <c r="X156" s="40"/>
    </row>
    <row r="157" spans="16:24" s="38" customFormat="1" x14ac:dyDescent="0.25">
      <c r="P157" s="39"/>
      <c r="R157" s="39"/>
      <c r="S157" s="39"/>
      <c r="T157" s="39"/>
      <c r="U157" s="39"/>
      <c r="X157" s="40"/>
    </row>
    <row r="158" spans="16:24" s="38" customFormat="1" x14ac:dyDescent="0.25">
      <c r="P158" s="39"/>
      <c r="R158" s="39"/>
      <c r="S158" s="39"/>
      <c r="T158" s="39"/>
      <c r="U158" s="39"/>
      <c r="X158" s="40"/>
    </row>
    <row r="159" spans="16:24" s="38" customFormat="1" x14ac:dyDescent="0.25">
      <c r="P159" s="39"/>
      <c r="R159" s="39"/>
      <c r="S159" s="39"/>
      <c r="T159" s="39"/>
      <c r="U159" s="39"/>
      <c r="X159" s="40"/>
    </row>
    <row r="160" spans="16:24" s="38" customFormat="1" x14ac:dyDescent="0.25">
      <c r="P160" s="39"/>
      <c r="R160" s="39"/>
      <c r="S160" s="39"/>
      <c r="T160" s="39"/>
      <c r="U160" s="39"/>
      <c r="X160" s="40"/>
    </row>
    <row r="161" spans="16:24" s="38" customFormat="1" x14ac:dyDescent="0.25">
      <c r="P161" s="39"/>
      <c r="R161" s="39"/>
      <c r="S161" s="39"/>
      <c r="T161" s="39"/>
      <c r="U161" s="39"/>
      <c r="X161" s="40"/>
    </row>
    <row r="162" spans="16:24" s="38" customFormat="1" x14ac:dyDescent="0.25">
      <c r="P162" s="39"/>
      <c r="R162" s="39"/>
      <c r="S162" s="39"/>
      <c r="T162" s="39"/>
      <c r="U162" s="39"/>
      <c r="X162" s="40"/>
    </row>
    <row r="163" spans="16:24" s="38" customFormat="1" x14ac:dyDescent="0.25">
      <c r="P163" s="39"/>
      <c r="R163" s="39"/>
      <c r="S163" s="39"/>
      <c r="T163" s="39"/>
      <c r="U163" s="39"/>
      <c r="X163" s="40"/>
    </row>
    <row r="164" spans="16:24" s="38" customFormat="1" x14ac:dyDescent="0.25">
      <c r="P164" s="39"/>
      <c r="R164" s="39"/>
      <c r="S164" s="39"/>
      <c r="T164" s="39"/>
      <c r="U164" s="39"/>
      <c r="X164" s="40"/>
    </row>
    <row r="165" spans="16:24" s="38" customFormat="1" x14ac:dyDescent="0.25">
      <c r="P165" s="39"/>
      <c r="R165" s="39"/>
      <c r="S165" s="39"/>
      <c r="T165" s="39"/>
      <c r="U165" s="39"/>
      <c r="X165" s="40"/>
    </row>
    <row r="166" spans="16:24" s="38" customFormat="1" x14ac:dyDescent="0.25">
      <c r="P166" s="39"/>
      <c r="R166" s="39"/>
      <c r="S166" s="39"/>
      <c r="T166" s="39"/>
      <c r="U166" s="39"/>
      <c r="X166" s="40"/>
    </row>
    <row r="167" spans="16:24" s="38" customFormat="1" x14ac:dyDescent="0.25">
      <c r="P167" s="39"/>
      <c r="R167" s="39"/>
      <c r="S167" s="39"/>
      <c r="T167" s="39"/>
      <c r="U167" s="39"/>
      <c r="X167" s="40"/>
    </row>
    <row r="168" spans="16:24" s="38" customFormat="1" x14ac:dyDescent="0.25">
      <c r="P168" s="39"/>
      <c r="R168" s="39"/>
      <c r="S168" s="39"/>
      <c r="T168" s="39"/>
      <c r="U168" s="39"/>
      <c r="X168" s="40"/>
    </row>
    <row r="169" spans="16:24" s="38" customFormat="1" x14ac:dyDescent="0.25">
      <c r="P169" s="39"/>
      <c r="R169" s="39"/>
      <c r="S169" s="39"/>
      <c r="T169" s="39"/>
      <c r="U169" s="39"/>
      <c r="X169" s="40"/>
    </row>
    <row r="170" spans="16:24" s="38" customFormat="1" x14ac:dyDescent="0.25">
      <c r="P170" s="39"/>
      <c r="R170" s="39"/>
      <c r="S170" s="39"/>
      <c r="T170" s="39"/>
      <c r="U170" s="39"/>
      <c r="X170" s="40"/>
    </row>
    <row r="171" spans="16:24" s="38" customFormat="1" x14ac:dyDescent="0.25">
      <c r="P171" s="39"/>
      <c r="R171" s="39"/>
      <c r="S171" s="39"/>
      <c r="T171" s="39"/>
      <c r="U171" s="39"/>
      <c r="X171" s="40"/>
    </row>
    <row r="172" spans="16:24" s="38" customFormat="1" x14ac:dyDescent="0.25">
      <c r="P172" s="39"/>
      <c r="R172" s="39"/>
      <c r="S172" s="39"/>
      <c r="T172" s="39"/>
      <c r="U172" s="39"/>
      <c r="X172" s="40"/>
    </row>
    <row r="173" spans="16:24" s="38" customFormat="1" x14ac:dyDescent="0.25">
      <c r="P173" s="39"/>
      <c r="R173" s="39"/>
      <c r="S173" s="39"/>
      <c r="T173" s="39"/>
      <c r="U173" s="39"/>
      <c r="X173" s="40"/>
    </row>
    <row r="174" spans="16:24" s="38" customFormat="1" x14ac:dyDescent="0.25">
      <c r="P174" s="39"/>
      <c r="R174" s="39"/>
      <c r="S174" s="39"/>
      <c r="T174" s="39"/>
      <c r="U174" s="39"/>
      <c r="X174" s="40"/>
    </row>
    <row r="175" spans="16:24" s="38" customFormat="1" x14ac:dyDescent="0.25">
      <c r="P175" s="39"/>
      <c r="R175" s="39"/>
      <c r="S175" s="39"/>
      <c r="T175" s="39"/>
      <c r="U175" s="39"/>
      <c r="X175" s="40"/>
    </row>
    <row r="176" spans="16:24" s="38" customFormat="1" x14ac:dyDescent="0.25">
      <c r="P176" s="39"/>
      <c r="R176" s="39"/>
      <c r="S176" s="39"/>
      <c r="T176" s="39"/>
      <c r="U176" s="39"/>
      <c r="X176" s="40"/>
    </row>
    <row r="177" spans="16:24" s="38" customFormat="1" x14ac:dyDescent="0.25">
      <c r="P177" s="39"/>
      <c r="R177" s="39"/>
      <c r="S177" s="39"/>
      <c r="T177" s="39"/>
      <c r="U177" s="39"/>
      <c r="X177" s="40"/>
    </row>
    <row r="178" spans="16:24" s="38" customFormat="1" x14ac:dyDescent="0.25">
      <c r="P178" s="39"/>
      <c r="R178" s="39"/>
      <c r="S178" s="39"/>
      <c r="T178" s="39"/>
      <c r="U178" s="39"/>
      <c r="X178" s="40"/>
    </row>
    <row r="179" spans="16:24" s="38" customFormat="1" x14ac:dyDescent="0.25">
      <c r="P179" s="39"/>
      <c r="R179" s="39"/>
      <c r="S179" s="39"/>
      <c r="T179" s="39"/>
      <c r="U179" s="39"/>
      <c r="X179" s="40"/>
    </row>
    <row r="180" spans="16:24" s="38" customFormat="1" x14ac:dyDescent="0.25">
      <c r="P180" s="39"/>
      <c r="R180" s="39"/>
      <c r="S180" s="39"/>
      <c r="T180" s="39"/>
      <c r="U180" s="39"/>
      <c r="X180" s="40"/>
    </row>
    <row r="181" spans="16:24" s="38" customFormat="1" x14ac:dyDescent="0.25">
      <c r="P181" s="39"/>
      <c r="R181" s="39"/>
      <c r="S181" s="39"/>
      <c r="T181" s="39"/>
      <c r="U181" s="39"/>
      <c r="X181" s="40"/>
    </row>
    <row r="182" spans="16:24" s="38" customFormat="1" x14ac:dyDescent="0.25">
      <c r="P182" s="39"/>
      <c r="R182" s="39"/>
      <c r="S182" s="39"/>
      <c r="T182" s="39"/>
      <c r="U182" s="39"/>
      <c r="X182" s="40"/>
    </row>
    <row r="183" spans="16:24" s="38" customFormat="1" x14ac:dyDescent="0.25">
      <c r="P183" s="39"/>
      <c r="R183" s="39"/>
      <c r="S183" s="39"/>
      <c r="T183" s="39"/>
      <c r="U183" s="39"/>
      <c r="X183" s="40"/>
    </row>
    <row r="184" spans="16:24" s="38" customFormat="1" x14ac:dyDescent="0.25">
      <c r="P184" s="39"/>
      <c r="R184" s="39"/>
      <c r="S184" s="39"/>
      <c r="T184" s="39"/>
      <c r="U184" s="39"/>
      <c r="X184" s="40"/>
    </row>
    <row r="185" spans="16:24" s="38" customFormat="1" x14ac:dyDescent="0.25">
      <c r="P185" s="39"/>
      <c r="R185" s="39"/>
      <c r="S185" s="39"/>
      <c r="T185" s="39"/>
      <c r="U185" s="39"/>
      <c r="X185" s="40"/>
    </row>
    <row r="186" spans="16:24" s="38" customFormat="1" x14ac:dyDescent="0.25">
      <c r="P186" s="39"/>
      <c r="R186" s="39"/>
      <c r="S186" s="39"/>
      <c r="T186" s="39"/>
      <c r="U186" s="39"/>
      <c r="X186" s="40"/>
    </row>
    <row r="187" spans="16:24" s="38" customFormat="1" x14ac:dyDescent="0.25">
      <c r="P187" s="39"/>
      <c r="R187" s="39"/>
      <c r="S187" s="39"/>
      <c r="T187" s="39"/>
      <c r="U187" s="39"/>
      <c r="X187" s="40"/>
    </row>
    <row r="188" spans="16:24" s="38" customFormat="1" x14ac:dyDescent="0.25">
      <c r="P188" s="39"/>
      <c r="R188" s="39"/>
      <c r="S188" s="39"/>
      <c r="T188" s="39"/>
      <c r="U188" s="39"/>
      <c r="X188" s="40"/>
    </row>
    <row r="189" spans="16:24" s="38" customFormat="1" x14ac:dyDescent="0.25">
      <c r="P189" s="39"/>
      <c r="R189" s="39"/>
      <c r="S189" s="39"/>
      <c r="T189" s="39"/>
      <c r="U189" s="39"/>
      <c r="X189" s="40"/>
    </row>
    <row r="190" spans="16:24" s="38" customFormat="1" x14ac:dyDescent="0.25">
      <c r="P190" s="39"/>
      <c r="R190" s="39"/>
      <c r="S190" s="39"/>
      <c r="T190" s="39"/>
      <c r="U190" s="39"/>
      <c r="X190" s="40"/>
    </row>
    <row r="191" spans="16:24" s="38" customFormat="1" x14ac:dyDescent="0.25">
      <c r="P191" s="39"/>
      <c r="R191" s="39"/>
      <c r="S191" s="39"/>
      <c r="T191" s="39"/>
      <c r="U191" s="39"/>
      <c r="X191" s="40"/>
    </row>
    <row r="192" spans="16:24" s="38" customFormat="1" x14ac:dyDescent="0.25">
      <c r="P192" s="39"/>
      <c r="R192" s="39"/>
      <c r="S192" s="39"/>
      <c r="T192" s="39"/>
      <c r="U192" s="39"/>
      <c r="X192" s="40"/>
    </row>
    <row r="193" spans="16:24" s="38" customFormat="1" x14ac:dyDescent="0.25">
      <c r="P193" s="39"/>
      <c r="R193" s="39"/>
      <c r="S193" s="39"/>
      <c r="T193" s="39"/>
      <c r="U193" s="39"/>
      <c r="X193" s="40"/>
    </row>
    <row r="194" spans="16:24" s="38" customFormat="1" x14ac:dyDescent="0.25">
      <c r="P194" s="39"/>
      <c r="R194" s="39"/>
      <c r="S194" s="39"/>
      <c r="T194" s="39"/>
      <c r="U194" s="39"/>
      <c r="X194" s="40"/>
    </row>
    <row r="195" spans="16:24" s="38" customFormat="1" x14ac:dyDescent="0.25">
      <c r="P195" s="39"/>
      <c r="R195" s="39"/>
      <c r="S195" s="39"/>
      <c r="T195" s="39"/>
      <c r="U195" s="39"/>
      <c r="X195" s="40"/>
    </row>
    <row r="196" spans="16:24" s="38" customFormat="1" x14ac:dyDescent="0.25">
      <c r="P196" s="39"/>
      <c r="R196" s="39"/>
      <c r="S196" s="39"/>
      <c r="T196" s="39"/>
      <c r="U196" s="39"/>
      <c r="X196" s="40"/>
    </row>
    <row r="197" spans="16:24" s="38" customFormat="1" x14ac:dyDescent="0.25">
      <c r="P197" s="39"/>
      <c r="R197" s="39"/>
      <c r="S197" s="39"/>
      <c r="T197" s="39"/>
      <c r="U197" s="39"/>
      <c r="X197" s="40"/>
    </row>
    <row r="198" spans="16:24" s="38" customFormat="1" x14ac:dyDescent="0.25">
      <c r="P198" s="39"/>
      <c r="R198" s="39"/>
      <c r="S198" s="39"/>
      <c r="T198" s="39"/>
      <c r="U198" s="39"/>
      <c r="X198" s="40"/>
    </row>
    <row r="199" spans="16:24" s="38" customFormat="1" x14ac:dyDescent="0.25">
      <c r="P199" s="39"/>
      <c r="R199" s="39"/>
      <c r="S199" s="39"/>
      <c r="T199" s="39"/>
      <c r="U199" s="39"/>
      <c r="X199" s="40"/>
    </row>
    <row r="200" spans="16:24" s="38" customFormat="1" x14ac:dyDescent="0.25">
      <c r="P200" s="39"/>
      <c r="R200" s="39"/>
      <c r="S200" s="39"/>
      <c r="T200" s="39"/>
      <c r="U200" s="39"/>
      <c r="X200" s="40"/>
    </row>
    <row r="201" spans="16:24" s="38" customFormat="1" x14ac:dyDescent="0.25">
      <c r="P201" s="39"/>
      <c r="R201" s="39"/>
      <c r="S201" s="39"/>
      <c r="T201" s="39"/>
      <c r="U201" s="39"/>
      <c r="X201" s="40"/>
    </row>
    <row r="202" spans="16:24" s="38" customFormat="1" x14ac:dyDescent="0.25">
      <c r="P202" s="39"/>
      <c r="R202" s="39"/>
      <c r="S202" s="39"/>
      <c r="T202" s="39"/>
      <c r="U202" s="39"/>
      <c r="X202" s="40"/>
    </row>
    <row r="203" spans="16:24" s="38" customFormat="1" x14ac:dyDescent="0.25">
      <c r="P203" s="39"/>
      <c r="R203" s="39"/>
      <c r="S203" s="39"/>
      <c r="T203" s="39"/>
      <c r="U203" s="39"/>
      <c r="X203" s="40"/>
    </row>
    <row r="204" spans="16:24" s="38" customFormat="1" x14ac:dyDescent="0.25">
      <c r="P204" s="39"/>
      <c r="R204" s="39"/>
      <c r="S204" s="39"/>
      <c r="T204" s="39"/>
      <c r="U204" s="39"/>
      <c r="X204" s="40"/>
    </row>
    <row r="205" spans="16:24" s="38" customFormat="1" x14ac:dyDescent="0.25">
      <c r="P205" s="39"/>
      <c r="R205" s="39"/>
      <c r="S205" s="39"/>
      <c r="T205" s="39"/>
      <c r="U205" s="39"/>
      <c r="X205" s="40"/>
    </row>
    <row r="206" spans="16:24" s="38" customFormat="1" x14ac:dyDescent="0.25">
      <c r="P206" s="39"/>
      <c r="R206" s="39"/>
      <c r="S206" s="39"/>
      <c r="T206" s="39"/>
      <c r="U206" s="39"/>
      <c r="X206" s="40"/>
    </row>
    <row r="207" spans="16:24" s="38" customFormat="1" x14ac:dyDescent="0.25">
      <c r="P207" s="39"/>
      <c r="R207" s="39"/>
      <c r="S207" s="39"/>
      <c r="T207" s="39"/>
      <c r="U207" s="39"/>
      <c r="X207" s="40"/>
    </row>
    <row r="208" spans="16:24" s="38" customFormat="1" x14ac:dyDescent="0.25">
      <c r="P208" s="39"/>
      <c r="R208" s="39"/>
      <c r="S208" s="39"/>
      <c r="T208" s="39"/>
      <c r="U208" s="39"/>
      <c r="X208" s="40"/>
    </row>
    <row r="209" spans="16:24" s="38" customFormat="1" x14ac:dyDescent="0.25">
      <c r="P209" s="39"/>
      <c r="R209" s="39"/>
      <c r="S209" s="39"/>
      <c r="T209" s="39"/>
      <c r="U209" s="39"/>
      <c r="X209" s="40"/>
    </row>
    <row r="210" spans="16:24" s="38" customFormat="1" x14ac:dyDescent="0.25">
      <c r="P210" s="39"/>
      <c r="R210" s="39"/>
      <c r="S210" s="39"/>
      <c r="T210" s="39"/>
      <c r="U210" s="39"/>
      <c r="X210" s="40"/>
    </row>
    <row r="211" spans="16:24" s="38" customFormat="1" x14ac:dyDescent="0.25">
      <c r="P211" s="39"/>
      <c r="R211" s="39"/>
      <c r="S211" s="39"/>
      <c r="T211" s="39"/>
      <c r="U211" s="39"/>
      <c r="X211" s="40"/>
    </row>
    <row r="212" spans="16:24" s="38" customFormat="1" x14ac:dyDescent="0.25">
      <c r="P212" s="39"/>
      <c r="R212" s="39"/>
      <c r="S212" s="39"/>
      <c r="T212" s="39"/>
      <c r="U212" s="39"/>
      <c r="X212" s="40"/>
    </row>
    <row r="213" spans="16:24" s="38" customFormat="1" x14ac:dyDescent="0.25">
      <c r="P213" s="39"/>
      <c r="R213" s="39"/>
      <c r="S213" s="39"/>
      <c r="T213" s="39"/>
      <c r="U213" s="39"/>
      <c r="X213" s="40"/>
    </row>
    <row r="214" spans="16:24" s="38" customFormat="1" x14ac:dyDescent="0.25">
      <c r="P214" s="39"/>
      <c r="R214" s="39"/>
      <c r="S214" s="39"/>
      <c r="T214" s="39"/>
      <c r="U214" s="39"/>
      <c r="X214" s="40"/>
    </row>
    <row r="215" spans="16:24" s="38" customFormat="1" x14ac:dyDescent="0.25">
      <c r="P215" s="39"/>
      <c r="R215" s="39"/>
      <c r="S215" s="39"/>
      <c r="T215" s="39"/>
      <c r="U215" s="39"/>
      <c r="X215" s="40"/>
    </row>
    <row r="216" spans="16:24" s="38" customFormat="1" x14ac:dyDescent="0.25">
      <c r="P216" s="39"/>
      <c r="R216" s="39"/>
      <c r="S216" s="39"/>
      <c r="T216" s="39"/>
      <c r="U216" s="39"/>
      <c r="X216" s="40"/>
    </row>
    <row r="217" spans="16:24" s="38" customFormat="1" x14ac:dyDescent="0.25">
      <c r="P217" s="39"/>
      <c r="R217" s="39"/>
      <c r="S217" s="39"/>
      <c r="T217" s="39"/>
      <c r="U217" s="39"/>
      <c r="X217" s="40"/>
    </row>
    <row r="218" spans="16:24" s="38" customFormat="1" x14ac:dyDescent="0.25">
      <c r="P218" s="39"/>
      <c r="R218" s="39"/>
      <c r="S218" s="39"/>
      <c r="T218" s="39"/>
      <c r="U218" s="39"/>
      <c r="X218" s="40"/>
    </row>
    <row r="219" spans="16:24" s="38" customFormat="1" x14ac:dyDescent="0.25">
      <c r="P219" s="39"/>
      <c r="R219" s="39"/>
      <c r="S219" s="39"/>
      <c r="T219" s="39"/>
      <c r="U219" s="39"/>
      <c r="X219" s="40"/>
    </row>
    <row r="220" spans="16:24" s="38" customFormat="1" x14ac:dyDescent="0.25">
      <c r="P220" s="39"/>
      <c r="R220" s="39"/>
      <c r="S220" s="39"/>
      <c r="T220" s="39"/>
      <c r="U220" s="39"/>
      <c r="X220" s="40"/>
    </row>
    <row r="221" spans="16:24" s="38" customFormat="1" x14ac:dyDescent="0.25">
      <c r="P221" s="39"/>
      <c r="R221" s="39"/>
      <c r="S221" s="39"/>
      <c r="T221" s="39"/>
      <c r="U221" s="39"/>
      <c r="X221" s="40"/>
    </row>
    <row r="222" spans="16:24" s="38" customFormat="1" x14ac:dyDescent="0.25">
      <c r="P222" s="39"/>
      <c r="R222" s="39"/>
      <c r="S222" s="39"/>
      <c r="T222" s="39"/>
      <c r="U222" s="39"/>
      <c r="X222" s="40"/>
    </row>
    <row r="223" spans="16:24" s="38" customFormat="1" x14ac:dyDescent="0.25">
      <c r="P223" s="39"/>
      <c r="R223" s="39"/>
      <c r="S223" s="39"/>
      <c r="T223" s="39"/>
      <c r="U223" s="39"/>
      <c r="X223" s="40"/>
    </row>
    <row r="224" spans="16:24" s="38" customFormat="1" x14ac:dyDescent="0.25">
      <c r="P224" s="39"/>
      <c r="R224" s="39"/>
      <c r="S224" s="39"/>
      <c r="T224" s="39"/>
      <c r="U224" s="39"/>
      <c r="X224" s="40"/>
    </row>
    <row r="225" spans="16:24" s="38" customFormat="1" x14ac:dyDescent="0.25">
      <c r="P225" s="39"/>
      <c r="R225" s="39"/>
      <c r="S225" s="39"/>
      <c r="T225" s="39"/>
      <c r="U225" s="39"/>
      <c r="X225" s="40"/>
    </row>
    <row r="226" spans="16:24" s="38" customFormat="1" x14ac:dyDescent="0.25">
      <c r="P226" s="39"/>
      <c r="R226" s="39"/>
      <c r="S226" s="39"/>
      <c r="T226" s="39"/>
      <c r="U226" s="39"/>
      <c r="X226" s="40"/>
    </row>
    <row r="227" spans="16:24" s="38" customFormat="1" x14ac:dyDescent="0.25">
      <c r="P227" s="39"/>
      <c r="R227" s="39"/>
      <c r="S227" s="39"/>
      <c r="T227" s="39"/>
      <c r="U227" s="39"/>
      <c r="X227" s="40"/>
    </row>
    <row r="228" spans="16:24" s="38" customFormat="1" x14ac:dyDescent="0.25">
      <c r="P228" s="39"/>
      <c r="R228" s="39"/>
      <c r="S228" s="39"/>
      <c r="T228" s="39"/>
      <c r="U228" s="39"/>
      <c r="X228" s="40"/>
    </row>
    <row r="229" spans="16:24" s="38" customFormat="1" x14ac:dyDescent="0.25">
      <c r="P229" s="39"/>
      <c r="R229" s="39"/>
      <c r="S229" s="39"/>
      <c r="T229" s="39"/>
      <c r="U229" s="39"/>
      <c r="X229" s="40"/>
    </row>
    <row r="230" spans="16:24" s="38" customFormat="1" x14ac:dyDescent="0.25">
      <c r="P230" s="39"/>
      <c r="R230" s="39"/>
      <c r="S230" s="39"/>
      <c r="T230" s="39"/>
      <c r="U230" s="39"/>
      <c r="X230" s="40"/>
    </row>
    <row r="231" spans="16:24" s="38" customFormat="1" x14ac:dyDescent="0.25">
      <c r="P231" s="39"/>
      <c r="R231" s="39"/>
      <c r="S231" s="39"/>
      <c r="T231" s="39"/>
      <c r="U231" s="39"/>
      <c r="X231" s="40"/>
    </row>
    <row r="232" spans="16:24" s="38" customFormat="1" x14ac:dyDescent="0.25">
      <c r="P232" s="39"/>
      <c r="R232" s="39"/>
      <c r="S232" s="39"/>
      <c r="T232" s="39"/>
      <c r="U232" s="39"/>
      <c r="X232" s="40"/>
    </row>
    <row r="233" spans="16:24" s="38" customFormat="1" x14ac:dyDescent="0.25">
      <c r="P233" s="39"/>
      <c r="R233" s="39"/>
      <c r="S233" s="39"/>
      <c r="T233" s="39"/>
      <c r="U233" s="39"/>
      <c r="X233" s="40"/>
    </row>
    <row r="234" spans="16:24" s="38" customFormat="1" x14ac:dyDescent="0.25">
      <c r="P234" s="39"/>
      <c r="R234" s="39"/>
      <c r="S234" s="39"/>
      <c r="T234" s="39"/>
      <c r="U234" s="39"/>
      <c r="X234" s="40"/>
    </row>
    <row r="235" spans="16:24" s="38" customFormat="1" x14ac:dyDescent="0.25">
      <c r="P235" s="39"/>
      <c r="R235" s="39"/>
      <c r="S235" s="39"/>
      <c r="T235" s="39"/>
      <c r="U235" s="39"/>
      <c r="X235" s="40"/>
    </row>
    <row r="236" spans="16:24" s="38" customFormat="1" x14ac:dyDescent="0.25">
      <c r="P236" s="39"/>
      <c r="R236" s="39"/>
      <c r="S236" s="39"/>
      <c r="T236" s="39"/>
      <c r="U236" s="39"/>
      <c r="X236" s="40"/>
    </row>
    <row r="237" spans="16:24" s="38" customFormat="1" x14ac:dyDescent="0.25">
      <c r="P237" s="39"/>
      <c r="R237" s="39"/>
      <c r="S237" s="39"/>
      <c r="T237" s="39"/>
      <c r="U237" s="39"/>
      <c r="X237" s="40"/>
    </row>
    <row r="238" spans="16:24" s="38" customFormat="1" x14ac:dyDescent="0.25">
      <c r="P238" s="39"/>
      <c r="R238" s="39"/>
      <c r="S238" s="39"/>
      <c r="T238" s="39"/>
      <c r="U238" s="39"/>
      <c r="X238" s="40"/>
    </row>
    <row r="239" spans="16:24" s="38" customFormat="1" x14ac:dyDescent="0.25">
      <c r="P239" s="39"/>
      <c r="R239" s="39"/>
      <c r="S239" s="39"/>
      <c r="T239" s="39"/>
      <c r="U239" s="39"/>
      <c r="X239" s="40"/>
    </row>
    <row r="240" spans="16:24" s="38" customFormat="1" x14ac:dyDescent="0.25">
      <c r="P240" s="39"/>
      <c r="R240" s="39"/>
      <c r="S240" s="39"/>
      <c r="T240" s="39"/>
      <c r="U240" s="39"/>
      <c r="X240" s="40"/>
    </row>
    <row r="241" spans="16:24" s="38" customFormat="1" x14ac:dyDescent="0.25">
      <c r="P241" s="39"/>
      <c r="R241" s="39"/>
      <c r="S241" s="39"/>
      <c r="T241" s="39"/>
      <c r="U241" s="39"/>
      <c r="X241" s="40"/>
    </row>
    <row r="242" spans="16:24" s="38" customFormat="1" x14ac:dyDescent="0.25">
      <c r="P242" s="39"/>
      <c r="R242" s="39"/>
      <c r="S242" s="39"/>
      <c r="T242" s="39"/>
      <c r="U242" s="39"/>
      <c r="X242" s="40"/>
    </row>
    <row r="243" spans="16:24" s="38" customFormat="1" x14ac:dyDescent="0.25">
      <c r="P243" s="39"/>
      <c r="R243" s="39"/>
      <c r="S243" s="39"/>
      <c r="T243" s="39"/>
      <c r="U243" s="39"/>
      <c r="X243" s="40"/>
    </row>
    <row r="244" spans="16:24" s="38" customFormat="1" x14ac:dyDescent="0.25">
      <c r="P244" s="39"/>
      <c r="R244" s="39"/>
      <c r="S244" s="39"/>
      <c r="T244" s="39"/>
      <c r="U244" s="39"/>
      <c r="X244" s="40"/>
    </row>
    <row r="245" spans="16:24" s="38" customFormat="1" x14ac:dyDescent="0.25">
      <c r="P245" s="39"/>
      <c r="R245" s="39"/>
      <c r="S245" s="39"/>
      <c r="T245" s="39"/>
      <c r="U245" s="39"/>
      <c r="X245" s="40"/>
    </row>
    <row r="246" spans="16:24" s="38" customFormat="1" x14ac:dyDescent="0.25">
      <c r="P246" s="39"/>
      <c r="R246" s="39"/>
      <c r="S246" s="39"/>
      <c r="T246" s="39"/>
      <c r="U246" s="39"/>
      <c r="X246" s="40"/>
    </row>
    <row r="247" spans="16:24" s="38" customFormat="1" x14ac:dyDescent="0.25">
      <c r="P247" s="39"/>
      <c r="R247" s="39"/>
      <c r="S247" s="39"/>
      <c r="T247" s="39"/>
      <c r="U247" s="39"/>
      <c r="X247" s="40"/>
    </row>
    <row r="248" spans="16:24" s="38" customFormat="1" x14ac:dyDescent="0.25">
      <c r="P248" s="39"/>
      <c r="R248" s="39"/>
      <c r="S248" s="39"/>
      <c r="T248" s="39"/>
      <c r="U248" s="39"/>
      <c r="X248" s="40"/>
    </row>
    <row r="249" spans="16:24" s="38" customFormat="1" x14ac:dyDescent="0.25">
      <c r="P249" s="39"/>
      <c r="R249" s="39"/>
      <c r="S249" s="39"/>
      <c r="T249" s="39"/>
      <c r="U249" s="39"/>
      <c r="X249" s="40"/>
    </row>
    <row r="250" spans="16:24" s="38" customFormat="1" x14ac:dyDescent="0.25">
      <c r="P250" s="39"/>
      <c r="R250" s="39"/>
      <c r="S250" s="39"/>
      <c r="T250" s="39"/>
      <c r="U250" s="39"/>
      <c r="X250" s="40"/>
    </row>
    <row r="251" spans="16:24" s="38" customFormat="1" x14ac:dyDescent="0.25">
      <c r="P251" s="39"/>
      <c r="R251" s="39"/>
      <c r="S251" s="39"/>
      <c r="T251" s="39"/>
      <c r="U251" s="39"/>
      <c r="X251" s="40"/>
    </row>
    <row r="252" spans="16:24" s="38" customFormat="1" x14ac:dyDescent="0.25">
      <c r="P252" s="39"/>
      <c r="R252" s="39"/>
      <c r="S252" s="39"/>
      <c r="T252" s="39"/>
      <c r="U252" s="39"/>
      <c r="X252" s="40"/>
    </row>
    <row r="253" spans="16:24" s="38" customFormat="1" x14ac:dyDescent="0.25">
      <c r="P253" s="39"/>
      <c r="R253" s="39"/>
      <c r="S253" s="39"/>
      <c r="T253" s="39"/>
      <c r="U253" s="39"/>
      <c r="X253" s="40"/>
    </row>
    <row r="254" spans="16:24" s="38" customFormat="1" x14ac:dyDescent="0.25">
      <c r="P254" s="39"/>
      <c r="R254" s="39"/>
      <c r="S254" s="39"/>
      <c r="T254" s="39"/>
      <c r="U254" s="39"/>
      <c r="X254" s="40"/>
    </row>
    <row r="255" spans="16:24" s="38" customFormat="1" x14ac:dyDescent="0.25">
      <c r="P255" s="39"/>
      <c r="R255" s="39"/>
      <c r="S255" s="39"/>
      <c r="T255" s="39"/>
      <c r="U255" s="39"/>
      <c r="X255" s="40"/>
    </row>
    <row r="256" spans="16:24" s="38" customFormat="1" x14ac:dyDescent="0.25">
      <c r="P256" s="39"/>
      <c r="R256" s="39"/>
      <c r="S256" s="39"/>
      <c r="T256" s="39"/>
      <c r="U256" s="39"/>
      <c r="X256" s="40"/>
    </row>
    <row r="257" spans="16:24" s="38" customFormat="1" x14ac:dyDescent="0.25">
      <c r="P257" s="39"/>
      <c r="R257" s="39"/>
      <c r="S257" s="39"/>
      <c r="T257" s="39"/>
      <c r="U257" s="39"/>
      <c r="X257" s="40"/>
    </row>
    <row r="258" spans="16:24" s="38" customFormat="1" x14ac:dyDescent="0.25">
      <c r="P258" s="39"/>
      <c r="R258" s="39"/>
      <c r="S258" s="39"/>
      <c r="T258" s="39"/>
      <c r="U258" s="39"/>
      <c r="X258" s="40"/>
    </row>
    <row r="259" spans="16:24" s="38" customFormat="1" x14ac:dyDescent="0.25">
      <c r="P259" s="39"/>
      <c r="R259" s="39"/>
      <c r="S259" s="39"/>
      <c r="T259" s="39"/>
      <c r="U259" s="39"/>
      <c r="X259" s="40"/>
    </row>
    <row r="260" spans="16:24" s="38" customFormat="1" x14ac:dyDescent="0.25">
      <c r="P260" s="39"/>
      <c r="R260" s="39"/>
      <c r="S260" s="39"/>
      <c r="T260" s="39"/>
      <c r="U260" s="39"/>
      <c r="X260" s="40"/>
    </row>
    <row r="261" spans="16:24" s="38" customFormat="1" x14ac:dyDescent="0.25">
      <c r="P261" s="39"/>
      <c r="R261" s="39"/>
      <c r="S261" s="39"/>
      <c r="T261" s="39"/>
      <c r="U261" s="39"/>
      <c r="X261" s="40"/>
    </row>
    <row r="262" spans="16:24" s="38" customFormat="1" x14ac:dyDescent="0.25">
      <c r="P262" s="39"/>
      <c r="R262" s="39"/>
      <c r="S262" s="39"/>
      <c r="T262" s="39"/>
      <c r="U262" s="39"/>
      <c r="X262" s="40"/>
    </row>
    <row r="263" spans="16:24" s="38" customFormat="1" x14ac:dyDescent="0.25">
      <c r="P263" s="39"/>
      <c r="R263" s="39"/>
      <c r="S263" s="39"/>
      <c r="T263" s="39"/>
      <c r="U263" s="39"/>
      <c r="X263" s="40"/>
    </row>
    <row r="264" spans="16:24" s="38" customFormat="1" x14ac:dyDescent="0.25">
      <c r="P264" s="39"/>
      <c r="R264" s="39"/>
      <c r="S264" s="39"/>
      <c r="T264" s="39"/>
      <c r="U264" s="39"/>
      <c r="X264" s="40"/>
    </row>
    <row r="265" spans="16:24" s="38" customFormat="1" x14ac:dyDescent="0.25">
      <c r="P265" s="39"/>
      <c r="R265" s="39"/>
      <c r="S265" s="39"/>
      <c r="T265" s="39"/>
      <c r="U265" s="39"/>
      <c r="X265" s="40"/>
    </row>
    <row r="266" spans="16:24" s="38" customFormat="1" x14ac:dyDescent="0.25">
      <c r="P266" s="39"/>
      <c r="R266" s="39"/>
      <c r="S266" s="39"/>
      <c r="T266" s="39"/>
      <c r="U266" s="39"/>
      <c r="X266" s="40"/>
    </row>
    <row r="267" spans="16:24" s="38" customFormat="1" x14ac:dyDescent="0.25">
      <c r="P267" s="39"/>
      <c r="R267" s="39"/>
      <c r="S267" s="39"/>
      <c r="T267" s="39"/>
      <c r="U267" s="39"/>
      <c r="X267" s="40"/>
    </row>
    <row r="268" spans="16:24" s="38" customFormat="1" x14ac:dyDescent="0.25">
      <c r="P268" s="39"/>
      <c r="R268" s="39"/>
      <c r="S268" s="39"/>
      <c r="T268" s="39"/>
      <c r="U268" s="39"/>
      <c r="X268" s="40"/>
    </row>
    <row r="269" spans="16:24" s="38" customFormat="1" x14ac:dyDescent="0.25">
      <c r="P269" s="39"/>
      <c r="R269" s="39"/>
      <c r="S269" s="39"/>
      <c r="T269" s="39"/>
      <c r="U269" s="39"/>
      <c r="X269" s="40"/>
    </row>
    <row r="270" spans="16:24" s="38" customFormat="1" x14ac:dyDescent="0.25">
      <c r="P270" s="39"/>
      <c r="R270" s="39"/>
      <c r="S270" s="39"/>
      <c r="T270" s="39"/>
      <c r="U270" s="39"/>
      <c r="X270" s="40"/>
    </row>
    <row r="271" spans="16:24" s="38" customFormat="1" x14ac:dyDescent="0.25">
      <c r="P271" s="39"/>
      <c r="R271" s="39"/>
      <c r="S271" s="39"/>
      <c r="T271" s="39"/>
      <c r="U271" s="39"/>
      <c r="X271" s="40"/>
    </row>
    <row r="272" spans="16:24" s="38" customFormat="1" x14ac:dyDescent="0.25">
      <c r="P272" s="39"/>
      <c r="R272" s="39"/>
      <c r="S272" s="39"/>
      <c r="T272" s="39"/>
      <c r="U272" s="39"/>
      <c r="X272" s="40"/>
    </row>
    <row r="273" spans="16:24" s="38" customFormat="1" x14ac:dyDescent="0.25">
      <c r="P273" s="39"/>
      <c r="R273" s="39"/>
      <c r="S273" s="39"/>
      <c r="T273" s="39"/>
      <c r="U273" s="39"/>
      <c r="X273" s="40"/>
    </row>
    <row r="274" spans="16:24" s="38" customFormat="1" x14ac:dyDescent="0.25">
      <c r="P274" s="39"/>
      <c r="R274" s="39"/>
      <c r="S274" s="39"/>
      <c r="T274" s="39"/>
      <c r="U274" s="39"/>
      <c r="X274" s="40"/>
    </row>
    <row r="275" spans="16:24" s="38" customFormat="1" x14ac:dyDescent="0.25">
      <c r="P275" s="39"/>
      <c r="R275" s="39"/>
      <c r="S275" s="39"/>
      <c r="T275" s="39"/>
      <c r="U275" s="39"/>
      <c r="X275" s="40"/>
    </row>
    <row r="276" spans="16:24" s="38" customFormat="1" x14ac:dyDescent="0.25">
      <c r="P276" s="39"/>
      <c r="R276" s="39"/>
      <c r="S276" s="39"/>
      <c r="T276" s="39"/>
      <c r="U276" s="39"/>
      <c r="X276" s="40"/>
    </row>
    <row r="277" spans="16:24" s="38" customFormat="1" x14ac:dyDescent="0.25">
      <c r="P277" s="39"/>
      <c r="R277" s="39"/>
      <c r="S277" s="39"/>
      <c r="T277" s="39"/>
      <c r="U277" s="39"/>
      <c r="X277" s="40"/>
    </row>
    <row r="278" spans="16:24" s="38" customFormat="1" x14ac:dyDescent="0.25">
      <c r="P278" s="39"/>
      <c r="R278" s="39"/>
      <c r="S278" s="39"/>
      <c r="T278" s="39"/>
      <c r="U278" s="39"/>
      <c r="X278" s="40"/>
    </row>
    <row r="279" spans="16:24" s="38" customFormat="1" x14ac:dyDescent="0.25">
      <c r="P279" s="39"/>
      <c r="R279" s="39"/>
      <c r="S279" s="39"/>
      <c r="T279" s="39"/>
      <c r="U279" s="39"/>
      <c r="X279" s="40"/>
    </row>
    <row r="280" spans="16:24" s="38" customFormat="1" x14ac:dyDescent="0.25">
      <c r="P280" s="39"/>
      <c r="R280" s="39"/>
      <c r="S280" s="39"/>
      <c r="T280" s="39"/>
      <c r="U280" s="39"/>
      <c r="X280" s="40"/>
    </row>
    <row r="281" spans="16:24" s="38" customFormat="1" x14ac:dyDescent="0.25">
      <c r="P281" s="39"/>
      <c r="R281" s="39"/>
      <c r="S281" s="39"/>
      <c r="T281" s="39"/>
      <c r="U281" s="39"/>
      <c r="X281" s="40"/>
    </row>
    <row r="282" spans="16:24" s="38" customFormat="1" x14ac:dyDescent="0.25">
      <c r="P282" s="39"/>
      <c r="R282" s="39"/>
      <c r="S282" s="39"/>
      <c r="T282" s="39"/>
      <c r="U282" s="39"/>
      <c r="X282" s="40"/>
    </row>
    <row r="283" spans="16:24" s="38" customFormat="1" x14ac:dyDescent="0.25">
      <c r="P283" s="39"/>
      <c r="R283" s="39"/>
      <c r="S283" s="39"/>
      <c r="T283" s="39"/>
      <c r="U283" s="39"/>
      <c r="X283" s="40"/>
    </row>
    <row r="284" spans="16:24" s="38" customFormat="1" x14ac:dyDescent="0.25">
      <c r="P284" s="39"/>
      <c r="R284" s="39"/>
      <c r="S284" s="39"/>
      <c r="T284" s="39"/>
      <c r="U284" s="39"/>
      <c r="X284" s="40"/>
    </row>
    <row r="285" spans="16:24" s="38" customFormat="1" x14ac:dyDescent="0.25">
      <c r="P285" s="39"/>
      <c r="R285" s="39"/>
      <c r="S285" s="39"/>
      <c r="T285" s="39"/>
      <c r="U285" s="39"/>
      <c r="X285" s="40"/>
    </row>
    <row r="286" spans="16:24" s="38" customFormat="1" x14ac:dyDescent="0.25">
      <c r="P286" s="39"/>
      <c r="R286" s="39"/>
      <c r="S286" s="39"/>
      <c r="T286" s="39"/>
      <c r="U286" s="39"/>
      <c r="X286" s="40"/>
    </row>
    <row r="287" spans="16:24" s="38" customFormat="1" x14ac:dyDescent="0.25">
      <c r="P287" s="39"/>
      <c r="R287" s="39"/>
      <c r="S287" s="39"/>
      <c r="T287" s="39"/>
      <c r="U287" s="39"/>
      <c r="X287" s="40"/>
    </row>
    <row r="288" spans="16:24" s="38" customFormat="1" x14ac:dyDescent="0.25">
      <c r="P288" s="39"/>
      <c r="R288" s="39"/>
      <c r="S288" s="39"/>
      <c r="T288" s="39"/>
      <c r="U288" s="39"/>
      <c r="X288" s="40"/>
    </row>
    <row r="289" spans="16:24" s="38" customFormat="1" x14ac:dyDescent="0.25">
      <c r="P289" s="39"/>
      <c r="R289" s="39"/>
      <c r="S289" s="39"/>
      <c r="T289" s="39"/>
      <c r="U289" s="39"/>
      <c r="X289" s="40"/>
    </row>
    <row r="290" spans="16:24" s="38" customFormat="1" x14ac:dyDescent="0.25">
      <c r="P290" s="39"/>
      <c r="R290" s="39"/>
      <c r="S290" s="39"/>
      <c r="T290" s="39"/>
      <c r="U290" s="39"/>
      <c r="X290" s="40"/>
    </row>
    <row r="291" spans="16:24" s="38" customFormat="1" x14ac:dyDescent="0.25">
      <c r="P291" s="39"/>
      <c r="R291" s="39"/>
      <c r="S291" s="39"/>
      <c r="T291" s="39"/>
      <c r="U291" s="39"/>
      <c r="X291" s="40"/>
    </row>
    <row r="292" spans="16:24" s="38" customFormat="1" x14ac:dyDescent="0.25">
      <c r="P292" s="39"/>
      <c r="R292" s="39"/>
      <c r="S292" s="39"/>
      <c r="T292" s="39"/>
      <c r="U292" s="39"/>
      <c r="X292" s="40"/>
    </row>
    <row r="293" spans="16:24" s="38" customFormat="1" x14ac:dyDescent="0.25">
      <c r="P293" s="39"/>
      <c r="R293" s="39"/>
      <c r="S293" s="39"/>
      <c r="T293" s="39"/>
      <c r="U293" s="39"/>
      <c r="X293" s="40"/>
    </row>
    <row r="294" spans="16:24" s="38" customFormat="1" x14ac:dyDescent="0.25">
      <c r="P294" s="39"/>
      <c r="R294" s="39"/>
      <c r="S294" s="39"/>
      <c r="T294" s="39"/>
      <c r="U294" s="39"/>
      <c r="X294" s="40"/>
    </row>
    <row r="295" spans="16:24" s="38" customFormat="1" x14ac:dyDescent="0.25">
      <c r="P295" s="39"/>
      <c r="R295" s="39"/>
      <c r="S295" s="39"/>
      <c r="T295" s="39"/>
      <c r="U295" s="39"/>
      <c r="X295" s="40"/>
    </row>
    <row r="296" spans="16:24" s="38" customFormat="1" x14ac:dyDescent="0.25">
      <c r="P296" s="39"/>
      <c r="R296" s="39"/>
      <c r="S296" s="39"/>
      <c r="T296" s="39"/>
      <c r="U296" s="39"/>
      <c r="X296" s="40"/>
    </row>
    <row r="297" spans="16:24" s="38" customFormat="1" x14ac:dyDescent="0.25">
      <c r="P297" s="39"/>
      <c r="R297" s="39"/>
      <c r="S297" s="39"/>
      <c r="T297" s="39"/>
      <c r="U297" s="39"/>
      <c r="X297" s="40"/>
    </row>
    <row r="298" spans="16:24" s="38" customFormat="1" x14ac:dyDescent="0.25">
      <c r="P298" s="39"/>
      <c r="R298" s="39"/>
      <c r="S298" s="39"/>
      <c r="T298" s="39"/>
      <c r="U298" s="39"/>
      <c r="X298" s="40"/>
    </row>
    <row r="299" spans="16:24" s="38" customFormat="1" x14ac:dyDescent="0.25">
      <c r="P299" s="39"/>
      <c r="R299" s="39"/>
      <c r="S299" s="39"/>
      <c r="T299" s="39"/>
      <c r="U299" s="39"/>
      <c r="X299" s="40"/>
    </row>
    <row r="300" spans="16:24" s="38" customFormat="1" x14ac:dyDescent="0.25">
      <c r="P300" s="39"/>
      <c r="R300" s="39"/>
      <c r="S300" s="39"/>
      <c r="T300" s="39"/>
      <c r="U300" s="39"/>
      <c r="X300" s="40"/>
    </row>
    <row r="301" spans="16:24" s="38" customFormat="1" x14ac:dyDescent="0.25">
      <c r="P301" s="39"/>
      <c r="R301" s="39"/>
      <c r="S301" s="39"/>
      <c r="T301" s="39"/>
      <c r="U301" s="39"/>
      <c r="X301" s="40"/>
    </row>
    <row r="302" spans="16:24" s="38" customFormat="1" x14ac:dyDescent="0.25">
      <c r="P302" s="39"/>
      <c r="R302" s="39"/>
      <c r="S302" s="39"/>
      <c r="T302" s="39"/>
      <c r="U302" s="39"/>
      <c r="X302" s="40"/>
    </row>
    <row r="303" spans="16:24" s="38" customFormat="1" x14ac:dyDescent="0.25">
      <c r="P303" s="39"/>
      <c r="R303" s="39"/>
      <c r="S303" s="39"/>
      <c r="T303" s="39"/>
      <c r="U303" s="39"/>
      <c r="X303" s="40"/>
    </row>
    <row r="304" spans="16:24" s="38" customFormat="1" x14ac:dyDescent="0.25">
      <c r="P304" s="39"/>
      <c r="R304" s="39"/>
      <c r="S304" s="39"/>
      <c r="T304" s="39"/>
      <c r="U304" s="39"/>
      <c r="X304" s="40"/>
    </row>
    <row r="305" spans="16:24" s="38" customFormat="1" x14ac:dyDescent="0.25">
      <c r="P305" s="39"/>
      <c r="R305" s="39"/>
      <c r="S305" s="39"/>
      <c r="T305" s="39"/>
      <c r="U305" s="39"/>
      <c r="X305" s="40"/>
    </row>
    <row r="306" spans="16:24" s="38" customFormat="1" x14ac:dyDescent="0.25">
      <c r="P306" s="39"/>
      <c r="R306" s="39"/>
      <c r="S306" s="39"/>
      <c r="T306" s="39"/>
      <c r="U306" s="39"/>
      <c r="X306" s="40"/>
    </row>
    <row r="307" spans="16:24" s="38" customFormat="1" x14ac:dyDescent="0.25">
      <c r="P307" s="39"/>
      <c r="R307" s="39"/>
      <c r="S307" s="39"/>
      <c r="T307" s="39"/>
      <c r="U307" s="39"/>
      <c r="X307" s="40"/>
    </row>
    <row r="308" spans="16:24" s="38" customFormat="1" x14ac:dyDescent="0.25">
      <c r="P308" s="39"/>
      <c r="R308" s="39"/>
      <c r="S308" s="39"/>
      <c r="T308" s="39"/>
      <c r="U308" s="39"/>
      <c r="X308" s="40"/>
    </row>
    <row r="309" spans="16:24" s="38" customFormat="1" x14ac:dyDescent="0.25">
      <c r="P309" s="39"/>
      <c r="R309" s="39"/>
      <c r="S309" s="39"/>
      <c r="T309" s="39"/>
      <c r="U309" s="39"/>
      <c r="X309" s="40"/>
    </row>
    <row r="310" spans="16:24" s="38" customFormat="1" x14ac:dyDescent="0.25">
      <c r="P310" s="39"/>
      <c r="R310" s="39"/>
      <c r="S310" s="39"/>
      <c r="T310" s="39"/>
      <c r="U310" s="39"/>
      <c r="X310" s="40"/>
    </row>
    <row r="311" spans="16:24" s="38" customFormat="1" x14ac:dyDescent="0.25">
      <c r="P311" s="39"/>
      <c r="R311" s="39"/>
      <c r="S311" s="39"/>
      <c r="T311" s="39"/>
      <c r="U311" s="39"/>
      <c r="X311" s="40"/>
    </row>
    <row r="312" spans="16:24" s="38" customFormat="1" x14ac:dyDescent="0.25">
      <c r="P312" s="39"/>
      <c r="R312" s="39"/>
      <c r="S312" s="39"/>
      <c r="T312" s="39"/>
      <c r="U312" s="39"/>
      <c r="X312" s="40"/>
    </row>
    <row r="313" spans="16:24" s="38" customFormat="1" x14ac:dyDescent="0.25">
      <c r="P313" s="39"/>
      <c r="R313" s="39"/>
      <c r="S313" s="39"/>
      <c r="T313" s="39"/>
      <c r="U313" s="39"/>
      <c r="X313" s="40"/>
    </row>
    <row r="314" spans="16:24" s="38" customFormat="1" x14ac:dyDescent="0.25">
      <c r="P314" s="39"/>
      <c r="R314" s="39"/>
      <c r="S314" s="39"/>
      <c r="T314" s="39"/>
      <c r="U314" s="39"/>
      <c r="X314" s="40"/>
    </row>
    <row r="315" spans="16:24" s="38" customFormat="1" x14ac:dyDescent="0.25">
      <c r="P315" s="39"/>
      <c r="R315" s="39"/>
      <c r="S315" s="39"/>
      <c r="T315" s="39"/>
      <c r="U315" s="39"/>
      <c r="X315" s="40"/>
    </row>
    <row r="316" spans="16:24" s="38" customFormat="1" x14ac:dyDescent="0.25">
      <c r="P316" s="39"/>
      <c r="R316" s="39"/>
      <c r="S316" s="39"/>
      <c r="T316" s="39"/>
      <c r="U316" s="39"/>
      <c r="X316" s="40"/>
    </row>
    <row r="317" spans="16:24" s="38" customFormat="1" x14ac:dyDescent="0.25">
      <c r="P317" s="39"/>
      <c r="R317" s="39"/>
      <c r="S317" s="39"/>
      <c r="T317" s="39"/>
      <c r="U317" s="39"/>
      <c r="X317" s="40"/>
    </row>
    <row r="318" spans="16:24" s="38" customFormat="1" x14ac:dyDescent="0.25">
      <c r="P318" s="39"/>
      <c r="R318" s="39"/>
      <c r="S318" s="39"/>
      <c r="T318" s="39"/>
      <c r="U318" s="39"/>
      <c r="X318" s="40"/>
    </row>
    <row r="319" spans="16:24" s="38" customFormat="1" x14ac:dyDescent="0.25">
      <c r="P319" s="39"/>
      <c r="R319" s="39"/>
      <c r="S319" s="39"/>
      <c r="T319" s="39"/>
      <c r="U319" s="39"/>
      <c r="X319" s="40"/>
    </row>
    <row r="320" spans="16:24" s="38" customFormat="1" x14ac:dyDescent="0.25">
      <c r="P320" s="39"/>
      <c r="R320" s="39"/>
      <c r="S320" s="39"/>
      <c r="T320" s="39"/>
      <c r="U320" s="39"/>
      <c r="X320" s="40"/>
    </row>
    <row r="321" spans="16:24" s="38" customFormat="1" x14ac:dyDescent="0.25">
      <c r="P321" s="39"/>
      <c r="R321" s="39"/>
      <c r="S321" s="39"/>
      <c r="T321" s="39"/>
      <c r="U321" s="39"/>
      <c r="X321" s="40"/>
    </row>
    <row r="322" spans="16:24" s="38" customFormat="1" x14ac:dyDescent="0.25">
      <c r="P322" s="39"/>
      <c r="R322" s="39"/>
      <c r="S322" s="39"/>
      <c r="T322" s="39"/>
      <c r="U322" s="39"/>
      <c r="X322" s="40"/>
    </row>
    <row r="323" spans="16:24" s="38" customFormat="1" x14ac:dyDescent="0.25">
      <c r="P323" s="39"/>
      <c r="R323" s="39"/>
      <c r="S323" s="39"/>
      <c r="T323" s="39"/>
      <c r="U323" s="39"/>
      <c r="X323" s="40"/>
    </row>
    <row r="324" spans="16:24" s="38" customFormat="1" x14ac:dyDescent="0.25">
      <c r="P324" s="39"/>
      <c r="R324" s="39"/>
      <c r="S324" s="39"/>
      <c r="T324" s="39"/>
      <c r="U324" s="39"/>
      <c r="X324" s="40"/>
    </row>
    <row r="325" spans="16:24" s="38" customFormat="1" x14ac:dyDescent="0.25">
      <c r="P325" s="39"/>
      <c r="R325" s="39"/>
      <c r="S325" s="39"/>
      <c r="T325" s="39"/>
      <c r="U325" s="39"/>
      <c r="X325" s="40"/>
    </row>
    <row r="326" spans="16:24" s="38" customFormat="1" x14ac:dyDescent="0.25">
      <c r="P326" s="39"/>
      <c r="R326" s="39"/>
      <c r="S326" s="39"/>
      <c r="T326" s="39"/>
      <c r="U326" s="39"/>
      <c r="X326" s="40"/>
    </row>
    <row r="327" spans="16:24" s="38" customFormat="1" x14ac:dyDescent="0.25">
      <c r="P327" s="39"/>
      <c r="R327" s="39"/>
      <c r="S327" s="39"/>
      <c r="T327" s="39"/>
      <c r="U327" s="39"/>
      <c r="X327" s="40"/>
    </row>
    <row r="328" spans="16:24" s="38" customFormat="1" x14ac:dyDescent="0.25">
      <c r="P328" s="39"/>
      <c r="R328" s="39"/>
      <c r="S328" s="39"/>
      <c r="T328" s="39"/>
      <c r="U328" s="39"/>
      <c r="X328" s="40"/>
    </row>
    <row r="329" spans="16:24" s="38" customFormat="1" x14ac:dyDescent="0.25">
      <c r="P329" s="39"/>
      <c r="R329" s="39"/>
      <c r="S329" s="39"/>
      <c r="T329" s="39"/>
      <c r="U329" s="39"/>
      <c r="X329" s="40"/>
    </row>
    <row r="330" spans="16:24" s="38" customFormat="1" x14ac:dyDescent="0.25">
      <c r="P330" s="39"/>
      <c r="R330" s="39"/>
      <c r="S330" s="39"/>
      <c r="T330" s="39"/>
      <c r="U330" s="39"/>
      <c r="X330" s="40"/>
    </row>
    <row r="331" spans="16:24" s="38" customFormat="1" x14ac:dyDescent="0.25">
      <c r="P331" s="39"/>
      <c r="R331" s="39"/>
      <c r="S331" s="39"/>
      <c r="T331" s="39"/>
      <c r="U331" s="39"/>
      <c r="X331" s="40"/>
    </row>
    <row r="332" spans="16:24" s="38" customFormat="1" x14ac:dyDescent="0.25">
      <c r="P332" s="39"/>
      <c r="R332" s="39"/>
      <c r="S332" s="39"/>
      <c r="T332" s="39"/>
      <c r="U332" s="39"/>
      <c r="X332" s="40"/>
    </row>
    <row r="333" spans="16:24" s="38" customFormat="1" x14ac:dyDescent="0.25">
      <c r="P333" s="39"/>
      <c r="R333" s="39"/>
      <c r="S333" s="39"/>
      <c r="T333" s="39"/>
      <c r="U333" s="39"/>
      <c r="X333" s="40"/>
    </row>
    <row r="334" spans="16:24" s="38" customFormat="1" x14ac:dyDescent="0.25">
      <c r="P334" s="39"/>
      <c r="R334" s="39"/>
      <c r="S334" s="39"/>
      <c r="T334" s="39"/>
      <c r="U334" s="39"/>
      <c r="X334" s="40"/>
    </row>
    <row r="335" spans="16:24" s="38" customFormat="1" x14ac:dyDescent="0.25">
      <c r="P335" s="39"/>
      <c r="R335" s="39"/>
      <c r="S335" s="39"/>
      <c r="T335" s="39"/>
      <c r="U335" s="39"/>
      <c r="X335" s="40"/>
    </row>
    <row r="336" spans="16:24" s="38" customFormat="1" x14ac:dyDescent="0.25">
      <c r="P336" s="39"/>
      <c r="R336" s="39"/>
      <c r="S336" s="39"/>
      <c r="T336" s="39"/>
      <c r="U336" s="39"/>
      <c r="X336" s="40"/>
    </row>
    <row r="337" spans="16:24" s="38" customFormat="1" x14ac:dyDescent="0.25">
      <c r="P337" s="39"/>
      <c r="R337" s="39"/>
      <c r="S337" s="39"/>
      <c r="T337" s="39"/>
      <c r="U337" s="39"/>
      <c r="X337" s="40"/>
    </row>
    <row r="338" spans="16:24" s="38" customFormat="1" x14ac:dyDescent="0.25">
      <c r="P338" s="39"/>
      <c r="R338" s="39"/>
      <c r="S338" s="39"/>
      <c r="T338" s="39"/>
      <c r="U338" s="39"/>
      <c r="X338" s="40"/>
    </row>
    <row r="339" spans="16:24" s="38" customFormat="1" x14ac:dyDescent="0.25">
      <c r="P339" s="39"/>
      <c r="R339" s="39"/>
      <c r="S339" s="39"/>
      <c r="T339" s="39"/>
      <c r="U339" s="39"/>
      <c r="X339" s="40"/>
    </row>
    <row r="340" spans="16:24" s="38" customFormat="1" x14ac:dyDescent="0.25">
      <c r="P340" s="39"/>
      <c r="R340" s="39"/>
      <c r="S340" s="39"/>
      <c r="T340" s="39"/>
      <c r="U340" s="39"/>
      <c r="X340" s="40"/>
    </row>
    <row r="341" spans="16:24" s="38" customFormat="1" x14ac:dyDescent="0.25">
      <c r="P341" s="39"/>
      <c r="R341" s="39"/>
      <c r="S341" s="39"/>
      <c r="T341" s="39"/>
      <c r="U341" s="39"/>
      <c r="X341" s="40"/>
    </row>
    <row r="342" spans="16:24" s="38" customFormat="1" x14ac:dyDescent="0.25">
      <c r="P342" s="39"/>
      <c r="R342" s="39"/>
      <c r="S342" s="39"/>
      <c r="T342" s="39"/>
      <c r="U342" s="39"/>
      <c r="X342" s="40"/>
    </row>
    <row r="343" spans="16:24" s="38" customFormat="1" x14ac:dyDescent="0.25">
      <c r="P343" s="39"/>
      <c r="R343" s="39"/>
      <c r="S343" s="39"/>
      <c r="T343" s="39"/>
      <c r="U343" s="39"/>
      <c r="X343" s="40"/>
    </row>
    <row r="344" spans="16:24" s="38" customFormat="1" x14ac:dyDescent="0.25">
      <c r="P344" s="39"/>
      <c r="R344" s="39"/>
      <c r="S344" s="39"/>
      <c r="T344" s="39"/>
      <c r="U344" s="39"/>
      <c r="X344" s="40"/>
    </row>
    <row r="345" spans="16:24" s="38" customFormat="1" x14ac:dyDescent="0.25">
      <c r="P345" s="39"/>
      <c r="R345" s="39"/>
      <c r="S345" s="39"/>
      <c r="T345" s="39"/>
      <c r="U345" s="39"/>
      <c r="X345" s="40"/>
    </row>
    <row r="346" spans="16:24" s="38" customFormat="1" x14ac:dyDescent="0.25">
      <c r="P346" s="39"/>
      <c r="R346" s="39"/>
      <c r="S346" s="39"/>
      <c r="T346" s="39"/>
      <c r="U346" s="39"/>
      <c r="X346" s="40"/>
    </row>
    <row r="347" spans="16:24" s="38" customFormat="1" x14ac:dyDescent="0.25">
      <c r="P347" s="39"/>
      <c r="R347" s="39"/>
      <c r="S347" s="39"/>
      <c r="T347" s="39"/>
      <c r="U347" s="39"/>
      <c r="X347" s="40"/>
    </row>
    <row r="348" spans="16:24" s="38" customFormat="1" x14ac:dyDescent="0.25">
      <c r="P348" s="39"/>
      <c r="R348" s="39"/>
      <c r="S348" s="39"/>
      <c r="T348" s="39"/>
      <c r="U348" s="39"/>
      <c r="X348" s="40"/>
    </row>
    <row r="349" spans="16:24" s="38" customFormat="1" x14ac:dyDescent="0.25">
      <c r="P349" s="39"/>
      <c r="R349" s="39"/>
      <c r="S349" s="39"/>
      <c r="T349" s="39"/>
      <c r="U349" s="39"/>
      <c r="X349" s="40"/>
    </row>
    <row r="350" spans="16:24" s="38" customFormat="1" x14ac:dyDescent="0.25">
      <c r="P350" s="39"/>
      <c r="R350" s="39"/>
      <c r="S350" s="39"/>
      <c r="T350" s="39"/>
      <c r="U350" s="39"/>
      <c r="X350" s="40"/>
    </row>
    <row r="351" spans="16:24" s="38" customFormat="1" x14ac:dyDescent="0.25">
      <c r="P351" s="39"/>
      <c r="R351" s="39"/>
      <c r="S351" s="39"/>
      <c r="T351" s="39"/>
      <c r="U351" s="39"/>
      <c r="X351" s="40"/>
    </row>
    <row r="352" spans="16:24" s="38" customFormat="1" x14ac:dyDescent="0.25">
      <c r="P352" s="39"/>
      <c r="R352" s="39"/>
      <c r="S352" s="39"/>
      <c r="T352" s="39"/>
      <c r="U352" s="39"/>
      <c r="X352" s="40"/>
    </row>
    <row r="353" spans="16:24" s="38" customFormat="1" x14ac:dyDescent="0.25">
      <c r="P353" s="39"/>
      <c r="R353" s="39"/>
      <c r="S353" s="39"/>
      <c r="T353" s="39"/>
      <c r="U353" s="39"/>
      <c r="X353" s="40"/>
    </row>
    <row r="354" spans="16:24" s="38" customFormat="1" x14ac:dyDescent="0.25">
      <c r="P354" s="39"/>
      <c r="R354" s="39"/>
      <c r="S354" s="39"/>
      <c r="T354" s="39"/>
      <c r="U354" s="39"/>
      <c r="X354" s="40"/>
    </row>
    <row r="355" spans="16:24" s="38" customFormat="1" x14ac:dyDescent="0.25">
      <c r="P355" s="39"/>
      <c r="R355" s="39"/>
      <c r="S355" s="39"/>
      <c r="T355" s="39"/>
      <c r="U355" s="39"/>
      <c r="X355" s="40"/>
    </row>
    <row r="356" spans="16:24" s="38" customFormat="1" x14ac:dyDescent="0.25">
      <c r="P356" s="39"/>
      <c r="R356" s="39"/>
      <c r="S356" s="39"/>
      <c r="T356" s="39"/>
      <c r="U356" s="39"/>
      <c r="X356" s="40"/>
    </row>
    <row r="357" spans="16:24" s="38" customFormat="1" x14ac:dyDescent="0.25">
      <c r="P357" s="39"/>
      <c r="R357" s="39"/>
      <c r="S357" s="39"/>
      <c r="T357" s="39"/>
      <c r="U357" s="39"/>
      <c r="X357" s="40"/>
    </row>
    <row r="358" spans="16:24" s="38" customFormat="1" x14ac:dyDescent="0.25">
      <c r="P358" s="39"/>
      <c r="R358" s="39"/>
      <c r="S358" s="39"/>
      <c r="T358" s="39"/>
      <c r="U358" s="39"/>
      <c r="X358" s="40"/>
    </row>
    <row r="359" spans="16:24" s="38" customFormat="1" x14ac:dyDescent="0.25">
      <c r="P359" s="39"/>
      <c r="R359" s="39"/>
      <c r="S359" s="39"/>
      <c r="T359" s="39"/>
      <c r="U359" s="39"/>
      <c r="X359" s="40"/>
    </row>
    <row r="360" spans="16:24" s="38" customFormat="1" x14ac:dyDescent="0.25">
      <c r="P360" s="39"/>
      <c r="R360" s="39"/>
      <c r="S360" s="39"/>
      <c r="T360" s="39"/>
      <c r="U360" s="39"/>
      <c r="X360" s="40"/>
    </row>
    <row r="361" spans="16:24" s="38" customFormat="1" x14ac:dyDescent="0.25">
      <c r="P361" s="39"/>
      <c r="R361" s="39"/>
      <c r="S361" s="39"/>
      <c r="T361" s="39"/>
      <c r="U361" s="39"/>
      <c r="X361" s="40"/>
    </row>
    <row r="362" spans="16:24" s="38" customFormat="1" x14ac:dyDescent="0.25">
      <c r="P362" s="39"/>
      <c r="R362" s="39"/>
      <c r="S362" s="39"/>
      <c r="T362" s="39"/>
      <c r="U362" s="39"/>
      <c r="X362" s="40"/>
    </row>
    <row r="363" spans="16:24" s="38" customFormat="1" x14ac:dyDescent="0.25">
      <c r="P363" s="39"/>
      <c r="R363" s="39"/>
      <c r="S363" s="39"/>
      <c r="T363" s="39"/>
      <c r="U363" s="39"/>
      <c r="X363" s="40"/>
    </row>
    <row r="364" spans="16:24" s="38" customFormat="1" x14ac:dyDescent="0.25">
      <c r="P364" s="39"/>
      <c r="R364" s="39"/>
      <c r="S364" s="39"/>
      <c r="T364" s="39"/>
      <c r="U364" s="39"/>
      <c r="X364" s="40"/>
    </row>
    <row r="365" spans="16:24" s="38" customFormat="1" x14ac:dyDescent="0.25">
      <c r="P365" s="39"/>
      <c r="R365" s="39"/>
      <c r="S365" s="39"/>
      <c r="T365" s="39"/>
      <c r="U365" s="39"/>
      <c r="X365" s="40"/>
    </row>
    <row r="366" spans="16:24" s="38" customFormat="1" x14ac:dyDescent="0.25">
      <c r="P366" s="39"/>
      <c r="R366" s="39"/>
      <c r="S366" s="39"/>
      <c r="T366" s="39"/>
      <c r="U366" s="39"/>
      <c r="X366" s="40"/>
    </row>
    <row r="367" spans="16:24" s="38" customFormat="1" x14ac:dyDescent="0.25">
      <c r="P367" s="39"/>
      <c r="R367" s="39"/>
      <c r="S367" s="39"/>
      <c r="T367" s="39"/>
      <c r="U367" s="39"/>
      <c r="X367" s="40"/>
    </row>
    <row r="368" spans="16:24" s="38" customFormat="1" x14ac:dyDescent="0.25">
      <c r="P368" s="39"/>
      <c r="R368" s="39"/>
      <c r="S368" s="39"/>
      <c r="T368" s="39"/>
      <c r="U368" s="39"/>
      <c r="X368" s="40"/>
    </row>
    <row r="369" spans="16:24" s="38" customFormat="1" x14ac:dyDescent="0.25">
      <c r="P369" s="39"/>
      <c r="R369" s="39"/>
      <c r="S369" s="39"/>
      <c r="T369" s="39"/>
      <c r="U369" s="39"/>
      <c r="X369" s="40"/>
    </row>
    <row r="370" spans="16:24" s="38" customFormat="1" x14ac:dyDescent="0.25">
      <c r="P370" s="39"/>
      <c r="R370" s="39"/>
      <c r="S370" s="39"/>
      <c r="T370" s="39"/>
      <c r="U370" s="39"/>
      <c r="X370" s="40"/>
    </row>
    <row r="371" spans="16:24" s="38" customFormat="1" x14ac:dyDescent="0.25">
      <c r="P371" s="39"/>
      <c r="R371" s="39"/>
      <c r="S371" s="39"/>
      <c r="T371" s="39"/>
      <c r="U371" s="39"/>
      <c r="X371" s="40"/>
    </row>
    <row r="372" spans="16:24" s="38" customFormat="1" x14ac:dyDescent="0.25">
      <c r="P372" s="39"/>
      <c r="R372" s="39"/>
      <c r="S372" s="39"/>
      <c r="T372" s="39"/>
      <c r="U372" s="39"/>
      <c r="X372" s="40"/>
    </row>
    <row r="373" spans="16:24" s="38" customFormat="1" x14ac:dyDescent="0.25">
      <c r="P373" s="39"/>
      <c r="R373" s="39"/>
      <c r="S373" s="39"/>
      <c r="T373" s="39"/>
      <c r="U373" s="39"/>
      <c r="X373" s="40"/>
    </row>
    <row r="374" spans="16:24" s="38" customFormat="1" x14ac:dyDescent="0.25">
      <c r="P374" s="39"/>
      <c r="R374" s="39"/>
      <c r="S374" s="39"/>
      <c r="T374" s="39"/>
      <c r="U374" s="39"/>
      <c r="X374" s="40"/>
    </row>
    <row r="375" spans="16:24" s="38" customFormat="1" x14ac:dyDescent="0.25">
      <c r="P375" s="39"/>
      <c r="R375" s="39"/>
      <c r="S375" s="39"/>
      <c r="T375" s="39"/>
      <c r="U375" s="39"/>
      <c r="X375" s="40"/>
    </row>
    <row r="376" spans="16:24" s="38" customFormat="1" x14ac:dyDescent="0.25">
      <c r="P376" s="39"/>
      <c r="R376" s="39"/>
      <c r="S376" s="39"/>
      <c r="T376" s="39"/>
      <c r="U376" s="39"/>
      <c r="X376" s="40"/>
    </row>
    <row r="377" spans="16:24" s="38" customFormat="1" x14ac:dyDescent="0.25">
      <c r="P377" s="39"/>
      <c r="R377" s="39"/>
      <c r="S377" s="39"/>
      <c r="T377" s="39"/>
      <c r="U377" s="39"/>
      <c r="X377" s="40"/>
    </row>
    <row r="378" spans="16:24" s="38" customFormat="1" x14ac:dyDescent="0.25">
      <c r="P378" s="39"/>
      <c r="R378" s="39"/>
      <c r="S378" s="39"/>
      <c r="T378" s="39"/>
      <c r="U378" s="39"/>
      <c r="X378" s="40"/>
    </row>
    <row r="379" spans="16:24" s="38" customFormat="1" x14ac:dyDescent="0.25">
      <c r="P379" s="39"/>
      <c r="R379" s="39"/>
      <c r="S379" s="39"/>
      <c r="T379" s="39"/>
      <c r="U379" s="39"/>
      <c r="X379" s="40"/>
    </row>
    <row r="380" spans="16:24" s="38" customFormat="1" x14ac:dyDescent="0.25">
      <c r="P380" s="39"/>
      <c r="R380" s="39"/>
      <c r="S380" s="39"/>
      <c r="T380" s="39"/>
      <c r="U380" s="39"/>
      <c r="X380" s="40"/>
    </row>
    <row r="381" spans="16:24" s="38" customFormat="1" x14ac:dyDescent="0.25">
      <c r="P381" s="39"/>
      <c r="R381" s="39"/>
      <c r="S381" s="39"/>
      <c r="T381" s="39"/>
      <c r="U381" s="39"/>
      <c r="X381" s="40"/>
    </row>
    <row r="382" spans="16:24" s="38" customFormat="1" x14ac:dyDescent="0.25">
      <c r="P382" s="39"/>
      <c r="R382" s="39"/>
      <c r="S382" s="39"/>
      <c r="T382" s="39"/>
      <c r="U382" s="39"/>
      <c r="X382" s="40"/>
    </row>
    <row r="383" spans="16:24" s="38" customFormat="1" x14ac:dyDescent="0.25">
      <c r="P383" s="39"/>
      <c r="R383" s="39"/>
      <c r="S383" s="39"/>
      <c r="T383" s="39"/>
      <c r="U383" s="39"/>
      <c r="X383" s="40"/>
    </row>
    <row r="384" spans="16:24" s="38" customFormat="1" x14ac:dyDescent="0.25">
      <c r="P384" s="39"/>
      <c r="R384" s="39"/>
      <c r="S384" s="39"/>
      <c r="T384" s="39"/>
      <c r="U384" s="39"/>
      <c r="X384" s="40"/>
    </row>
    <row r="385" spans="16:24" s="38" customFormat="1" x14ac:dyDescent="0.25">
      <c r="P385" s="39"/>
      <c r="R385" s="39"/>
      <c r="S385" s="39"/>
      <c r="T385" s="39"/>
      <c r="U385" s="39"/>
      <c r="X385" s="40"/>
    </row>
    <row r="386" spans="16:24" s="38" customFormat="1" x14ac:dyDescent="0.25">
      <c r="P386" s="39"/>
      <c r="R386" s="39"/>
      <c r="S386" s="39"/>
      <c r="T386" s="39"/>
      <c r="U386" s="39"/>
      <c r="X386" s="40"/>
    </row>
    <row r="387" spans="16:24" s="38" customFormat="1" x14ac:dyDescent="0.25">
      <c r="P387" s="39"/>
      <c r="R387" s="39"/>
      <c r="S387" s="39"/>
      <c r="T387" s="39"/>
      <c r="U387" s="39"/>
      <c r="X387" s="40"/>
    </row>
    <row r="388" spans="16:24" s="38" customFormat="1" x14ac:dyDescent="0.25">
      <c r="P388" s="39"/>
      <c r="R388" s="39"/>
      <c r="S388" s="39"/>
      <c r="T388" s="39"/>
      <c r="U388" s="39"/>
      <c r="X388" s="40"/>
    </row>
    <row r="389" spans="16:24" s="38" customFormat="1" x14ac:dyDescent="0.25">
      <c r="P389" s="39"/>
      <c r="R389" s="39"/>
      <c r="S389" s="39"/>
      <c r="T389" s="39"/>
      <c r="U389" s="39"/>
      <c r="X389" s="40"/>
    </row>
    <row r="390" spans="16:24" s="38" customFormat="1" x14ac:dyDescent="0.25">
      <c r="P390" s="39"/>
      <c r="R390" s="39"/>
      <c r="S390" s="39"/>
      <c r="T390" s="39"/>
      <c r="U390" s="39"/>
      <c r="X390" s="40"/>
    </row>
    <row r="391" spans="16:24" s="38" customFormat="1" x14ac:dyDescent="0.25">
      <c r="P391" s="39"/>
      <c r="R391" s="39"/>
      <c r="S391" s="39"/>
      <c r="T391" s="39"/>
      <c r="U391" s="39"/>
      <c r="X391" s="40"/>
    </row>
    <row r="392" spans="16:24" s="38" customFormat="1" x14ac:dyDescent="0.25">
      <c r="P392" s="39"/>
      <c r="R392" s="39"/>
      <c r="S392" s="39"/>
      <c r="T392" s="39"/>
      <c r="U392" s="39"/>
      <c r="X392" s="40"/>
    </row>
    <row r="393" spans="16:24" s="38" customFormat="1" x14ac:dyDescent="0.25">
      <c r="P393" s="39"/>
      <c r="R393" s="39"/>
      <c r="S393" s="39"/>
      <c r="T393" s="39"/>
      <c r="U393" s="39"/>
      <c r="X393" s="40"/>
    </row>
  </sheetData>
  <mergeCells count="406">
    <mergeCell ref="M22:M44"/>
    <mergeCell ref="I112:I114"/>
    <mergeCell ref="I115:I121"/>
    <mergeCell ref="J112:J114"/>
    <mergeCell ref="K112:K114"/>
    <mergeCell ref="J115:J121"/>
    <mergeCell ref="K115:K121"/>
    <mergeCell ref="V115:V116"/>
    <mergeCell ref="W115:W116"/>
    <mergeCell ref="V117:V118"/>
    <mergeCell ref="W117:W118"/>
    <mergeCell ref="J68:J74"/>
    <mergeCell ref="K68:K74"/>
    <mergeCell ref="I90:I92"/>
    <mergeCell ref="J90:J92"/>
    <mergeCell ref="J75:J82"/>
    <mergeCell ref="L45:L64"/>
    <mergeCell ref="C2:C121"/>
    <mergeCell ref="B2:B121"/>
    <mergeCell ref="A2:A121"/>
    <mergeCell ref="F104:F121"/>
    <mergeCell ref="G104:G121"/>
    <mergeCell ref="H104:H121"/>
    <mergeCell ref="K2:K12"/>
    <mergeCell ref="K17:K21"/>
    <mergeCell ref="K22:K44"/>
    <mergeCell ref="H22:H44"/>
    <mergeCell ref="I22:I44"/>
    <mergeCell ref="K75:K82"/>
    <mergeCell ref="D75:D92"/>
    <mergeCell ref="E93:E103"/>
    <mergeCell ref="I104:I111"/>
    <mergeCell ref="J104:J111"/>
    <mergeCell ref="D93:D103"/>
    <mergeCell ref="J83:J89"/>
    <mergeCell ref="J2:J12"/>
    <mergeCell ref="D104:D121"/>
    <mergeCell ref="D2:D12"/>
    <mergeCell ref="E2:E12"/>
    <mergeCell ref="F2:F12"/>
    <mergeCell ref="E45:E64"/>
    <mergeCell ref="V119:V121"/>
    <mergeCell ref="Q115:Q121"/>
    <mergeCell ref="AB115:AB116"/>
    <mergeCell ref="AA115:AA116"/>
    <mergeCell ref="Z115:Z116"/>
    <mergeCell ref="Y115:Y116"/>
    <mergeCell ref="X115:X116"/>
    <mergeCell ref="X117:X118"/>
    <mergeCell ref="Y117:Y118"/>
    <mergeCell ref="Z117:Z118"/>
    <mergeCell ref="AA117:AA118"/>
    <mergeCell ref="AB117:AB118"/>
    <mergeCell ref="Z119:Z121"/>
    <mergeCell ref="AA119:AA121"/>
    <mergeCell ref="AB119:AB121"/>
    <mergeCell ref="U115:U121"/>
    <mergeCell ref="X119:X121"/>
    <mergeCell ref="Y119:Y121"/>
    <mergeCell ref="W119:W121"/>
    <mergeCell ref="Y104:Y114"/>
    <mergeCell ref="Z104:Z114"/>
    <mergeCell ref="AA104:AA114"/>
    <mergeCell ref="AB104:AB114"/>
    <mergeCell ref="M95:M96"/>
    <mergeCell ref="L95:L96"/>
    <mergeCell ref="V104:V114"/>
    <mergeCell ref="W104:W114"/>
    <mergeCell ref="X104:X114"/>
    <mergeCell ref="P104:P111"/>
    <mergeCell ref="P112:P114"/>
    <mergeCell ref="O104:O121"/>
    <mergeCell ref="L115:L121"/>
    <mergeCell ref="M115:M121"/>
    <mergeCell ref="N104:N121"/>
    <mergeCell ref="R102:R103"/>
    <mergeCell ref="R104:R111"/>
    <mergeCell ref="R112:R114"/>
    <mergeCell ref="S97:S101"/>
    <mergeCell ref="S102:S103"/>
    <mergeCell ref="S104:S111"/>
    <mergeCell ref="S112:S114"/>
    <mergeCell ref="T112:T114"/>
    <mergeCell ref="U112:U114"/>
    <mergeCell ref="M68:M74"/>
    <mergeCell ref="M2:M12"/>
    <mergeCell ref="E13:E16"/>
    <mergeCell ref="G13:G16"/>
    <mergeCell ref="H13:H21"/>
    <mergeCell ref="I13:I16"/>
    <mergeCell ref="J13:J16"/>
    <mergeCell ref="G2:G12"/>
    <mergeCell ref="H2:H12"/>
    <mergeCell ref="I2:I12"/>
    <mergeCell ref="L2:L12"/>
    <mergeCell ref="L17:L21"/>
    <mergeCell ref="M17:M21"/>
    <mergeCell ref="K13:K16"/>
    <mergeCell ref="L13:L16"/>
    <mergeCell ref="M13:M16"/>
    <mergeCell ref="E17:E21"/>
    <mergeCell ref="M45:M64"/>
    <mergeCell ref="G45:G64"/>
    <mergeCell ref="H45:H64"/>
    <mergeCell ref="I45:I64"/>
    <mergeCell ref="J45:J64"/>
    <mergeCell ref="K45:K64"/>
    <mergeCell ref="M65:M67"/>
    <mergeCell ref="J22:J44"/>
    <mergeCell ref="D13:D21"/>
    <mergeCell ref="D22:D64"/>
    <mergeCell ref="K65:K67"/>
    <mergeCell ref="L65:L67"/>
    <mergeCell ref="F13:F16"/>
    <mergeCell ref="G17:G21"/>
    <mergeCell ref="I17:I21"/>
    <mergeCell ref="J17:J21"/>
    <mergeCell ref="F45:F64"/>
    <mergeCell ref="E22:E44"/>
    <mergeCell ref="F22:F44"/>
    <mergeCell ref="G22:G44"/>
    <mergeCell ref="L22:L44"/>
    <mergeCell ref="D65:D74"/>
    <mergeCell ref="F65:F74"/>
    <mergeCell ref="G65:G67"/>
    <mergeCell ref="H65:H74"/>
    <mergeCell ref="I65:I67"/>
    <mergeCell ref="E65:E74"/>
    <mergeCell ref="J65:J67"/>
    <mergeCell ref="L68:L74"/>
    <mergeCell ref="G68:G74"/>
    <mergeCell ref="I68:I74"/>
    <mergeCell ref="K93:K94"/>
    <mergeCell ref="L93:L94"/>
    <mergeCell ref="M93:M94"/>
    <mergeCell ref="K95:K96"/>
    <mergeCell ref="H93:H94"/>
    <mergeCell ref="L75:L82"/>
    <mergeCell ref="M75:M82"/>
    <mergeCell ref="E83:E89"/>
    <mergeCell ref="G83:G89"/>
    <mergeCell ref="H83:H92"/>
    <mergeCell ref="I83:I89"/>
    <mergeCell ref="E75:E82"/>
    <mergeCell ref="F75:F82"/>
    <mergeCell ref="G75:G82"/>
    <mergeCell ref="H75:H82"/>
    <mergeCell ref="I75:I82"/>
    <mergeCell ref="K90:K92"/>
    <mergeCell ref="L90:L92"/>
    <mergeCell ref="M90:M92"/>
    <mergeCell ref="K83:K89"/>
    <mergeCell ref="L83:L89"/>
    <mergeCell ref="M83:M89"/>
    <mergeCell ref="E90:E92"/>
    <mergeCell ref="G90:G92"/>
    <mergeCell ref="H102:H103"/>
    <mergeCell ref="I102:I103"/>
    <mergeCell ref="J102:J103"/>
    <mergeCell ref="H95:H101"/>
    <mergeCell ref="J95:J96"/>
    <mergeCell ref="I97:I101"/>
    <mergeCell ref="J97:J101"/>
    <mergeCell ref="I93:I94"/>
    <mergeCell ref="J93:J94"/>
    <mergeCell ref="E104:E121"/>
    <mergeCell ref="N2:N12"/>
    <mergeCell ref="N13:N21"/>
    <mergeCell ref="N22:N44"/>
    <mergeCell ref="N45:N64"/>
    <mergeCell ref="N65:N74"/>
    <mergeCell ref="F17:F21"/>
    <mergeCell ref="F83:F89"/>
    <mergeCell ref="F90:F92"/>
    <mergeCell ref="F93:F103"/>
    <mergeCell ref="G93:G103"/>
    <mergeCell ref="M112:M113"/>
    <mergeCell ref="L112:L113"/>
    <mergeCell ref="K104:K111"/>
    <mergeCell ref="L104:L111"/>
    <mergeCell ref="M104:M111"/>
    <mergeCell ref="K102:K103"/>
    <mergeCell ref="L102:L103"/>
    <mergeCell ref="M102:M103"/>
    <mergeCell ref="N102:N103"/>
    <mergeCell ref="K97:K101"/>
    <mergeCell ref="L97:L101"/>
    <mergeCell ref="N75:N82"/>
    <mergeCell ref="M97:M101"/>
    <mergeCell ref="P65:P67"/>
    <mergeCell ref="P93:P94"/>
    <mergeCell ref="P102:P103"/>
    <mergeCell ref="N83:N92"/>
    <mergeCell ref="N95:N101"/>
    <mergeCell ref="O2:O12"/>
    <mergeCell ref="O13:O21"/>
    <mergeCell ref="O22:O44"/>
    <mergeCell ref="O45:O64"/>
    <mergeCell ref="O65:O74"/>
    <mergeCell ref="N93:N94"/>
    <mergeCell ref="O75:O82"/>
    <mergeCell ref="O83:O92"/>
    <mergeCell ref="O93:O94"/>
    <mergeCell ref="O95:O101"/>
    <mergeCell ref="O102:O103"/>
    <mergeCell ref="P83:P85"/>
    <mergeCell ref="P90:P92"/>
    <mergeCell ref="P97:P101"/>
    <mergeCell ref="P68:P71"/>
    <mergeCell ref="P72:P74"/>
    <mergeCell ref="Q13:Q16"/>
    <mergeCell ref="Q17:Q21"/>
    <mergeCell ref="Q22:Q25"/>
    <mergeCell ref="Q26:Q31"/>
    <mergeCell ref="P50:P54"/>
    <mergeCell ref="P55:P59"/>
    <mergeCell ref="P60:P62"/>
    <mergeCell ref="P63:P64"/>
    <mergeCell ref="P2:P11"/>
    <mergeCell ref="P13:P16"/>
    <mergeCell ref="P17:P21"/>
    <mergeCell ref="P22:P25"/>
    <mergeCell ref="P26:P31"/>
    <mergeCell ref="P32:P36"/>
    <mergeCell ref="P37:P38"/>
    <mergeCell ref="P39:P42"/>
    <mergeCell ref="P45:P49"/>
    <mergeCell ref="Q93:Q94"/>
    <mergeCell ref="Q97:Q101"/>
    <mergeCell ref="Q102:Q103"/>
    <mergeCell ref="Q104:Q111"/>
    <mergeCell ref="S93:S94"/>
    <mergeCell ref="Q112:Q114"/>
    <mergeCell ref="R2:R11"/>
    <mergeCell ref="R13:R16"/>
    <mergeCell ref="R17:R21"/>
    <mergeCell ref="R22:R25"/>
    <mergeCell ref="R26:R31"/>
    <mergeCell ref="Q60:Q62"/>
    <mergeCell ref="Q63:Q64"/>
    <mergeCell ref="Q65:Q67"/>
    <mergeCell ref="Q83:Q85"/>
    <mergeCell ref="Q90:Q92"/>
    <mergeCell ref="Q32:Q36"/>
    <mergeCell ref="Q37:Q38"/>
    <mergeCell ref="Q39:Q42"/>
    <mergeCell ref="Q45:Q49"/>
    <mergeCell ref="Q50:Q54"/>
    <mergeCell ref="Q55:Q59"/>
    <mergeCell ref="R97:R101"/>
    <mergeCell ref="Q2:Q11"/>
    <mergeCell ref="R83:R85"/>
    <mergeCell ref="R60:R62"/>
    <mergeCell ref="R63:R64"/>
    <mergeCell ref="R65:R67"/>
    <mergeCell ref="R90:R92"/>
    <mergeCell ref="R93:R94"/>
    <mergeCell ref="R32:R36"/>
    <mergeCell ref="R37:R38"/>
    <mergeCell ref="R39:R42"/>
    <mergeCell ref="R45:R49"/>
    <mergeCell ref="R50:R54"/>
    <mergeCell ref="R55:R59"/>
    <mergeCell ref="Y2:Y12"/>
    <mergeCell ref="S2:S12"/>
    <mergeCell ref="S50:S54"/>
    <mergeCell ref="S55:S59"/>
    <mergeCell ref="Z2:Z12"/>
    <mergeCell ref="AA2:AA12"/>
    <mergeCell ref="AB2:AB12"/>
    <mergeCell ref="Y13:Y21"/>
    <mergeCell ref="Z13:Z21"/>
    <mergeCell ref="AA13:AA21"/>
    <mergeCell ref="AB13:AB21"/>
    <mergeCell ref="T13:T16"/>
    <mergeCell ref="U13:U16"/>
    <mergeCell ref="T2:T11"/>
    <mergeCell ref="U2:U11"/>
    <mergeCell ref="X13:X21"/>
    <mergeCell ref="X2:X12"/>
    <mergeCell ref="T22:T25"/>
    <mergeCell ref="U22:U25"/>
    <mergeCell ref="V2:V12"/>
    <mergeCell ref="V13:V21"/>
    <mergeCell ref="W2:W12"/>
    <mergeCell ref="S60:S62"/>
    <mergeCell ref="S63:S64"/>
    <mergeCell ref="S65:S67"/>
    <mergeCell ref="S83:S85"/>
    <mergeCell ref="S90:S92"/>
    <mergeCell ref="S13:S16"/>
    <mergeCell ref="S22:S25"/>
    <mergeCell ref="S26:S31"/>
    <mergeCell ref="S32:S36"/>
    <mergeCell ref="S37:S38"/>
    <mergeCell ref="S39:S42"/>
    <mergeCell ref="S45:S49"/>
    <mergeCell ref="S17:S21"/>
    <mergeCell ref="W13:W21"/>
    <mergeCell ref="T26:T31"/>
    <mergeCell ref="U26:U31"/>
    <mergeCell ref="T32:T36"/>
    <mergeCell ref="U32:U36"/>
    <mergeCell ref="T37:T38"/>
    <mergeCell ref="U37:U38"/>
    <mergeCell ref="T39:T42"/>
    <mergeCell ref="U39:U42"/>
    <mergeCell ref="T17:T21"/>
    <mergeCell ref="U17:U21"/>
    <mergeCell ref="T45:T49"/>
    <mergeCell ref="U45:U49"/>
    <mergeCell ref="T50:T54"/>
    <mergeCell ref="U50:U54"/>
    <mergeCell ref="T55:T59"/>
    <mergeCell ref="U55:U59"/>
    <mergeCell ref="T97:T101"/>
    <mergeCell ref="U97:U101"/>
    <mergeCell ref="T104:T111"/>
    <mergeCell ref="U104:U111"/>
    <mergeCell ref="T60:T62"/>
    <mergeCell ref="U60:U62"/>
    <mergeCell ref="T63:T64"/>
    <mergeCell ref="U63:U64"/>
    <mergeCell ref="T65:T67"/>
    <mergeCell ref="U65:U67"/>
    <mergeCell ref="T83:T85"/>
    <mergeCell ref="U83:U85"/>
    <mergeCell ref="Z22:Z44"/>
    <mergeCell ref="X93:X94"/>
    <mergeCell ref="Y93:Y94"/>
    <mergeCell ref="Y22:Y44"/>
    <mergeCell ref="V93:V94"/>
    <mergeCell ref="W93:W94"/>
    <mergeCell ref="T90:T92"/>
    <mergeCell ref="U90:U92"/>
    <mergeCell ref="T93:T94"/>
    <mergeCell ref="U93:U94"/>
    <mergeCell ref="V22:V44"/>
    <mergeCell ref="W22:W44"/>
    <mergeCell ref="V45:V49"/>
    <mergeCell ref="V50:V54"/>
    <mergeCell ref="V55:V59"/>
    <mergeCell ref="V60:V62"/>
    <mergeCell ref="V63:V64"/>
    <mergeCell ref="W45:W49"/>
    <mergeCell ref="W50:W54"/>
    <mergeCell ref="W55:W59"/>
    <mergeCell ref="W60:W62"/>
    <mergeCell ref="W63:W64"/>
    <mergeCell ref="W83:W92"/>
    <mergeCell ref="X83:X92"/>
    <mergeCell ref="AB22:AB44"/>
    <mergeCell ref="T102:T103"/>
    <mergeCell ref="U102:U103"/>
    <mergeCell ref="X22:X64"/>
    <mergeCell ref="Y45:Y64"/>
    <mergeCell ref="Z45:Z64"/>
    <mergeCell ref="AA45:AA64"/>
    <mergeCell ref="AB45:AB64"/>
    <mergeCell ref="V65:V74"/>
    <mergeCell ref="W65:W74"/>
    <mergeCell ref="X65:X74"/>
    <mergeCell ref="Y65:Y74"/>
    <mergeCell ref="Z65:Z74"/>
    <mergeCell ref="AA65:AA74"/>
    <mergeCell ref="AB65:AB74"/>
    <mergeCell ref="V75:V82"/>
    <mergeCell ref="W75:W82"/>
    <mergeCell ref="X75:X82"/>
    <mergeCell ref="Y75:Y82"/>
    <mergeCell ref="AB93:AB94"/>
    <mergeCell ref="AA22:AA44"/>
    <mergeCell ref="Z93:Z94"/>
    <mergeCell ref="AB75:AB82"/>
    <mergeCell ref="V83:V92"/>
    <mergeCell ref="Z75:Z82"/>
    <mergeCell ref="AA75:AA82"/>
    <mergeCell ref="V102:V103"/>
    <mergeCell ref="W102:W103"/>
    <mergeCell ref="X102:X103"/>
    <mergeCell ref="Y102:Y103"/>
    <mergeCell ref="Z102:Z103"/>
    <mergeCell ref="AA102:AA103"/>
    <mergeCell ref="AB102:AB103"/>
    <mergeCell ref="Y83:Y92"/>
    <mergeCell ref="Z83:Z92"/>
    <mergeCell ref="AA83:AA92"/>
    <mergeCell ref="AB83:AB92"/>
    <mergeCell ref="V95:V101"/>
    <mergeCell ref="W95:W101"/>
    <mergeCell ref="X95:X101"/>
    <mergeCell ref="Y95:Y101"/>
    <mergeCell ref="Z95:Z101"/>
    <mergeCell ref="AA95:AA101"/>
    <mergeCell ref="AB95:AB101"/>
    <mergeCell ref="AA93:AA94"/>
    <mergeCell ref="Q68:Q71"/>
    <mergeCell ref="Q72:Q74"/>
    <mergeCell ref="R68:R71"/>
    <mergeCell ref="S68:S71"/>
    <mergeCell ref="T68:T71"/>
    <mergeCell ref="U68:U71"/>
    <mergeCell ref="R72:R74"/>
    <mergeCell ref="S72:S74"/>
    <mergeCell ref="T72:T74"/>
    <mergeCell ref="U72:U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maria bernarda perez carmona</cp:lastModifiedBy>
  <dcterms:created xsi:type="dcterms:W3CDTF">2019-01-11T19:04:00Z</dcterms:created>
  <dcterms:modified xsi:type="dcterms:W3CDTF">2019-01-31T21:21:09Z</dcterms:modified>
</cp:coreProperties>
</file>