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garcia.CARTAGENA\Desktop\Nueva carpeta (2)\"/>
    </mc:Choice>
  </mc:AlternateContent>
  <bookViews>
    <workbookView xWindow="0" yWindow="0" windowWidth="20490" windowHeight="7755"/>
  </bookViews>
  <sheets>
    <sheet name="Hoja1" sheetId="1" r:id="rId1"/>
    <sheet name="Hoja2" sheetId="2" r:id="rId2"/>
    <sheet name="Hoja3" sheetId="3" r:id="rId3"/>
  </sheets>
  <definedNames>
    <definedName name="_xlnm.Print_Area" localSheetId="1">Hoja2!$A$1:$G$19</definedName>
  </definedNames>
  <calcPr calcId="152511"/>
</workbook>
</file>

<file path=xl/calcChain.xml><?xml version="1.0" encoding="utf-8"?>
<calcChain xmlns="http://schemas.openxmlformats.org/spreadsheetml/2006/main">
  <c r="B26" i="1" l="1"/>
  <c r="B25" i="1"/>
  <c r="P23" i="1"/>
  <c r="AA6" i="1" l="1"/>
  <c r="AC6" i="1"/>
  <c r="AC14" i="1"/>
  <c r="AB23" i="1"/>
  <c r="AA23" i="1"/>
  <c r="AC22" i="1"/>
  <c r="AC20" i="1"/>
  <c r="AC19" i="1"/>
  <c r="AC17" i="1"/>
  <c r="AC16" i="1"/>
  <c r="AC11" i="1"/>
  <c r="AC9" i="1"/>
  <c r="AC23" i="1" l="1"/>
  <c r="P22" i="1" l="1"/>
  <c r="P12" i="1"/>
  <c r="P9" i="1"/>
  <c r="P8" i="1"/>
</calcChain>
</file>

<file path=xl/sharedStrings.xml><?xml version="1.0" encoding="utf-8"?>
<sst xmlns="http://schemas.openxmlformats.org/spreadsheetml/2006/main" count="249" uniqueCount="181">
  <si>
    <t>(3) PROGRAMA</t>
  </si>
  <si>
    <t>(4) META RESULTADO PLAN DE DESARROLLO</t>
  </si>
  <si>
    <t>(5) SUBPROGRAMA</t>
  </si>
  <si>
    <t>(A) NOMBRE</t>
  </si>
  <si>
    <t>VIVIENDA</t>
  </si>
  <si>
    <t>CONVENIO / CORV- B. AGRARIO</t>
  </si>
  <si>
    <t>NÚMERO DE PREDIOS TITULADOS</t>
  </si>
  <si>
    <t>( A ) RUBRO PRESUPUESTAL</t>
  </si>
  <si>
    <t>( B) FUENTE</t>
  </si>
  <si>
    <t>IPU</t>
  </si>
  <si>
    <t>CONVENIO SECRETARIA DEL INTERIOR</t>
  </si>
  <si>
    <t>DIRECCIÓN TÉCNICA</t>
  </si>
  <si>
    <t>(6) PROYECTO</t>
  </si>
  <si>
    <t>(8) INDICADOR</t>
  </si>
  <si>
    <t>(9) RESPONSABLE</t>
  </si>
  <si>
    <t>( 10) CRONOGRAMA PROGRAMADO</t>
  </si>
  <si>
    <t>(11) RECURSOS</t>
  </si>
  <si>
    <t>VIGENCIA ANTERIOR</t>
  </si>
  <si>
    <t>CONSTRUCCIÓN VIVIENDA NUEVA - CASA PA' MI GENTE POBREZA EXTREMA</t>
  </si>
  <si>
    <t>CONSTRUCIÓN VIVIENDA NUEVA - CASA PA' MI GENTE POBLACION VICTIMA DEL CONFLICTO ARMADO</t>
  </si>
  <si>
    <t>CONSTRUCIÓN VIVIENDA NUEVA - CASA PA' MI GENTE</t>
  </si>
  <si>
    <t>CONSTRUCCIÓN VIVIENDA NUEVA - CASA PA' MI GENTE ADQUISICIÓN BANCO DE TIERRA</t>
  </si>
  <si>
    <t>CONSTRUCCIÓN VIVIENDA NUEVA - CASA PA' MI GENTE ADECUACIÓN Y URBANIZACIÓN REDES, SERVICIOS PUBLICOS &amp; DEMAS PARA BANCO DE TIERRAS.</t>
  </si>
  <si>
    <t xml:space="preserve">CONSTRUCCIÓN VIVIENDA NUEVA  APTOS FLOR DEL CAMPO </t>
  </si>
  <si>
    <t>CONSTRUCCIÓN VIVIENDA NUEVA - CASA PA' MI GENTE REUBICACIÓN   SAN FRANCISCO</t>
  </si>
  <si>
    <t>MI CASA MEJORADA -  SECTOR URBANO</t>
  </si>
  <si>
    <t>MI CASA MEJORADA -  SECTOR RURAL</t>
  </si>
  <si>
    <t xml:space="preserve">MI CASA MEJORADA - MEJORAMIENTO BARRIO PA' MI GENTE CONSTRUCCIÓN DE PARQUES
</t>
  </si>
  <si>
    <t>NÚMERO DE VIVIENDAS MEJORADAS SECTOR URBANO</t>
  </si>
  <si>
    <t>NÚMERO DE VIVIENDAS MEJORADAS SECTOR RURAL</t>
  </si>
  <si>
    <t>MI CASA , MI TÍTULO (DÉFICIT DE LEGALIZACION 18.000 PREDIOS)</t>
  </si>
  <si>
    <t>DISMINUIR EN UN 22,1% EL DÉFICIT  HABITACIONAL DEL DISTRITO DE CARTAGENA</t>
  </si>
  <si>
    <t>RECURSOS DE VIGENCIA ANTERIOR</t>
  </si>
  <si>
    <t>RECURSOS VIGENCIA ANTERIOR  - CONVENIO BANCO AGRARIO</t>
  </si>
  <si>
    <t>ADAPTAR EL  TERRITORIO PARA LA GENTE</t>
  </si>
  <si>
    <t>(2)EJE ESTRATÉGICO</t>
  </si>
  <si>
    <t>(1) OBJETIVO ESTRATÉGICO</t>
  </si>
  <si>
    <t>TERRITORRIO SOSTENIBLE</t>
  </si>
  <si>
    <t>META EJECUTADA ENERO - SEPTIEMBRE 2016</t>
  </si>
  <si>
    <t>OBSERVACIONES INFORME DE GESTIÓN</t>
  </si>
  <si>
    <t xml:space="preserve">SE REALIZÓ CONVENIO CON EL IGAC, PARA LA ACTUALIZACIÓN CATASTRAL Y LA CONSERVACIÓN DINÁMICA DE 2001 PREDIO. SE ADELANTÓ TRABAJO DE CAMPO ACTUALIZANDO EL CENSO O FICHAS SOCIALES DE LOS SECTORES A TITULAR LO QUE VA A PERMITIR QUE SE  CONTINUÉ CON LA LEGALIZACIÓN DE APROXIMADAMENTE DE 300 A 400 PREDIOS  A CORTE 31 DE DICIEMBRE DE 2016. UNA VEZ SE ACTUALICE EL MAPA DE RIESGO Y EL POT SE AVANZARÁ EN LA LEGALIZACIÓN DE PREDIOS      </t>
  </si>
  <si>
    <t xml:space="preserve">OBSERVACIONES </t>
  </si>
  <si>
    <t>En trámite convenio con la constructora El Cerro para construcción de edificio en pasacaballos</t>
  </si>
  <si>
    <t>En proceso de construcción 231 viviedas</t>
  </si>
  <si>
    <t xml:space="preserve">De las  224 viviendas, 70 son para población víctima del conflicto armado Se avanza en la construcción de 4 torres en su etapa de obra gris e iniciando la obra de acabados. Con un porcentaje de 60%   </t>
  </si>
  <si>
    <t xml:space="preserve">224 VIVIENDAS CONTRATADAS Y ADJUDICADAS EN FLOR DEL CAMPO. DISTRIBUIDAS ASÍ:       120 POBREZA EXTREMA, 70 VÍCTIMA DEL CONFLICTO ARMADO, 20 POBLACIÓN EN CONDICIÓN DE DISCAPACIDAD, 14 DAMNIFICADOS DE SAN FRANCISCO </t>
  </si>
  <si>
    <t xml:space="preserve">120 EN PROCESO DE CONSTRUCCIÓN DE LAS ADJUDICADAS EN FLOR DEL CAMPO </t>
  </si>
  <si>
    <t>11 VIVIENDAS COMPRADAS Y ENTREGADAS MEDIANTE LA MODALIDAD DE VIIVENDA USADA .  SE ADELANTA LA CONSTRUCCIÓN DE 40 VIIVENDAS VIS  DUPLEX  EN BICENTENARIO PARA DAMNIFICADOS DE SANFRANCISCO POSEEDORES DE VIVIENDAS AJUDICADAS POR EL INSTITUTO DE CRÉDITO TERRITORIAL</t>
  </si>
  <si>
    <t xml:space="preserve">231 VIVIENDAS VIP CONTRATADAS Y ADJUDICADAS SUBSIDIADAS POR CORVIVIENDA CON UN VALOR DE $28.000.000 Y  POR PARTE DEL BENEFICIARIO $20.000.000 .ESTAS VIVIENDAS ESTARÁN UBICADAS EN BICENTENARIO MANZANA 37 </t>
  </si>
  <si>
    <t>49 VIVIENDAS ENTREGADAS, 18 CON CARTA CHEQUE, 25 RECURSOS PROPIOS CORVIVIENDA  100%, POR PARTE DE UNA TUTELA QUE INTERPUSO EL SR GENARO SE ENTREGARON 5 Y UNA A LA SEÑORA ROSALBA RAMOS. Y 70 QUE FUERON ADJUDICADAS EN FLOR DEL CAMPO</t>
  </si>
  <si>
    <t>432 VIVIENDAS  VIS SUBSIDIADAS ASI: 10 MILLONES POR PARTE DE CORVIVIENDA, 7 MILLONES POR EL CONSTRUCTOR Y EL SALDO POR EL BENEFICIARIO. ESTARÁN   UBICADAS EN  CAMINOS DEL CERRO PASACABALLOS</t>
  </si>
  <si>
    <t>EN PROCESO LA CONSTRUCCIÓN  DE 2  PARQUES EN LA CIUDAD DE CARTAGENA</t>
  </si>
  <si>
    <t xml:space="preserve">650 PREDIOS LEGALIZADOS EN SAN BERNARDO, UIS CARLOS GALÁN, NUEVO PARAISO, CEBALLOS Y LAS DELICIAS </t>
  </si>
  <si>
    <t>CONSTRUCIÒN  VIVIENDA NUEVA SECTOR PRIVADO</t>
  </si>
  <si>
    <t>MI CASA MI TITULO -    LEGALIZACIÓN  TITULACIÓN DE PREDIOS</t>
  </si>
  <si>
    <t>2000 VIVIENDAS DEL SECTOR PRIVADO CORRESPONDIENTE AL CERTIVIS  EXPEDIDO POR CORVIVIENDA</t>
  </si>
  <si>
    <t xml:space="preserve">289 MEJORAMIENTOSY/O CONSTRUCCIÓN EN SITIO PROPIO  CONTRATADOS Y ADJUDICADOS </t>
  </si>
  <si>
    <t>222 MEJORAMIENTOS Y/O CONSTRUCCIÓN EN SITIO PROPIO  CONTRATADOS Y ADJUDICADOS  EN EL SECTOR RURAL</t>
  </si>
  <si>
    <t xml:space="preserve">CONSTRUCCIÓN DE VIVIENDA NUEVA                        </t>
  </si>
  <si>
    <t>META PRODUCTO EN EL PLAN DE DESARROLLO</t>
  </si>
  <si>
    <t>VALOR EJECUTADO A SEPT 30 2016</t>
  </si>
  <si>
    <t>EJECUCION SEGÚN PLANEACION</t>
  </si>
  <si>
    <t>ADQUIRIR 40 HECTAREAS DE TIERRA  APTAS PARA LA CONSTRUCCIÓN DE VIVIENDA NUEVA EN EL DISTRITO DE CARTAGENA DE INDIAS</t>
  </si>
  <si>
    <t>LEGALIZAR 4000 PREDIOS EN EL DISTRITO DE CARTAGENA DE INDIAS</t>
  </si>
  <si>
    <t>EN EVALUCIÓN LAS PROPUESTAS PRESENTADAS PARA COMPRA DE LOTES. EN TRÁMITE CRÉDITO CON EL FONDO NACIONAL DEL AHORRO</t>
  </si>
  <si>
    <t>SE DEFINE LA APROBAIÓN DE POLIZAS DEL NUEVO CONTRATO REALIZADO ENTRE COMFAMILIAR CAMACOL Y EL CONTRATISTA, QUE PERMITIRA LA TERMINACIÓN DE LAS 32 VIVIENDAS</t>
  </si>
  <si>
    <t>02-039-06-10-02-10-01-01</t>
  </si>
  <si>
    <t>02-039-06-10-02-10-01-02</t>
  </si>
  <si>
    <t>02-039-06-10-02-10-01-03</t>
  </si>
  <si>
    <t>02-039-06-10-02-10-01-06</t>
  </si>
  <si>
    <t>02-039-06-10-02-10-01-07</t>
  </si>
  <si>
    <t>02-039-06-10-02-10-01-08</t>
  </si>
  <si>
    <t>02-039-06-10-02-10-01-09</t>
  </si>
  <si>
    <t>NUMERO DE FAMILAS BENEFICIADAS CON MEJORAMIENTO  DE BARRIOS - VIVIENDA DIGNA - VIVIENDA SOSTENIBLE</t>
  </si>
  <si>
    <t>MI CASA MEJORADA - SECTOR  URBANO</t>
  </si>
  <si>
    <t>MI CASA MEJORADA - SECTOR  URBANO                MEJORAMIENTO DE BARRIO - VIVIENDA DIGNA  - SOSTENIBLE</t>
  </si>
  <si>
    <t>(7) META PROYECTO 2018</t>
  </si>
  <si>
    <t>( B )VALOR A DICIEMBRE 31 DE 2018</t>
  </si>
  <si>
    <t>ENERO - JUNIO 2018</t>
  </si>
  <si>
    <t>OBSERVACIONES 2018</t>
  </si>
  <si>
    <t xml:space="preserve">CONSTRUCCIÓN VIVIENDA NUEVA  CASA PA´ MI GENTE </t>
  </si>
  <si>
    <t>ENERO - DICIEMBRE 2018</t>
  </si>
  <si>
    <t>CONSTRUCCIÓN VIIVENDA NUEVA BAHÍA SAN CARLOS</t>
  </si>
  <si>
    <t>NÚMERO DE VIVIENDA NUEVA SECTOR PRIVADO</t>
  </si>
  <si>
    <t>NÚMERO DE HECTAREAS APTAS PARA LA CONSTRUCCION DE VIVIENDA</t>
  </si>
  <si>
    <t>OBSERVACIONES GENERALES</t>
  </si>
  <si>
    <t xml:space="preserve">BAHÍA SAN CARLOS SE ENCUENTRA PROYECTADO REALIZARLO EN EL BARRIO EL CAMPESTRE EN UN LOTE DE PROPIEDAD DE CORVIVIENDA. EL CUAL CONTARÁ CON 714 APARTAMENTOS DE 60 MT2, 5 TORRES DE 21 PISOS. EN EL AÑO 2018 SE ADJUDICARÁ UNA PARTE DE LOS SUBSIDIOS DE ACUERDO CON LOS CIERRES FINANCIEROS. EL COSTO DE LA VIVIENDA AL 2018 ES DE $108.000.000 PARA </t>
  </si>
  <si>
    <t>SE MEJORARÁN 300 VIVIENDAS EN EL SECTOR URBANO</t>
  </si>
  <si>
    <t>02-039-06-10-02-10-01-04</t>
  </si>
  <si>
    <t xml:space="preserve">ENERO - DICIEMBRE 2018 </t>
  </si>
  <si>
    <t xml:space="preserve">CONSTRUIR 9000 VIVIENDAS VIP Y/ O VIS                                                 4000 VIVIENDAS CORVIVIENDA    5000 VIVIENDAS SECTOR PRIVADO </t>
  </si>
  <si>
    <t xml:space="preserve">MEJORAR 4000 VIVIENDAS EN EL DISTRITO DE CARTAGENA ASI:    3000 SECTOR URBANO             1000 SECTOR RURAL </t>
  </si>
  <si>
    <t xml:space="preserve">    </t>
  </si>
  <si>
    <t>ENERO - DICIEMBRE  2018</t>
  </si>
  <si>
    <t>SE ADQUIRIÓ UN  LOTE DE 10 HECTÁREAS EN EL BARRIO EL POZÓN  EN EL PREDIO " LA DESPENSA" PARA LA CONSTRUCCIÓN DEL MACROPROYECTO PRIMERO LA GENTE CIUDADELA DE LA  PAZ. ACTUALMENTE EL TERRENO SE ENCUENTRA EN PROCESO  DE ADECUACIÓN</t>
  </si>
  <si>
    <t>SE MEJORARÁN 100 VIVIENDAS EN EL SECTOR RURAL</t>
  </si>
  <si>
    <t>META PROYECTO EJECUTADA 2018</t>
  </si>
  <si>
    <t>ENERO- MARZO 2018</t>
  </si>
  <si>
    <t>ABRIL- JUNIO 2018</t>
  </si>
  <si>
    <t>JULIO-SEPT 2018</t>
  </si>
  <si>
    <t>OCTUBRE - DIC 2018</t>
  </si>
  <si>
    <t>TOTAL META EJECUTADA AÑO 2018</t>
  </si>
  <si>
    <t>% AVANCE SEGÚN PLANEACIÓN</t>
  </si>
  <si>
    <t xml:space="preserve"> </t>
  </si>
  <si>
    <t xml:space="preserve">ESTE PROYECTO HACE PARTE DEL MACROPROYECTO CIUDADELA  LA PAZ  UBICADO EN EL BARRIO EL POZÓN. PARA ESTE AÑO EL PROYECTO QUEDARÁ URBANIZADO Y SERÁ INTERVENIDO POR ETAPAS . </t>
  </si>
  <si>
    <t>CONSTRUCCIÓN VIVIENDA NUEVA - CASA PA' MI GENTE REUBICACIÓN   SAN FRANCISCO FALLA GEOLÓGICA Y AFECTADOS OLA INVERNALCIUDADELA LA PAZ</t>
  </si>
  <si>
    <t>NÚMERO DE SUBSIDIOS OFERTADOS Y ASIGNADOS   PARA VIVIENDAS NUEVAS VIP EN CIUDADELA DE LA PAZ</t>
  </si>
  <si>
    <t>40 VIVIENDAS DUPLEX ENTREGADAS</t>
  </si>
  <si>
    <t>ENTREGAR 40 VIVIENDAS DUPLEX  PARA POBLACIÓN DAMNIFICADA DE SAN FRANCISCO EN BICENTENARIO MZ 72</t>
  </si>
  <si>
    <t>NÚMERO DE VIVIENDAS COMPRADAS  USADAS PARA ATENDER LA NECESIDAD HABITACIONAL A LOS DAMNIFICADOS DE SAN FRANCISCO</t>
  </si>
  <si>
    <t>15 VIVIENDAS USADAS COMPRADAS</t>
  </si>
  <si>
    <t xml:space="preserve">NUMERO DE PARQUES ADECUADOS </t>
  </si>
  <si>
    <t>SE ASIGNARÁN 90 SUBSIDIOS DE VIVIENDA DEL MACROPROYECTO CIUDADELA PRIMERO LA GENTE CIUDALDELA DE LA PAZ PARA POBLACIÓN VÍCTIMA DEL CONFLICTO ARMADO</t>
  </si>
  <si>
    <t xml:space="preserve">( C ) MONTO INICIAL APROBADO 2018 </t>
  </si>
  <si>
    <t>40 VIVIIENDAS DUPLEX  EN BICENTENARIO SE ENTREGARÁN A 40 FAMILIAS DAMNIFICADAS DE SANFRANCISCO</t>
  </si>
  <si>
    <t>SE PROYECTA PARA EL AÑO 2018 LA LEGALIZACIÓN DE 1000 PREDIOS</t>
  </si>
  <si>
    <t xml:space="preserve">SE TERMINARÁN DE ADECUAR LOS PARQUES DE LOS BARRIOS ESCOGIDOS EN EL  AÑO 2017 </t>
  </si>
  <si>
    <t xml:space="preserve">ESTE PROYECTO LLEVA POR NOMBRE TORRES FLOR DE LA ESPERANZA  . SE CONSTRUYERON 224 APARTAMENTOS TIPO  VIP  Y CUENTA CON  14 TORRES DE 4 PISOS . LOS APARTAMENTOS FUERON ENTREGADAS A LOS BENEFICIARIOS EL 14 DE MARZO DE 2018 Y ESTÁN UBICADOS EN INMEDIACIONES DE LA URBANIZACIÓN FLOR DEL CAMPO </t>
  </si>
  <si>
    <t>CONSTRUCIÓN VIVIENDA NUEVA -CIUDADELA PRIMERO LA GENTE -CIUDADELA LA PAZ   - VIGENCIA FUTURA</t>
  </si>
  <si>
    <t xml:space="preserve">EN AGOSTO 2018 SE  ENTREGARON LAS 40 VIVIENDAS DUPLEX  CONSTRUIDAS EN BICENTENARIO PARA DAMNIFICADOS DE SAN FRANCISCO </t>
  </si>
  <si>
    <t>NÚMERO DE VIVIENDAS NUEVAS ENTREGADAS  EN FLOR DE LA ESPERANZA   ( FLOR DEL  CAMPO )</t>
  </si>
  <si>
    <t>NÚMERO DE SUBSIDIOS DE VIVIENDA ADJUDICADOS DE VIVIENDAS VIS EN PASACABALLOS (CAMINOS DEL CERRO)</t>
  </si>
  <si>
    <t>432 SUBSIDIOS  ADJUDICADOS / VIVIENDAS ENTREGADAS</t>
  </si>
  <si>
    <r>
      <t xml:space="preserve">PROYECTO DE LA VIGENCIA DEL 2016                                                SUBSIDIOS OFERTADOS Y ASIGNADOS: 432                                                    </t>
    </r>
    <r>
      <rPr>
        <sz val="11"/>
        <color theme="1"/>
        <rFont val="Arial"/>
        <family val="2"/>
      </rPr>
      <t xml:space="preserve">EN PROCESO DE REASIGNACIÓN  DE SUBSIDIOS Y CONSTRUCCIÓN DE LAS VIVIENDAS CONTRATADAS UBICADAS EN CAMINOS DEL CERRO PASACABALLO.  SUBSIDIO COMPLEMENTARIO 10.000.000 POR PARTE DE CORVIVIENDA                     </t>
    </r>
    <r>
      <rPr>
        <b/>
        <sz val="11"/>
        <color theme="1"/>
        <rFont val="Arial"/>
        <family val="2"/>
      </rPr>
      <t xml:space="preserve">                                                              </t>
    </r>
  </si>
  <si>
    <t xml:space="preserve">CONSTRUCIÓN VIVIENDA NUEVA POBLACION VICTIMA DEL CONFLICTO ARMADO </t>
  </si>
  <si>
    <t xml:space="preserve">NÚMERO DE SUBSIDIOS OFERTADOS ADJUDICADOS  PARA VIVIENDAS NUEVAS VIS O VIP PARA POBLACION VICTIMA DEL CONFLICTO ARMADO </t>
  </si>
  <si>
    <t xml:space="preserve">PROYECTO DIRECCIONADO PARA BENEFICIAR A 280 FAMILIAS  POBLACIÓN VÍCTIMA DEL CONFLICTO ARMADO EN LOS AÑOS 2016 - 2017 Y 2018 Y 2019 SEGÚN PAT(PLAN DE ATENCIÓN A VÍCTIMA).                  
A SEPT/ SE HAN ENTREGADO 169 VIVIENDAS NUEVAS,                 89 VIVIENDAS POR OFERTAR Y ADJUDICAR PARA UN TOTAL A SEPTIEMBRE DEL PRESENTE AÑO DE  258 VIVIENDAS 
</t>
  </si>
  <si>
    <t>A SEPTIEMBRE 2018 SE HAN EXPEDIDO CERTIVIS PARA 2191  APTOS</t>
  </si>
  <si>
    <t>SE PROYECTAN EXPEDIR CERTIVIS  PARA 1500 APTOS EN EL  AÑO 2018</t>
  </si>
  <si>
    <t>MONTO EJECUTADO</t>
  </si>
  <si>
    <t>APROPIACIÓN DEFINITIVA</t>
  </si>
  <si>
    <t>SE COMPRARÁN 15 VIVIENDAS USADAS A POBLACIÒN DAMNIFICADA DE SAN FRANCISCO FALLA GEOLÓGICA</t>
  </si>
  <si>
    <t xml:space="preserve">MI CASA MEJORADA - MEJORAMIENTO BARRIO PA' MI GENTEADECUACIÓN  DE PARQUES
</t>
  </si>
  <si>
    <t xml:space="preserve">OBSERVACIONES ENERO - DICIEMBRE 2018 </t>
  </si>
  <si>
    <t>146 VIVIENDAS NUEVAS ENTREGADAS</t>
  </si>
  <si>
    <t xml:space="preserve">NÚMERO DE SUBSIDIOS DE VIVIENDA VIP ADJUDICADOS   EN LA MANZANA 72 DEL MACROPROYECTO BICENTENARIO </t>
  </si>
  <si>
    <t>44 SUBSIDIOS ADJUDICADOS</t>
  </si>
  <si>
    <t>1000 SUBSIDIOS DE VIVIENDA NUEVA OFERTADOS Y ASIGNADOS</t>
  </si>
  <si>
    <t xml:space="preserve">PROYECTO QUE BENEFICIA A 2512 FAMILIAS DISTRIBUIDAS EN LOS SIGUIENTES GRUPOS POBLACIONALES :                                                                   Víctimas del Conflicto Armado:        265 familias
Compromisos  por  Reubicaciones  305
Damnificados Ola Invernal             1492
Pobreza Extrema                                  450
Total                                                      2512                                              SUBSIDIOS ADJUDICADOS:    688                                                                PARA LA EJECUCIÓN DE ESTE PROYECTO, CORVIVIENDA ADQUIRIÓ UN LOTE DE 10 HECTÁREAS, LLAMADO LA DESPENSA,  UBICADO EN EL BARRIO EL POZÓN SECTOR LOS POZONES. ESTE LOTE, CUENTA CON UN ÁREA TOTAL DE 100.000 M2, Y EN ÉL, SE DESARROLLA EL PROYECTO PROPUESTO CON LA PRESENTACIÓN DE UNAS CONDICIONES URBANÍSTICAS EN LAS QUE SE CONSTRUYEN UN CONJUNTO DE VIVIENDAS MULTIFAMILIAR TIPO VIP, CONFORMADO POR 6 MACRO MANZANAS, ARTICULADAS ALREDEDOR DE DOS ZONAS VERDES CONCEBIDAS PARA EL DISFRUTE Y GOCE COLECTIVO DE GRUPOS POBLACIONALES DE ALTA VULNERABILIDAD. SE ESTIMA CONSTRUIR 53 BLOQUES CONFORMADAS POR TORRES DE 4 PISOS CON CAPACIDAD DE 48 APARTAMENTOS, PARA UN TOTAL DE DOS MIL QUINIENTAS DOCE (2.512) SOLUCIONES DE VIVIENDAS VIP.
A SEPTIEMBRE DE 2018 SE HAN ADJUDICADO 682 SUBSIDIOS DE VIVIENDA NUEVA. LAS OBRAS DE URBANISMO ESTÁN EN UN 90% CON INSTALACIONES DE REDES  . INICIO DE CONSTRUCCIÓN  DE 12 TORRES EN LA MANZANA A .                                                                                           </t>
  </si>
  <si>
    <t>100 VIVIENDAS NUEVAS ENTREGADAS</t>
  </si>
  <si>
    <t xml:space="preserve">90 SUBSIDIOS OFERTADOS Y </t>
  </si>
  <si>
    <t xml:space="preserve">NÚMERO DE VIVIENDAS NUEVAS ENTREGADAS   PARA POBLACION VICTIMA DEL CONFLICTO ARMADO </t>
  </si>
  <si>
    <t>ACTUALMENTE SE HAN CONSTRUIDO Y TERMINADO 9 TORRES EN 1RA ETAPA O SEA 144 APTOS. SE HAN ADJUDICADO 44 SUBSIDIOS  PARA UN PORCENTAJE DE  13%  EN LO REFERENTE A ASIGNACIÓN DE SUBSIDIOS   Y  33 % EN CUANTO A LA  EJECUCIÓN DE OBRA.</t>
  </si>
  <si>
    <t xml:space="preserve">SE ENTREGARON LAS SIGUIENTES VIVIENDAS :                                                     78 VIVIENDAS EN FLOR DE LA ESPERANZA                                                 49  VIVIENDAS EN MACROPROYECTO BICENTENARIO                             </t>
  </si>
  <si>
    <t xml:space="preserve">SE COMPRARON 13 VIVIENDAS USADAS PARA POBLACIÓN DAMNIFICADA DE SANFRANCISCO. SE ESTÁN HACIENDO LOS  TRÁMITES LEGALES PARA COMPRAR 14 VIVIENDAS USADAS </t>
  </si>
  <si>
    <t xml:space="preserve">714 SUBSIDIOS OFERTADOS Y ASIGNADOS </t>
  </si>
  <si>
    <t xml:space="preserve">NÚMERO DE SUBSIDIOS DE VIVIENDA OFERTADOS Y AASIGNADOS  VIS  PARA POBLACIÓN BENEFICIARIA EN BAHÍA SAN CARLOS </t>
  </si>
  <si>
    <t xml:space="preserve"> REALIZARON 641 MEJORAMIENTOS URBANOS EN LOS AÑOS 2016 Y 2017 . SE EJECUTARON 381 MEJORAMIENTOS EN EL AÑO 2018 EN LAS DIFERENTES LOCALIDADES.</t>
  </si>
  <si>
    <t xml:space="preserve">EL MEJORAMIENTO INTEGRAL DE BARRIO, ES UNA ESTRATEGIA PARA EL MEJORAMIENTO DEL ENTORNO O HÁBITAT Y DE LA CALIDAD DE VIDA DE LAS COMUNIDADES EN LOS ESTRATOS 1, 2, Y 3 DEL DISTRITO DE CARTAGENA.. A LA FECHA SE HAN BENEFICIADO 11.786  FAMILIAS EN EL DISTRITO DE CARTAGENA. LA ESPERANZA, LA INDIA, POZON, SAN FCO, BAYUNCA, 14 DE FEBRERO CALLE PRINCIPAL, 14 DE FEBRERO CALLE COLEGIO, 14 DE FEBRERO, 14 DE FEBRERO CALLE SEGUNDA,LOS ANGELES CALLE DE LA IGLESIA,LOS ANGELES CALLE DE LOS FRITOS,LA CONQUISTA CALLE PRINCIPAL, NUEVA CARTAGENA, VICTOR BLANCO, NUEVO HORIZONTE, SAGRADO CORAZON, 20 DE ENERO, 1 DE MAYO, MIRAMAR, ZARABANDA, ISLA DE LEON, MINUTO DE DIOS, SECTOR CENTRAL CALLE COLOMBIA, LA PUNTILLA, EL PROGRESO, RICAUTE, RAFAEL NUÑEZ, NUEVO ISRAEL CALLE PRINCIPAL, CALLE 2 DE OCTUBRE, SECTOR NUEVA GRANADA CALLE PRINCIPAL, </t>
  </si>
  <si>
    <t>5.270 M3 AREA RECUPERADA Y                                    CANTIDAD DE MATERIAL 2,936 M3 11.786 FAMILIAS BENEFICIADAS CON LA ADECUACIÓN DE LAS VÍAS DE ACCESO</t>
  </si>
  <si>
    <t xml:space="preserve">A DICIEMBRE  2018 SE HAN LEGALIZADO 1052 PREDIOS Y SE ENTREGARON    835  TÍTULOS . EN LOS SIGUIENTES BARRIOS: EL POZON, NELSON MANDELA, SAN PEDRO MARTIR, SIMÓN BOLÍVAR, LA CENTRAL, CIUDADELA 2000, LA ESMERALDA, SOR TERESA DE CALCUTA, FOCO ROJO, NUEVO PARAISO, SAN BERNARDO DE ASISI, LÍBANO, 11 DE NOVIEMBRE, RAFAEL NUÑEZ, LAS BRISAS, JOSÉ ANTONIO GALÁN LA GLORIA, LAS AMÉRICAS </t>
  </si>
  <si>
    <r>
      <rPr>
        <b/>
        <sz val="11"/>
        <color theme="1"/>
        <rFont val="Arial"/>
        <family val="2"/>
      </rPr>
      <t xml:space="preserve"> PROYECTO DE LA VIGENCIA DEL 2015                                                              </t>
    </r>
    <r>
      <rPr>
        <sz val="11"/>
        <color theme="1"/>
        <rFont val="Arial"/>
        <family val="2"/>
      </rPr>
      <t xml:space="preserve"> ESTE PROYECTO CONSTA DE  224 APARTAMENTOS  VIP SE DISTRIBUIRÁN ASÍ:  78  PARA POBLACIÓN VÍCTIMA DEL CONFLICTO ARMADO Y 146 PARA:          POBREZA EXTREMA Y OTROS GRUPOS POBLACIONALES</t>
    </r>
  </si>
  <si>
    <r>
      <rPr>
        <b/>
        <sz val="11"/>
        <color theme="1"/>
        <rFont val="Arial"/>
        <family val="2"/>
      </rPr>
      <t xml:space="preserve">PROYECTO DE LA VIGENCIA DEL 2016                    VIVIENDAS CONSTRUIDAS: 338 VIP                                      SUBSIDIOS VIP OFERTADOS Y ASIGNADOS: 258                    SUBSIDIOS </t>
    </r>
    <r>
      <rPr>
        <sz val="11"/>
        <color theme="1"/>
        <rFont val="Arial"/>
        <family val="2"/>
      </rPr>
      <t xml:space="preserve"> </t>
    </r>
    <r>
      <rPr>
        <b/>
        <sz val="11"/>
        <color theme="1"/>
        <rFont val="Arial"/>
        <family val="2"/>
      </rPr>
      <t xml:space="preserve">PARA  DAMNIFICADOS SAN FRANCISCO: 80                    </t>
    </r>
    <r>
      <rPr>
        <sz val="11"/>
        <color theme="1"/>
        <rFont val="Arial"/>
        <family val="2"/>
      </rPr>
      <t xml:space="preserve">                           </t>
    </r>
    <r>
      <rPr>
        <sz val="11"/>
        <color theme="1"/>
        <rFont val="Arial"/>
        <family val="2"/>
      </rPr>
      <t xml:space="preserve">                                                                        EL PROYECTO ESTÁ UBICADO EN BICENTENARIO MANZANA 72              SUBSIDIO COMPLEMENTARIO: 28,000.000 POR PARTE DE CORVIVIENDA</t>
    </r>
  </si>
  <si>
    <t xml:space="preserve">SE EJECUTÓ LA CONSTRUCCIÓN DE 338 VIVIENDAS VIP . SE OFERTARON YADJUDICARON 258 SUBSIDIOS  DE VIVIENDAS VIP.  PARA DAMNIFICADOS DE SANFRANCISCO SE ADJUDICARON 80 SUBSIDIOS DE VIVIENDAS VIP, QUE SE CONVIRTIERON EN 40 VIVIENDAS VIS YA QUE SE ENTREGARON 2 CASAS POR BENEFICIARIO                                                                                                                                                               DE LAS 258 VIVIENDAS VIP ADJUDICADAS SE ENTREGARON  48 PARA POBLACIÓN   VÍCTIMA DEL CONFLICTO ARMADO                                                                                                                                                            VIVIENDAS ENTREGADAS :                                                                                                                                     40 SAN FRANCISCO                                                                                                                                                           49  VÍCTIMA DEL CONFLICTO ARMADO                                                                                                       209  POBLACIÓN  OTROS GRUPOS POBLACIONALES                                                                                                                                                                                                                                                                                               </t>
  </si>
  <si>
    <t>209 SUBSIDIOS ADJUDICADOS / # VIIVENDAS ENTREGADAS</t>
  </si>
  <si>
    <t xml:space="preserve"> EN EL MES DE ABRIL DE 2018 SE REALIZÓ EL SORTEO DE VIVIENDAS PARA ASIGNAR LOS SUBSIDIOS A LOS POTENCIALES BENEFICIARIOS . SE   OFERTARON 714 SUBSIDIOS PARA 714 FAMILIAS. SE ACTUALIZARON LOS PLANOS ARQUITECTÓNICOS PRESENTADOS A CURADURÍA PARA SOLICITUD DE PERMISOS DE LICENCIA URBANISTICA Y CONSTRUCCIÓN </t>
  </si>
  <si>
    <t xml:space="preserve">SE ADQUIRIÓ UN  LOTE DE 10 HECTÁREAS EN EL BARRIO EL POZÓN  EN EL PREDIO " LA DESPENSA" PARA LA CONSTRUCCIÓN DEL MACROPROYECTO PRIMERO LA GENTE CIUDADELA DE LA  PAZ. ACTUALMENTE EL TERRENO SE ENCUENTRA EN PROCESO  DE ADECUACIÓN. INICIO DE CONSTRUCCIÓN  DE 12 TORRES EN LA MANZANA A .   </t>
  </si>
  <si>
    <t>SE REALIZARON 268 MEJORAMIENTOS RURALES S EN LOS AÑOS 2016 Y 2017 . SE EJECUTARON 127  MEJORAMIENTOS EN EL AÑO 2018  EN LOS SIGUIENTES BARRIOS:TIERRA BAJA, VEREDA ZAPATERO,  El RCREO, BAYUNCA, ARROYO DE LAS CANOAS, PASACABALLOS, PONTEZUELA.</t>
  </si>
  <si>
    <t xml:space="preserve">LOS SIGUIENTES PARQUES SE INTERVINIERON  :  PARQUE LA CRUZ BAYUNCA, PARQUE LA ZUÑOGA, PARQUE NAVIDAD Y PUERTO PESCADORES, PARQUE JOSÉ ANTONIO GALÁN, PARQUE ALTOS DE SAN ISIDRO, PARQUE URB. ALMIRANTE COLÓN, PARQUE LOS CALAMARES, PARQUE DE LOS NIÑOS ( BLAS DE LEZO), PARQUE ALTOS DE SAN PEDRO MARTIR, PARQUE VILLA ROSITA, PARQUE LAS AMÉRICAS, PARQUE URB. VILLA ZULDANIS, PARQUE URBA. INDIA CATALINA, PARQUE LA VFIRGEN DEL CARMEN (PASACABALLOS) </t>
  </si>
  <si>
    <t>AVANCE EJECUCION PRESUPUESTAL SEGÚN PLANEACION</t>
  </si>
  <si>
    <t>FUENTE</t>
  </si>
  <si>
    <t>CODIGO RUBRO PRESUPUESTAL</t>
  </si>
  <si>
    <t>RUBRO PRESUPUESTAL</t>
  </si>
  <si>
    <t>ASIGNACION DEFINITIVA SEGÚN PREDIS</t>
  </si>
  <si>
    <t>EJECUCION DEFINITIVA SEGÚN PREDIS</t>
  </si>
  <si>
    <t>CONSTRUCCION VIVIENDA CIUDADELA PRIMERO LA GENTE - VIGENCIA FUTURA - IPU</t>
  </si>
  <si>
    <t>CONSTRUCCION VIVIENDA NUEVA CASA PA? MI GENTE POBLACION ViCTIMA DEL CONFLICTO ARMADO - IPU</t>
  </si>
  <si>
    <t>RECURSOS INFORMACION CORVIVIENDA</t>
  </si>
  <si>
    <t>RECURSOS INFORMACION PREDIS DISTRITO</t>
  </si>
  <si>
    <t>CONSTRUCCION VIVIENDA NUEVA - CASA PA? MI GENTE ADQUISICION BANCO DE TIERRA - IPU</t>
  </si>
  <si>
    <t>MI CASA MEJORADA SECTOR URBANO - IPU</t>
  </si>
  <si>
    <t>MI CASA MEJORADA SECTOR RURAL - IPU</t>
  </si>
  <si>
    <t>MI CASA MEJORADA - MEJORAMIENTO BARRIO PA' MI GENTE CONSTRUCCION DE PARQUES - IPU</t>
  </si>
  <si>
    <t>MI CASA MI TITULO - LEGALIZACION Y TITULACION DE PREDIOS - IPU</t>
  </si>
  <si>
    <t>CONSTRUCCION VIVIENDA NUEVA BAHiA SAN CARLOS - IPU</t>
  </si>
  <si>
    <t>CONSTRUCCION VIVIENDA DE INTERES PRIORITARIO- Credito Interno 2017
CONSTRUCCION VIVIENDA NUEVA DE INTERES PRIORITARIO - IPU 15%
CONSTRUCCION VIVIENDA NUEVA DE INTERES PRIORITARIO - IPU 15%</t>
  </si>
  <si>
    <t>SEGUIMIENTO PLAN DE ACCIÓN 2018 CORVIVIENDA DICIEMBRE 2018</t>
  </si>
  <si>
    <t xml:space="preserve">CREDITO INTERNO </t>
  </si>
  <si>
    <t>02-018-06-10-02-10-01-01
02-039-06-93-01-03-01-02
02-039-06-95-01-03-01-02</t>
  </si>
  <si>
    <t>AVANCE PROMEDIO EJECUCIÓN DE RECURSOS</t>
  </si>
  <si>
    <t xml:space="preserve">AVANCE PROMEDIO EJECUCIÓN METAS DE LOS  PROYECTOS DEL PROGRAMA VIVIENDA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</si>
</sst>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 #,##0.00_);_(* \(#,##0.00\);_(* &quot;-&quot;??_);_(@_)"/>
    <numFmt numFmtId="165" formatCode="_-* #,##0.00\ &quot;$&quot;_-;\-* #,##0.00\ &quot;$&quot;_-;_-* &quot;-&quot;??\ &quot;$&quot;_-;_-@_-"/>
    <numFmt numFmtId="166" formatCode="_(* #,##0_);_(* \(#,##0\);_(* &quot;-&quot;??_);_(@_)"/>
    <numFmt numFmtId="167" formatCode="#,##0.00_ ;\-#,##0.00\ "/>
    <numFmt numFmtId="168"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b/>
      <sz val="16"/>
      <color theme="1"/>
      <name val="Arial"/>
      <family val="2"/>
    </font>
    <font>
      <sz val="16"/>
      <color theme="1"/>
      <name val="Arial"/>
      <family val="2"/>
    </font>
    <font>
      <sz val="11"/>
      <color theme="1"/>
      <name val="Arial"/>
      <family val="2"/>
    </font>
    <font>
      <b/>
      <sz val="11"/>
      <color theme="1"/>
      <name val="Arial"/>
      <family val="2"/>
    </font>
    <font>
      <sz val="11"/>
      <color rgb="FF000000"/>
      <name val="Calibri"/>
      <family val="2"/>
      <scheme val="minor"/>
    </font>
    <font>
      <sz val="11"/>
      <name val="Calibri"/>
      <family val="2"/>
      <scheme val="minor"/>
    </font>
    <font>
      <b/>
      <sz val="11"/>
      <name val="Calibri"/>
      <family val="2"/>
      <scheme val="minor"/>
    </font>
    <font>
      <sz val="11"/>
      <color rgb="FF000000"/>
      <name val="Arial"/>
      <family val="2"/>
    </font>
    <font>
      <b/>
      <sz val="22"/>
      <color theme="1"/>
      <name val="Arial"/>
      <family val="2"/>
    </font>
    <font>
      <b/>
      <sz val="18"/>
      <color theme="1"/>
      <name val="Calibri"/>
      <family val="2"/>
      <scheme val="minor"/>
    </font>
    <font>
      <sz val="12"/>
      <color theme="1"/>
      <name val="Calibri"/>
      <family val="2"/>
      <scheme val="minor"/>
    </font>
    <font>
      <sz val="10"/>
      <name val="Arial"/>
      <family val="2"/>
    </font>
    <font>
      <b/>
      <sz val="14"/>
      <name val="Arial"/>
      <family val="2"/>
    </font>
    <font>
      <b/>
      <sz val="10"/>
      <name val="Arial"/>
      <family val="2"/>
    </font>
    <font>
      <sz val="10"/>
      <color indexed="8"/>
      <name val="MS Sans Serif"/>
      <charset val="1"/>
    </font>
    <font>
      <sz val="14"/>
      <color theme="1"/>
      <name val="Calibri"/>
      <family val="2"/>
      <scheme val="minor"/>
    </font>
    <font>
      <sz val="8"/>
      <color indexed="8"/>
      <name val="Albertus MT Lt"/>
    </font>
    <font>
      <b/>
      <sz val="11"/>
      <color rgb="FF000000"/>
      <name val="Calibri"/>
      <family val="2"/>
    </font>
    <font>
      <b/>
      <sz val="9"/>
      <color rgb="FF00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0" fontId="2" fillId="0" borderId="0" xfId="0" applyFont="1"/>
    <xf numFmtId="0" fontId="0" fillId="0" borderId="0" xfId="0" applyBorder="1"/>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3" fontId="4" fillId="0" borderId="6" xfId="2" applyNumberFormat="1" applyFont="1" applyBorder="1" applyAlignment="1">
      <alignment horizontal="center" vertical="center"/>
    </xf>
    <xf numFmtId="3" fontId="4" fillId="0" borderId="3" xfId="2" applyNumberFormat="1" applyFont="1" applyBorder="1" applyAlignment="1">
      <alignment horizontal="center" vertical="center"/>
    </xf>
    <xf numFmtId="3" fontId="4" fillId="0" borderId="1" xfId="2" applyNumberFormat="1" applyFont="1" applyBorder="1" applyAlignment="1">
      <alignment horizontal="center" vertical="center"/>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5" fillId="2" borderId="1" xfId="0" applyFont="1" applyFill="1" applyBorder="1" applyAlignment="1">
      <alignment horizontal="center" vertical="center" wrapText="1"/>
    </xf>
    <xf numFmtId="3" fontId="4" fillId="0" borderId="1" xfId="2" applyNumberFormat="1" applyFont="1" applyFill="1" applyBorder="1" applyAlignment="1">
      <alignment horizontal="center" vertical="center" wrapText="1"/>
    </xf>
    <xf numFmtId="3" fontId="4" fillId="0" borderId="3" xfId="2" applyNumberFormat="1" applyFont="1" applyBorder="1" applyAlignment="1">
      <alignment horizontal="center" vertical="center" wrapText="1"/>
    </xf>
    <xf numFmtId="0" fontId="8" fillId="0" borderId="0" xfId="0" applyFont="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3" borderId="1" xfId="3"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5" fontId="4" fillId="0" borderId="3" xfId="2" applyFont="1" applyBorder="1" applyAlignment="1">
      <alignment horizontal="left" vertical="center"/>
    </xf>
    <xf numFmtId="0" fontId="6" fillId="0" borderId="1" xfId="0" applyFont="1" applyFill="1" applyBorder="1" applyAlignment="1">
      <alignment horizontal="center" vertical="center" wrapText="1"/>
    </xf>
    <xf numFmtId="3" fontId="4" fillId="0" borderId="6" xfId="2" applyNumberFormat="1" applyFont="1" applyBorder="1" applyAlignment="1">
      <alignment horizontal="center" vertical="center" wrapText="1"/>
    </xf>
    <xf numFmtId="3" fontId="4" fillId="0" borderId="1" xfId="2"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0" borderId="1" xfId="2" applyFont="1" applyBorder="1" applyAlignment="1">
      <alignment horizontal="center" vertical="center" wrapText="1"/>
    </xf>
    <xf numFmtId="0" fontId="7" fillId="0" borderId="0" xfId="0" applyFont="1" applyAlignment="1"/>
    <xf numFmtId="0" fontId="2" fillId="0" borderId="1" xfId="0" applyFont="1" applyFill="1" applyBorder="1" applyAlignment="1">
      <alignment horizontal="center" vertical="center" wrapText="1"/>
    </xf>
    <xf numFmtId="3" fontId="0" fillId="0" borderId="1" xfId="2" applyNumberFormat="1" applyFont="1" applyFill="1" applyBorder="1" applyAlignment="1">
      <alignment horizontal="center" vertical="center"/>
    </xf>
    <xf numFmtId="3" fontId="9" fillId="0" borderId="1"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5" fillId="0" borderId="0" xfId="0" applyFont="1" applyBorder="1" applyAlignment="1">
      <alignment vertical="center"/>
    </xf>
    <xf numFmtId="0" fontId="0"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xf>
    <xf numFmtId="3" fontId="18" fillId="0" borderId="1" xfId="0" applyNumberFormat="1" applyFont="1" applyFill="1" applyBorder="1" applyAlignment="1">
      <alignment vertical="center"/>
    </xf>
    <xf numFmtId="3" fontId="18" fillId="0" borderId="1" xfId="0" applyNumberFormat="1" applyFont="1" applyFill="1" applyBorder="1" applyAlignment="1">
      <alignment horizontal="center" vertical="center"/>
    </xf>
    <xf numFmtId="9" fontId="0" fillId="0" borderId="1" xfId="3" applyFont="1" applyFill="1" applyBorder="1" applyAlignment="1">
      <alignment horizontal="center" vertical="center"/>
    </xf>
    <xf numFmtId="9" fontId="0" fillId="0" borderId="1" xfId="0" applyNumberFormat="1" applyFont="1" applyFill="1" applyBorder="1" applyAlignment="1">
      <alignment horizontal="center" vertical="center"/>
    </xf>
    <xf numFmtId="9" fontId="9" fillId="0" borderId="1" xfId="3" applyFont="1" applyFill="1" applyBorder="1" applyAlignment="1">
      <alignment horizontal="center" vertical="center"/>
    </xf>
    <xf numFmtId="3" fontId="18" fillId="0" borderId="1" xfId="0" applyNumberFormat="1" applyFont="1" applyFill="1" applyBorder="1" applyAlignment="1">
      <alignment vertical="center" wrapText="1"/>
    </xf>
    <xf numFmtId="9" fontId="18" fillId="0" borderId="1" xfId="3" applyFont="1" applyFill="1" applyBorder="1" applyAlignment="1">
      <alignment vertical="center"/>
    </xf>
    <xf numFmtId="9" fontId="18" fillId="0" borderId="1" xfId="3" applyFont="1" applyFill="1" applyBorder="1" applyAlignment="1">
      <alignment horizontal="center" vertical="center"/>
    </xf>
    <xf numFmtId="0" fontId="21" fillId="0" borderId="1" xfId="0" applyFont="1" applyFill="1" applyBorder="1" applyAlignment="1">
      <alignment vertical="center" wrapText="1"/>
    </xf>
    <xf numFmtId="44" fontId="0" fillId="0" borderId="1" xfId="4" applyFont="1" applyFill="1" applyBorder="1" applyAlignment="1">
      <alignment horizontal="center" vertical="center" wrapText="1"/>
    </xf>
    <xf numFmtId="9" fontId="0"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5" fillId="0" borderId="12" xfId="0" applyFont="1" applyFill="1" applyBorder="1" applyAlignment="1">
      <alignment horizontal="center" vertical="center" wrapText="1"/>
    </xf>
    <xf numFmtId="168" fontId="24" fillId="0" borderId="1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readingOrder="1"/>
    </xf>
    <xf numFmtId="0" fontId="12" fillId="0" borderId="5" xfId="0" applyFont="1" applyFill="1" applyBorder="1" applyAlignment="1">
      <alignment horizontal="center" vertical="center" wrapText="1" readingOrder="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6" fillId="0" borderId="12" xfId="0" applyFont="1" applyFill="1" applyBorder="1" applyAlignment="1">
      <alignment horizontal="center" vertical="center" wrapText="1"/>
    </xf>
    <xf numFmtId="168" fontId="24" fillId="0" borderId="14"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xf numFmtId="0" fontId="3" fillId="0" borderId="8" xfId="0" applyFont="1" applyFill="1" applyBorder="1" applyAlignment="1">
      <alignment horizontal="center" vertical="center" wrapText="1"/>
    </xf>
    <xf numFmtId="0" fontId="19" fillId="0" borderId="9" xfId="0" applyFont="1" applyFill="1" applyBorder="1" applyAlignment="1">
      <alignment vertical="center" wrapText="1"/>
    </xf>
    <xf numFmtId="0" fontId="20" fillId="0" borderId="9" xfId="0" applyFont="1" applyFill="1" applyBorder="1" applyAlignment="1">
      <alignment vertical="center" wrapText="1"/>
    </xf>
    <xf numFmtId="0" fontId="2"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9" xfId="0" applyFont="1" applyFill="1" applyBorder="1" applyAlignment="1">
      <alignment horizontal="center" vertical="center" wrapText="1"/>
    </xf>
    <xf numFmtId="3" fontId="0" fillId="0" borderId="3" xfId="2" applyNumberFormat="1" applyFont="1" applyFill="1" applyBorder="1" applyAlignment="1">
      <alignment horizontal="center" vertical="center"/>
    </xf>
    <xf numFmtId="3" fontId="0" fillId="0" borderId="3" xfId="2" applyNumberFormat="1" applyFont="1" applyFill="1" applyBorder="1" applyAlignment="1">
      <alignment horizontal="center" vertical="center" wrapText="1"/>
    </xf>
    <xf numFmtId="10" fontId="0" fillId="0" borderId="3" xfId="3" applyNumberFormat="1" applyFont="1" applyFill="1" applyBorder="1" applyAlignment="1">
      <alignment horizontal="center" vertical="center"/>
    </xf>
    <xf numFmtId="3" fontId="0" fillId="0" borderId="1" xfId="2" applyNumberFormat="1" applyFont="1" applyFill="1" applyBorder="1" applyAlignment="1">
      <alignment horizontal="center" vertical="center" wrapText="1"/>
    </xf>
    <xf numFmtId="44" fontId="0" fillId="0" borderId="1" xfId="4" applyFont="1" applyFill="1" applyBorder="1" applyAlignment="1">
      <alignment horizontal="center" vertical="center"/>
    </xf>
    <xf numFmtId="44" fontId="21" fillId="0" borderId="1" xfId="4" applyFont="1" applyFill="1" applyBorder="1" applyAlignment="1">
      <alignment vertical="center"/>
    </xf>
    <xf numFmtId="0" fontId="0" fillId="0" borderId="0" xfId="0" applyFill="1"/>
    <xf numFmtId="0" fontId="11"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4"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ill="1" applyBorder="1"/>
    <xf numFmtId="0" fontId="13" fillId="0" borderId="3" xfId="0" applyFont="1" applyFill="1" applyBorder="1" applyAlignment="1">
      <alignment horizontal="center" vertical="center" wrapText="1"/>
    </xf>
    <xf numFmtId="166" fontId="0" fillId="0" borderId="3" xfId="1" applyNumberFormat="1" applyFont="1" applyFill="1" applyBorder="1" applyAlignment="1">
      <alignment horizontal="left" vertical="center"/>
    </xf>
    <xf numFmtId="166" fontId="0" fillId="0" borderId="3" xfId="1" applyNumberFormat="1" applyFont="1" applyFill="1" applyBorder="1" applyAlignment="1">
      <alignment horizontal="center" vertical="center"/>
    </xf>
    <xf numFmtId="166" fontId="0" fillId="0" borderId="3" xfId="1" applyNumberFormat="1" applyFont="1" applyFill="1" applyBorder="1" applyAlignment="1">
      <alignment horizontal="center" vertical="center"/>
    </xf>
    <xf numFmtId="9" fontId="0" fillId="0" borderId="3" xfId="3" applyFont="1" applyFill="1" applyBorder="1" applyAlignment="1">
      <alignment horizontal="center" vertical="center"/>
    </xf>
    <xf numFmtId="165" fontId="9" fillId="0" borderId="3" xfId="2" applyFont="1" applyFill="1" applyBorder="1" applyAlignment="1">
      <alignment horizontal="center" vertical="center" wrapText="1"/>
    </xf>
    <xf numFmtId="167" fontId="9" fillId="0" borderId="3" xfId="2"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166" fontId="0" fillId="0" borderId="5" xfId="1" applyNumberFormat="1" applyFont="1" applyFill="1" applyBorder="1" applyAlignment="1">
      <alignment horizontal="left" vertical="center"/>
    </xf>
    <xf numFmtId="166" fontId="0" fillId="0" borderId="5" xfId="1" applyNumberFormat="1" applyFont="1" applyFill="1" applyBorder="1" applyAlignment="1">
      <alignment horizontal="center" vertical="center"/>
    </xf>
    <xf numFmtId="166" fontId="0" fillId="0" borderId="5" xfId="1" applyNumberFormat="1" applyFont="1" applyFill="1" applyBorder="1" applyAlignment="1">
      <alignment horizontal="center" vertical="center" wrapText="1"/>
    </xf>
    <xf numFmtId="9" fontId="0" fillId="0" borderId="5" xfId="3" applyFont="1" applyFill="1" applyBorder="1" applyAlignment="1">
      <alignment horizontal="center" vertical="center"/>
    </xf>
    <xf numFmtId="165" fontId="9" fillId="0" borderId="5" xfId="2" applyFont="1" applyFill="1" applyBorder="1" applyAlignment="1">
      <alignment horizontal="center" vertical="center" wrapText="1"/>
    </xf>
    <xf numFmtId="167" fontId="9" fillId="0" borderId="5" xfId="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6" fontId="0" fillId="0" borderId="1" xfId="1" applyNumberFormat="1" applyFont="1" applyFill="1" applyBorder="1" applyAlignment="1">
      <alignment horizontal="center" vertical="center" wrapText="1"/>
    </xf>
    <xf numFmtId="0" fontId="4" fillId="0" borderId="0" xfId="0" applyFont="1" applyFill="1"/>
    <xf numFmtId="9" fontId="4" fillId="0" borderId="0" xfId="0" applyNumberFormat="1" applyFont="1" applyFill="1"/>
    <xf numFmtId="0" fontId="4" fillId="0" borderId="0" xfId="0" applyFont="1" applyFill="1" applyAlignment="1">
      <alignment vertical="center"/>
    </xf>
    <xf numFmtId="44" fontId="22" fillId="0" borderId="0" xfId="4" applyFont="1" applyFill="1" applyAlignment="1">
      <alignment vertical="center"/>
    </xf>
    <xf numFmtId="9" fontId="22" fillId="0" borderId="0" xfId="3" applyFont="1" applyFill="1" applyAlignment="1">
      <alignment vertical="center"/>
    </xf>
  </cellXfs>
  <cellStyles count="5">
    <cellStyle name="Millares" xfId="1" builtinId="3"/>
    <cellStyle name="Moneda" xfId="4" builtinId="4"/>
    <cellStyle name="Moneda 2" xfId="2"/>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27"/>
  <sheetViews>
    <sheetView showGridLines="0" tabSelected="1" topLeftCell="AC1" zoomScale="77" zoomScaleNormal="77" zoomScaleSheetLayoutView="80" workbookViewId="0">
      <pane ySplit="5" topLeftCell="A25" activePane="bottomLeft" state="frozen"/>
      <selection activeCell="G1" sqref="G1"/>
      <selection pane="bottomLeft" activeCell="A4" sqref="A4:AF27"/>
    </sheetView>
  </sheetViews>
  <sheetFormatPr baseColWidth="10" defaultRowHeight="15" x14ac:dyDescent="0.25"/>
  <cols>
    <col min="1" max="1" width="25.140625" style="12" customWidth="1"/>
    <col min="2" max="2" width="27.140625" style="12" customWidth="1"/>
    <col min="3" max="3" width="26.42578125" style="12" customWidth="1"/>
    <col min="4" max="4" width="31.7109375" style="12" customWidth="1"/>
    <col min="5" max="6" width="28.140625" style="12" customWidth="1"/>
    <col min="7" max="7" width="27.28515625" style="12" customWidth="1"/>
    <col min="8" max="8" width="21.28515625" style="12" customWidth="1"/>
    <col min="9" max="9" width="29.42578125" style="12" customWidth="1"/>
    <col min="10" max="10" width="20.42578125" style="12" customWidth="1"/>
    <col min="11" max="11" width="24.42578125" style="12" customWidth="1"/>
    <col min="12" max="12" width="23" style="12" customWidth="1"/>
    <col min="13" max="14" width="21.7109375" style="12" customWidth="1"/>
    <col min="15" max="15" width="22.7109375" style="12" customWidth="1"/>
    <col min="16" max="16" width="23.42578125" style="12" customWidth="1"/>
    <col min="17" max="17" width="26" style="12" customWidth="1"/>
    <col min="18" max="18" width="28" style="12" customWidth="1"/>
    <col min="19" max="19" width="38.5703125" style="12" customWidth="1"/>
    <col min="20" max="20" width="17.7109375" style="12" customWidth="1"/>
    <col min="21" max="21" width="19.85546875" style="13" customWidth="1"/>
    <col min="22" max="22" width="20.140625" style="13" customWidth="1"/>
    <col min="23" max="24" width="19.85546875" style="13" customWidth="1"/>
    <col min="25" max="25" width="21.140625" style="13" customWidth="1"/>
    <col min="26" max="26" width="25" style="13" customWidth="1"/>
    <col min="27" max="27" width="25.7109375" style="13" customWidth="1"/>
    <col min="28" max="28" width="27.28515625" style="13" customWidth="1"/>
    <col min="29" max="29" width="19.85546875" style="13" customWidth="1"/>
    <col min="30" max="30" width="54" customWidth="1"/>
    <col min="31" max="31" width="86.5703125" customWidth="1"/>
  </cols>
  <sheetData>
    <row r="1" spans="1:32" ht="41.25" customHeight="1" x14ac:dyDescent="0.3">
      <c r="A1" s="35" t="s">
        <v>92</v>
      </c>
      <c r="B1" s="35"/>
      <c r="C1" s="35"/>
      <c r="D1" s="35"/>
      <c r="E1" s="35"/>
      <c r="F1" s="35"/>
      <c r="G1" s="42" t="s">
        <v>176</v>
      </c>
      <c r="H1" s="42"/>
      <c r="I1" s="42"/>
      <c r="J1" s="42"/>
      <c r="K1" s="42"/>
      <c r="L1" s="42"/>
      <c r="M1" s="42"/>
      <c r="N1" s="42"/>
      <c r="O1" s="42"/>
      <c r="P1" s="42"/>
      <c r="Q1" s="42"/>
      <c r="R1" s="42"/>
      <c r="S1" s="42"/>
      <c r="T1" s="42"/>
      <c r="U1" s="42"/>
      <c r="V1" s="42"/>
      <c r="W1" s="42"/>
      <c r="X1" s="42"/>
      <c r="Y1" s="42"/>
      <c r="Z1" s="42"/>
      <c r="AA1" s="42"/>
      <c r="AB1" s="42"/>
      <c r="AC1" s="42"/>
      <c r="AD1" s="42"/>
    </row>
    <row r="2" spans="1:32" ht="20.25" customHeight="1" x14ac:dyDescent="0.3">
      <c r="A2" s="17"/>
      <c r="B2" s="17"/>
      <c r="C2" s="17"/>
      <c r="D2" s="17"/>
      <c r="E2" s="17"/>
      <c r="F2" s="17"/>
      <c r="G2" s="42"/>
      <c r="H2" s="42"/>
      <c r="I2" s="42"/>
      <c r="J2" s="42"/>
      <c r="K2" s="42"/>
      <c r="L2" s="42"/>
      <c r="M2" s="42"/>
      <c r="N2" s="42"/>
      <c r="O2" s="42"/>
      <c r="P2" s="42"/>
      <c r="Q2" s="42"/>
      <c r="R2" s="42"/>
      <c r="S2" s="42"/>
      <c r="T2" s="42"/>
      <c r="U2" s="42"/>
      <c r="V2" s="42"/>
      <c r="W2" s="42"/>
      <c r="X2" s="42"/>
      <c r="Y2" s="42"/>
      <c r="Z2" s="42"/>
      <c r="AA2" s="42"/>
      <c r="AB2" s="42"/>
      <c r="AC2" s="42"/>
      <c r="AD2" s="42"/>
    </row>
    <row r="3" spans="1:32" ht="20.25" customHeight="1" x14ac:dyDescent="0.3">
      <c r="A3" s="17"/>
      <c r="B3" s="17"/>
      <c r="C3" s="17"/>
      <c r="D3" s="17"/>
      <c r="E3" s="17"/>
      <c r="F3" s="17"/>
      <c r="G3" s="42"/>
      <c r="H3" s="42"/>
      <c r="I3" s="42"/>
      <c r="J3" s="42"/>
      <c r="K3" s="42"/>
      <c r="L3" s="42"/>
      <c r="M3" s="42"/>
      <c r="N3" s="42"/>
      <c r="O3" s="42"/>
      <c r="P3" s="42"/>
      <c r="Q3" s="42"/>
      <c r="R3" s="42"/>
      <c r="S3" s="42"/>
      <c r="T3" s="42"/>
      <c r="U3" s="42"/>
      <c r="V3" s="42"/>
      <c r="W3" s="42"/>
      <c r="X3" s="42"/>
      <c r="Y3" s="42"/>
      <c r="Z3" s="42"/>
      <c r="AA3" s="42"/>
      <c r="AB3" s="42"/>
      <c r="AC3" s="42"/>
      <c r="AD3" s="42"/>
    </row>
    <row r="4" spans="1:32" s="1" customFormat="1" ht="39" customHeight="1" x14ac:dyDescent="0.25">
      <c r="A4" s="73" t="s">
        <v>36</v>
      </c>
      <c r="B4" s="73" t="s">
        <v>35</v>
      </c>
      <c r="C4" s="73" t="s">
        <v>0</v>
      </c>
      <c r="D4" s="73" t="s">
        <v>1</v>
      </c>
      <c r="E4" s="80" t="s">
        <v>2</v>
      </c>
      <c r="F4" s="80" t="s">
        <v>59</v>
      </c>
      <c r="G4" s="81" t="s">
        <v>12</v>
      </c>
      <c r="H4" s="81" t="s">
        <v>76</v>
      </c>
      <c r="I4" s="82" t="s">
        <v>13</v>
      </c>
      <c r="J4" s="82"/>
      <c r="K4" s="83" t="s">
        <v>96</v>
      </c>
      <c r="L4" s="84"/>
      <c r="M4" s="84"/>
      <c r="N4" s="84"/>
      <c r="O4" s="84"/>
      <c r="P4" s="85"/>
      <c r="Q4" s="81" t="s">
        <v>14</v>
      </c>
      <c r="R4" s="81" t="s">
        <v>15</v>
      </c>
      <c r="S4" s="86" t="s">
        <v>16</v>
      </c>
      <c r="T4" s="87" t="s">
        <v>167</v>
      </c>
      <c r="U4" s="88"/>
      <c r="V4" s="88"/>
      <c r="W4" s="89"/>
      <c r="X4" s="82" t="s">
        <v>168</v>
      </c>
      <c r="Y4" s="82"/>
      <c r="Z4" s="82"/>
      <c r="AA4" s="82"/>
      <c r="AB4" s="82"/>
      <c r="AC4" s="82"/>
      <c r="AD4" s="90" t="s">
        <v>79</v>
      </c>
      <c r="AE4" s="91"/>
      <c r="AF4" s="92"/>
    </row>
    <row r="5" spans="1:32" s="1" customFormat="1" ht="83.25" customHeight="1" x14ac:dyDescent="0.25">
      <c r="A5" s="74"/>
      <c r="B5" s="74"/>
      <c r="C5" s="74"/>
      <c r="D5" s="74"/>
      <c r="E5" s="93"/>
      <c r="F5" s="93"/>
      <c r="G5" s="81"/>
      <c r="H5" s="81"/>
      <c r="I5" s="36" t="s">
        <v>3</v>
      </c>
      <c r="J5" s="36" t="s">
        <v>77</v>
      </c>
      <c r="K5" s="36" t="s">
        <v>97</v>
      </c>
      <c r="L5" s="36" t="s">
        <v>98</v>
      </c>
      <c r="M5" s="36" t="s">
        <v>99</v>
      </c>
      <c r="N5" s="36" t="s">
        <v>100</v>
      </c>
      <c r="O5" s="36" t="s">
        <v>101</v>
      </c>
      <c r="P5" s="36" t="s">
        <v>102</v>
      </c>
      <c r="Q5" s="81"/>
      <c r="R5" s="81"/>
      <c r="S5" s="36" t="s">
        <v>7</v>
      </c>
      <c r="T5" s="36" t="s">
        <v>8</v>
      </c>
      <c r="U5" s="36" t="s">
        <v>113</v>
      </c>
      <c r="V5" s="36" t="s">
        <v>130</v>
      </c>
      <c r="W5" s="36" t="s">
        <v>129</v>
      </c>
      <c r="X5" s="94" t="s">
        <v>160</v>
      </c>
      <c r="Y5" s="95" t="s">
        <v>161</v>
      </c>
      <c r="Z5" s="95" t="s">
        <v>162</v>
      </c>
      <c r="AA5" s="95" t="s">
        <v>163</v>
      </c>
      <c r="AB5" s="95" t="s">
        <v>164</v>
      </c>
      <c r="AC5" s="96" t="s">
        <v>159</v>
      </c>
      <c r="AD5" s="36" t="s">
        <v>85</v>
      </c>
      <c r="AE5" s="36" t="s">
        <v>133</v>
      </c>
      <c r="AF5" s="92"/>
    </row>
    <row r="6" spans="1:32" s="1" customFormat="1" ht="197.25" customHeight="1" x14ac:dyDescent="0.25">
      <c r="A6" s="97" t="s">
        <v>34</v>
      </c>
      <c r="B6" s="97" t="s">
        <v>37</v>
      </c>
      <c r="C6" s="97" t="s">
        <v>4</v>
      </c>
      <c r="D6" s="97" t="s">
        <v>31</v>
      </c>
      <c r="E6" s="97" t="s">
        <v>58</v>
      </c>
      <c r="F6" s="98" t="s">
        <v>90</v>
      </c>
      <c r="G6" s="62" t="s">
        <v>23</v>
      </c>
      <c r="H6" s="62" t="s">
        <v>134</v>
      </c>
      <c r="I6" s="62" t="s">
        <v>120</v>
      </c>
      <c r="J6" s="62">
        <v>146</v>
      </c>
      <c r="K6" s="62" t="s">
        <v>134</v>
      </c>
      <c r="L6" s="62"/>
      <c r="M6" s="62"/>
      <c r="N6" s="62"/>
      <c r="O6" s="62" t="s">
        <v>134</v>
      </c>
      <c r="P6" s="99">
        <v>1</v>
      </c>
      <c r="Q6" s="62" t="s">
        <v>11</v>
      </c>
      <c r="R6" s="62" t="s">
        <v>78</v>
      </c>
      <c r="S6" s="62" t="s">
        <v>17</v>
      </c>
      <c r="T6" s="62" t="s">
        <v>9</v>
      </c>
      <c r="U6" s="62" t="s">
        <v>17</v>
      </c>
      <c r="V6" s="62"/>
      <c r="W6" s="62"/>
      <c r="X6" s="62" t="s">
        <v>177</v>
      </c>
      <c r="Y6" s="56" t="s">
        <v>178</v>
      </c>
      <c r="Z6" s="61" t="s">
        <v>175</v>
      </c>
      <c r="AA6" s="57">
        <f>20000000000+386852736+117216093</f>
        <v>20504068829</v>
      </c>
      <c r="AB6" s="57">
        <v>20000000000</v>
      </c>
      <c r="AC6" s="58">
        <f>+AB6/AA6</f>
        <v>0.97541615602230769</v>
      </c>
      <c r="AD6" s="59" t="s">
        <v>151</v>
      </c>
      <c r="AE6" s="59" t="s">
        <v>117</v>
      </c>
      <c r="AF6" s="92"/>
    </row>
    <row r="7" spans="1:32" s="1" customFormat="1" ht="179.25" customHeight="1" x14ac:dyDescent="0.25">
      <c r="A7" s="100"/>
      <c r="B7" s="100"/>
      <c r="C7" s="100"/>
      <c r="D7" s="100"/>
      <c r="E7" s="100"/>
      <c r="F7" s="101"/>
      <c r="G7" s="68" t="s">
        <v>80</v>
      </c>
      <c r="H7" s="62" t="s">
        <v>154</v>
      </c>
      <c r="I7" s="62" t="s">
        <v>135</v>
      </c>
      <c r="J7" s="62">
        <v>209</v>
      </c>
      <c r="K7" s="62"/>
      <c r="L7" s="62">
        <v>209</v>
      </c>
      <c r="M7" s="62"/>
      <c r="N7" s="62"/>
      <c r="O7" s="62">
        <v>209</v>
      </c>
      <c r="P7" s="99">
        <v>1</v>
      </c>
      <c r="Q7" s="62" t="s">
        <v>11</v>
      </c>
      <c r="R7" s="62" t="s">
        <v>93</v>
      </c>
      <c r="S7" s="62" t="s">
        <v>17</v>
      </c>
      <c r="T7" s="62" t="s">
        <v>9</v>
      </c>
      <c r="U7" s="62" t="s">
        <v>17</v>
      </c>
      <c r="V7" s="62"/>
      <c r="W7" s="62"/>
      <c r="X7" s="62"/>
      <c r="Y7" s="62"/>
      <c r="Z7" s="62"/>
      <c r="AA7" s="62"/>
      <c r="AB7" s="62"/>
      <c r="AC7" s="62"/>
      <c r="AD7" s="59" t="s">
        <v>152</v>
      </c>
      <c r="AE7" s="59" t="s">
        <v>153</v>
      </c>
      <c r="AF7" s="92"/>
    </row>
    <row r="8" spans="1:32" s="1" customFormat="1" ht="128.25" customHeight="1" x14ac:dyDescent="0.25">
      <c r="A8" s="100"/>
      <c r="B8" s="100"/>
      <c r="C8" s="100"/>
      <c r="D8" s="100"/>
      <c r="E8" s="100"/>
      <c r="F8" s="101"/>
      <c r="G8" s="68"/>
      <c r="H8" s="62" t="s">
        <v>122</v>
      </c>
      <c r="I8" s="62" t="s">
        <v>121</v>
      </c>
      <c r="J8" s="62">
        <v>432</v>
      </c>
      <c r="K8" s="62"/>
      <c r="L8" s="62"/>
      <c r="M8" s="62" t="s">
        <v>136</v>
      </c>
      <c r="N8" s="62"/>
      <c r="O8" s="62"/>
      <c r="P8" s="58">
        <f>44/432</f>
        <v>0.10185185185185185</v>
      </c>
      <c r="Q8" s="62" t="s">
        <v>11</v>
      </c>
      <c r="R8" s="62" t="s">
        <v>93</v>
      </c>
      <c r="S8" s="62" t="s">
        <v>17</v>
      </c>
      <c r="T8" s="62" t="s">
        <v>9</v>
      </c>
      <c r="U8" s="62" t="s">
        <v>17</v>
      </c>
      <c r="V8" s="62"/>
      <c r="W8" s="62"/>
      <c r="X8" s="62"/>
      <c r="Y8" s="62"/>
      <c r="Z8" s="62"/>
      <c r="AA8" s="62"/>
      <c r="AB8" s="62"/>
      <c r="AC8" s="62"/>
      <c r="AD8" s="60" t="s">
        <v>123</v>
      </c>
      <c r="AE8" s="59" t="s">
        <v>142</v>
      </c>
      <c r="AF8" s="92"/>
    </row>
    <row r="9" spans="1:32" s="1" customFormat="1" ht="393" customHeight="1" x14ac:dyDescent="0.25">
      <c r="A9" s="100"/>
      <c r="B9" s="100"/>
      <c r="C9" s="100"/>
      <c r="D9" s="100"/>
      <c r="E9" s="100"/>
      <c r="F9" s="101"/>
      <c r="G9" s="62" t="s">
        <v>118</v>
      </c>
      <c r="H9" s="46" t="s">
        <v>137</v>
      </c>
      <c r="I9" s="62" t="s">
        <v>106</v>
      </c>
      <c r="J9" s="47"/>
      <c r="K9" s="43"/>
      <c r="L9" s="62">
        <v>512</v>
      </c>
      <c r="M9" s="62">
        <v>170</v>
      </c>
      <c r="N9" s="43"/>
      <c r="O9" s="43">
        <v>682</v>
      </c>
      <c r="P9" s="50">
        <f>682/1000</f>
        <v>0.68200000000000005</v>
      </c>
      <c r="Q9" s="63" t="s">
        <v>11</v>
      </c>
      <c r="R9" s="63" t="s">
        <v>81</v>
      </c>
      <c r="S9" s="44" t="s">
        <v>66</v>
      </c>
      <c r="T9" s="63" t="s">
        <v>9</v>
      </c>
      <c r="U9" s="102">
        <v>12750000000</v>
      </c>
      <c r="V9" s="102">
        <v>12750000000</v>
      </c>
      <c r="W9" s="102">
        <v>12715523332</v>
      </c>
      <c r="X9" s="63" t="s">
        <v>9</v>
      </c>
      <c r="Y9" s="44" t="s">
        <v>66</v>
      </c>
      <c r="Z9" s="103" t="s">
        <v>165</v>
      </c>
      <c r="AA9" s="102">
        <v>12750000000</v>
      </c>
      <c r="AB9" s="102">
        <v>12750000000</v>
      </c>
      <c r="AC9" s="104">
        <f>+AB9/AA9</f>
        <v>1</v>
      </c>
      <c r="AD9" s="45" t="s">
        <v>104</v>
      </c>
      <c r="AE9" s="45" t="s">
        <v>138</v>
      </c>
      <c r="AF9" s="92"/>
    </row>
    <row r="10" spans="1:32" s="1" customFormat="1" ht="81.75" customHeight="1" x14ac:dyDescent="0.25">
      <c r="A10" s="100"/>
      <c r="B10" s="100"/>
      <c r="C10" s="100"/>
      <c r="D10" s="100"/>
      <c r="E10" s="100"/>
      <c r="F10" s="101"/>
      <c r="G10" s="69" t="s">
        <v>124</v>
      </c>
      <c r="H10" s="46" t="s">
        <v>139</v>
      </c>
      <c r="I10" s="62" t="s">
        <v>141</v>
      </c>
      <c r="J10" s="47">
        <v>100</v>
      </c>
      <c r="K10" s="43">
        <v>78</v>
      </c>
      <c r="L10" s="62">
        <v>22</v>
      </c>
      <c r="M10" s="62">
        <v>27</v>
      </c>
      <c r="N10" s="43"/>
      <c r="O10" s="43">
        <v>127</v>
      </c>
      <c r="P10" s="51">
        <v>1</v>
      </c>
      <c r="Q10" s="63"/>
      <c r="R10" s="63"/>
      <c r="S10" s="44"/>
      <c r="T10" s="63"/>
      <c r="U10" s="102"/>
      <c r="V10" s="102"/>
      <c r="W10" s="102"/>
      <c r="X10" s="102"/>
      <c r="Y10" s="102"/>
      <c r="Z10" s="102"/>
      <c r="AA10" s="102"/>
      <c r="AB10" s="102"/>
      <c r="AC10" s="102"/>
      <c r="AD10" s="45"/>
      <c r="AE10" s="45" t="s">
        <v>143</v>
      </c>
      <c r="AF10" s="92"/>
    </row>
    <row r="11" spans="1:32" ht="105.75" customHeight="1" x14ac:dyDescent="0.25">
      <c r="A11" s="100"/>
      <c r="B11" s="100"/>
      <c r="C11" s="100"/>
      <c r="D11" s="100"/>
      <c r="E11" s="100"/>
      <c r="F11" s="101"/>
      <c r="G11" s="70"/>
      <c r="H11" s="62" t="s">
        <v>140</v>
      </c>
      <c r="I11" s="62" t="s">
        <v>125</v>
      </c>
      <c r="J11" s="43">
        <v>90</v>
      </c>
      <c r="K11" s="43"/>
      <c r="L11" s="62">
        <v>50</v>
      </c>
      <c r="M11" s="62">
        <v>40</v>
      </c>
      <c r="N11" s="43"/>
      <c r="O11" s="43">
        <v>90</v>
      </c>
      <c r="P11" s="51">
        <v>1</v>
      </c>
      <c r="Q11" s="62" t="s">
        <v>11</v>
      </c>
      <c r="R11" s="43" t="s">
        <v>81</v>
      </c>
      <c r="S11" s="36" t="s">
        <v>67</v>
      </c>
      <c r="T11" s="43" t="s">
        <v>9</v>
      </c>
      <c r="U11" s="37">
        <v>1442741457</v>
      </c>
      <c r="V11" s="37">
        <v>219531050</v>
      </c>
      <c r="W11" s="37">
        <v>23200000</v>
      </c>
      <c r="X11" s="43" t="s">
        <v>9</v>
      </c>
      <c r="Y11" s="36" t="s">
        <v>67</v>
      </c>
      <c r="Z11" s="105" t="s">
        <v>166</v>
      </c>
      <c r="AA11" s="106">
        <v>1442741457</v>
      </c>
      <c r="AB11" s="107">
        <v>1380189387</v>
      </c>
      <c r="AC11" s="50">
        <f>+AB11/AA11</f>
        <v>0.95664360395516101</v>
      </c>
      <c r="AD11" s="38" t="s">
        <v>112</v>
      </c>
      <c r="AE11" s="38" t="s">
        <v>126</v>
      </c>
      <c r="AF11" s="108"/>
    </row>
    <row r="12" spans="1:32" ht="111" customHeight="1" x14ac:dyDescent="0.25">
      <c r="A12" s="100"/>
      <c r="B12" s="100"/>
      <c r="C12" s="100"/>
      <c r="D12" s="100"/>
      <c r="E12" s="100"/>
      <c r="F12" s="101"/>
      <c r="G12" s="68" t="s">
        <v>105</v>
      </c>
      <c r="H12" s="62" t="s">
        <v>110</v>
      </c>
      <c r="I12" s="109" t="s">
        <v>109</v>
      </c>
      <c r="J12" s="43">
        <v>15</v>
      </c>
      <c r="K12" s="43"/>
      <c r="L12" s="43"/>
      <c r="M12" s="43"/>
      <c r="N12" s="43">
        <v>13</v>
      </c>
      <c r="O12" s="43">
        <v>13</v>
      </c>
      <c r="P12" s="50">
        <f>13/15</f>
        <v>0.8666666666666667</v>
      </c>
      <c r="Q12" s="43" t="s">
        <v>11</v>
      </c>
      <c r="R12" s="43" t="s">
        <v>81</v>
      </c>
      <c r="S12" s="36"/>
      <c r="T12" s="62" t="s">
        <v>10</v>
      </c>
      <c r="U12" s="37"/>
      <c r="V12" s="37"/>
      <c r="W12" s="37"/>
      <c r="X12" s="43" t="s">
        <v>9</v>
      </c>
      <c r="Y12" s="36"/>
      <c r="Z12" s="37"/>
      <c r="AA12" s="37"/>
      <c r="AB12" s="37"/>
      <c r="AC12" s="37"/>
      <c r="AD12" s="38" t="s">
        <v>131</v>
      </c>
      <c r="AE12" s="38" t="s">
        <v>144</v>
      </c>
      <c r="AF12" s="108"/>
    </row>
    <row r="13" spans="1:32" ht="77.25" customHeight="1" x14ac:dyDescent="0.25">
      <c r="A13" s="100"/>
      <c r="B13" s="100"/>
      <c r="C13" s="100"/>
      <c r="D13" s="100"/>
      <c r="E13" s="100"/>
      <c r="F13" s="101"/>
      <c r="G13" s="68"/>
      <c r="H13" s="62" t="s">
        <v>107</v>
      </c>
      <c r="I13" s="62" t="s">
        <v>108</v>
      </c>
      <c r="J13" s="43">
        <v>40</v>
      </c>
      <c r="K13" s="43"/>
      <c r="L13" s="62"/>
      <c r="M13" s="62">
        <v>40</v>
      </c>
      <c r="N13" s="43"/>
      <c r="O13" s="43">
        <v>40</v>
      </c>
      <c r="P13" s="51">
        <v>1</v>
      </c>
      <c r="Q13" s="43" t="s">
        <v>11</v>
      </c>
      <c r="R13" s="43" t="s">
        <v>81</v>
      </c>
      <c r="S13" s="36"/>
      <c r="T13" s="62" t="s">
        <v>9</v>
      </c>
      <c r="U13" s="37"/>
      <c r="V13" s="37"/>
      <c r="W13" s="37"/>
      <c r="X13" s="37"/>
      <c r="Y13" s="37"/>
      <c r="Z13" s="37"/>
      <c r="AA13" s="37"/>
      <c r="AB13" s="37"/>
      <c r="AC13" s="37"/>
      <c r="AD13" s="38" t="s">
        <v>114</v>
      </c>
      <c r="AE13" s="38" t="s">
        <v>119</v>
      </c>
      <c r="AF13" s="108"/>
    </row>
    <row r="14" spans="1:32" ht="129" customHeight="1" x14ac:dyDescent="0.25">
      <c r="A14" s="100"/>
      <c r="B14" s="100"/>
      <c r="C14" s="100"/>
      <c r="D14" s="100"/>
      <c r="E14" s="100"/>
      <c r="F14" s="101"/>
      <c r="G14" s="62" t="s">
        <v>82</v>
      </c>
      <c r="H14" s="62" t="s">
        <v>145</v>
      </c>
      <c r="I14" s="62" t="s">
        <v>146</v>
      </c>
      <c r="J14" s="43">
        <v>714</v>
      </c>
      <c r="K14" s="43"/>
      <c r="L14" s="62">
        <v>714</v>
      </c>
      <c r="M14" s="43"/>
      <c r="N14" s="43"/>
      <c r="O14" s="43">
        <v>714</v>
      </c>
      <c r="P14" s="51">
        <v>1</v>
      </c>
      <c r="Q14" s="43" t="s">
        <v>11</v>
      </c>
      <c r="R14" s="62" t="s">
        <v>89</v>
      </c>
      <c r="S14" s="36" t="s">
        <v>88</v>
      </c>
      <c r="T14" s="62" t="s">
        <v>9</v>
      </c>
      <c r="U14" s="37">
        <v>346257950</v>
      </c>
      <c r="V14" s="37">
        <v>0</v>
      </c>
      <c r="W14" s="37">
        <v>0</v>
      </c>
      <c r="X14" s="62" t="s">
        <v>9</v>
      </c>
      <c r="Y14" s="36" t="s">
        <v>88</v>
      </c>
      <c r="Z14" s="56" t="s">
        <v>174</v>
      </c>
      <c r="AA14" s="37">
        <v>346257950</v>
      </c>
      <c r="AB14" s="37">
        <v>0</v>
      </c>
      <c r="AC14" s="50">
        <f>+AB14/AA14</f>
        <v>0</v>
      </c>
      <c r="AD14" s="38" t="s">
        <v>86</v>
      </c>
      <c r="AE14" s="38" t="s">
        <v>155</v>
      </c>
      <c r="AF14" s="108"/>
    </row>
    <row r="15" spans="1:32" ht="64.5" customHeight="1" x14ac:dyDescent="0.25">
      <c r="A15" s="100"/>
      <c r="B15" s="100"/>
      <c r="C15" s="100"/>
      <c r="D15" s="100"/>
      <c r="E15" s="100"/>
      <c r="F15" s="110"/>
      <c r="G15" s="43" t="s">
        <v>53</v>
      </c>
      <c r="H15" s="43">
        <v>1500</v>
      </c>
      <c r="I15" s="62" t="s">
        <v>83</v>
      </c>
      <c r="J15" s="43">
        <v>1500</v>
      </c>
      <c r="K15" s="43"/>
      <c r="L15" s="43"/>
      <c r="M15" s="43">
        <v>2191</v>
      </c>
      <c r="N15" s="43"/>
      <c r="O15" s="43">
        <v>2191</v>
      </c>
      <c r="P15" s="51">
        <v>1</v>
      </c>
      <c r="Q15" s="43" t="s">
        <v>11</v>
      </c>
      <c r="R15" s="43" t="s">
        <v>81</v>
      </c>
      <c r="S15" s="36"/>
      <c r="T15" s="62"/>
      <c r="U15" s="37"/>
      <c r="V15" s="37"/>
      <c r="W15" s="37"/>
      <c r="X15" s="37"/>
      <c r="Y15" s="37"/>
      <c r="Z15" s="37"/>
      <c r="AA15" s="37"/>
      <c r="AB15" s="37"/>
      <c r="AC15" s="37"/>
      <c r="AD15" s="38" t="s">
        <v>128</v>
      </c>
      <c r="AE15" s="38" t="s">
        <v>127</v>
      </c>
      <c r="AF15" s="108"/>
    </row>
    <row r="16" spans="1:32" ht="104.25" customHeight="1" x14ac:dyDescent="0.25">
      <c r="A16" s="100"/>
      <c r="B16" s="100"/>
      <c r="C16" s="100"/>
      <c r="D16" s="100"/>
      <c r="E16" s="111"/>
      <c r="F16" s="112" t="s">
        <v>62</v>
      </c>
      <c r="G16" s="62" t="s">
        <v>21</v>
      </c>
      <c r="H16" s="43">
        <v>0</v>
      </c>
      <c r="I16" s="62" t="s">
        <v>84</v>
      </c>
      <c r="J16" s="43">
        <v>0</v>
      </c>
      <c r="K16" s="43"/>
      <c r="L16" s="43"/>
      <c r="M16" s="43"/>
      <c r="N16" s="43"/>
      <c r="O16" s="43"/>
      <c r="P16" s="43"/>
      <c r="Q16" s="43" t="s">
        <v>11</v>
      </c>
      <c r="R16" s="43" t="s">
        <v>81</v>
      </c>
      <c r="S16" s="36" t="s">
        <v>68</v>
      </c>
      <c r="T16" s="43" t="s">
        <v>9</v>
      </c>
      <c r="U16" s="37">
        <v>577096583</v>
      </c>
      <c r="V16" s="37">
        <v>0</v>
      </c>
      <c r="W16" s="37">
        <v>0</v>
      </c>
      <c r="X16" s="43" t="s">
        <v>9</v>
      </c>
      <c r="Y16" s="36" t="s">
        <v>68</v>
      </c>
      <c r="Z16" s="105" t="s">
        <v>169</v>
      </c>
      <c r="AA16" s="37">
        <v>577096583</v>
      </c>
      <c r="AB16" s="37">
        <v>0</v>
      </c>
      <c r="AC16" s="50">
        <f>+AB16/AA16</f>
        <v>0</v>
      </c>
      <c r="AD16" s="113" t="s">
        <v>94</v>
      </c>
      <c r="AE16" s="113" t="s">
        <v>156</v>
      </c>
      <c r="AF16" s="108"/>
    </row>
    <row r="17" spans="1:207" ht="69" customHeight="1" x14ac:dyDescent="0.25">
      <c r="A17" s="100"/>
      <c r="B17" s="100"/>
      <c r="C17" s="100"/>
      <c r="D17" s="100"/>
      <c r="E17" s="114"/>
      <c r="F17" s="115" t="s">
        <v>91</v>
      </c>
      <c r="G17" s="62" t="s">
        <v>74</v>
      </c>
      <c r="H17" s="43">
        <v>300</v>
      </c>
      <c r="I17" s="62" t="s">
        <v>28</v>
      </c>
      <c r="J17" s="43">
        <v>300</v>
      </c>
      <c r="K17" s="43"/>
      <c r="L17" s="43"/>
      <c r="M17" s="43"/>
      <c r="N17" s="43">
        <v>381</v>
      </c>
      <c r="O17" s="43">
        <v>381</v>
      </c>
      <c r="P17" s="51">
        <v>1</v>
      </c>
      <c r="Q17" s="43" t="s">
        <v>11</v>
      </c>
      <c r="R17" s="43" t="s">
        <v>81</v>
      </c>
      <c r="S17" s="36" t="s">
        <v>69</v>
      </c>
      <c r="T17" s="43" t="s">
        <v>9</v>
      </c>
      <c r="U17" s="37">
        <v>3462579497</v>
      </c>
      <c r="V17" s="49">
        <v>9468635313</v>
      </c>
      <c r="W17" s="48">
        <v>8241566219</v>
      </c>
      <c r="X17" s="43" t="s">
        <v>9</v>
      </c>
      <c r="Y17" s="36" t="s">
        <v>69</v>
      </c>
      <c r="Z17" s="53" t="s">
        <v>170</v>
      </c>
      <c r="AA17" s="37">
        <v>3462579497</v>
      </c>
      <c r="AB17" s="37">
        <v>3462579497</v>
      </c>
      <c r="AC17" s="55">
        <f>+AB17/AA17</f>
        <v>1</v>
      </c>
      <c r="AD17" s="38" t="s">
        <v>87</v>
      </c>
      <c r="AE17" s="38" t="s">
        <v>147</v>
      </c>
      <c r="AF17" s="108"/>
    </row>
    <row r="18" spans="1:207" ht="171.75" customHeight="1" x14ac:dyDescent="0.25">
      <c r="A18" s="100"/>
      <c r="B18" s="100"/>
      <c r="C18" s="100"/>
      <c r="D18" s="100"/>
      <c r="E18" s="114"/>
      <c r="F18" s="116"/>
      <c r="G18" s="62" t="s">
        <v>75</v>
      </c>
      <c r="H18" s="62">
        <v>1500</v>
      </c>
      <c r="I18" s="62" t="s">
        <v>73</v>
      </c>
      <c r="J18" s="43">
        <v>1500</v>
      </c>
      <c r="K18" s="43"/>
      <c r="L18" s="43"/>
      <c r="M18" s="43"/>
      <c r="N18" s="43"/>
      <c r="O18" s="43">
        <v>1500</v>
      </c>
      <c r="P18" s="51">
        <v>1</v>
      </c>
      <c r="Q18" s="43" t="s">
        <v>11</v>
      </c>
      <c r="R18" s="43" t="s">
        <v>81</v>
      </c>
      <c r="S18" s="36" t="s">
        <v>69</v>
      </c>
      <c r="T18" s="43" t="s">
        <v>9</v>
      </c>
      <c r="U18" s="37"/>
      <c r="V18" s="37"/>
      <c r="W18" s="37"/>
      <c r="X18" s="37"/>
      <c r="Y18" s="37"/>
      <c r="Z18" s="37"/>
      <c r="AA18" s="37"/>
      <c r="AB18" s="37"/>
      <c r="AC18" s="37"/>
      <c r="AD18" s="38" t="s">
        <v>149</v>
      </c>
      <c r="AE18" s="38" t="s">
        <v>148</v>
      </c>
      <c r="AF18" s="108"/>
    </row>
    <row r="19" spans="1:207" s="3" customFormat="1" ht="78" customHeight="1" x14ac:dyDescent="0.25">
      <c r="A19" s="100"/>
      <c r="B19" s="100"/>
      <c r="C19" s="100"/>
      <c r="D19" s="100"/>
      <c r="E19" s="100"/>
      <c r="F19" s="116"/>
      <c r="G19" s="39" t="s">
        <v>26</v>
      </c>
      <c r="H19" s="43">
        <v>100</v>
      </c>
      <c r="I19" s="62" t="s">
        <v>29</v>
      </c>
      <c r="J19" s="43">
        <v>100</v>
      </c>
      <c r="K19" s="43"/>
      <c r="L19" s="43"/>
      <c r="M19" s="43"/>
      <c r="N19" s="43">
        <v>127</v>
      </c>
      <c r="O19" s="43">
        <v>127</v>
      </c>
      <c r="P19" s="51">
        <v>1</v>
      </c>
      <c r="Q19" s="43" t="s">
        <v>11</v>
      </c>
      <c r="R19" s="43" t="s">
        <v>81</v>
      </c>
      <c r="S19" s="40" t="s">
        <v>70</v>
      </c>
      <c r="T19" s="43" t="s">
        <v>9</v>
      </c>
      <c r="U19" s="37">
        <v>1154193165</v>
      </c>
      <c r="V19" s="37">
        <v>1154193165</v>
      </c>
      <c r="W19" s="37">
        <v>1154193165</v>
      </c>
      <c r="X19" s="43" t="s">
        <v>9</v>
      </c>
      <c r="Y19" s="40" t="s">
        <v>70</v>
      </c>
      <c r="Z19" s="105" t="s">
        <v>171</v>
      </c>
      <c r="AA19" s="37">
        <v>1154193165</v>
      </c>
      <c r="AB19" s="37">
        <v>0</v>
      </c>
      <c r="AC19" s="50">
        <f>+AB19/AA19</f>
        <v>0</v>
      </c>
      <c r="AD19" s="38" t="s">
        <v>95</v>
      </c>
      <c r="AE19" s="38" t="s">
        <v>157</v>
      </c>
      <c r="AF19" s="117"/>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row>
    <row r="20" spans="1:207" s="3" customFormat="1" ht="15" customHeight="1" x14ac:dyDescent="0.25">
      <c r="A20" s="100"/>
      <c r="B20" s="100"/>
      <c r="C20" s="100"/>
      <c r="D20" s="100"/>
      <c r="E20" s="100"/>
      <c r="F20" s="116"/>
      <c r="G20" s="71" t="s">
        <v>132</v>
      </c>
      <c r="H20" s="69">
        <v>0</v>
      </c>
      <c r="I20" s="69" t="s">
        <v>111</v>
      </c>
      <c r="J20" s="66">
        <v>0</v>
      </c>
      <c r="K20" s="66"/>
      <c r="L20" s="69">
        <v>0</v>
      </c>
      <c r="M20" s="66"/>
      <c r="N20" s="66"/>
      <c r="O20" s="66"/>
      <c r="P20" s="66"/>
      <c r="Q20" s="66" t="s">
        <v>11</v>
      </c>
      <c r="R20" s="66" t="s">
        <v>81</v>
      </c>
      <c r="S20" s="118" t="s">
        <v>71</v>
      </c>
      <c r="T20" s="66" t="s">
        <v>9</v>
      </c>
      <c r="U20" s="119">
        <v>721370728</v>
      </c>
      <c r="V20" s="120">
        <v>207343922</v>
      </c>
      <c r="W20" s="120">
        <v>174600000</v>
      </c>
      <c r="X20" s="66" t="s">
        <v>9</v>
      </c>
      <c r="Y20" s="118" t="s">
        <v>71</v>
      </c>
      <c r="Z20" s="121"/>
      <c r="AA20" s="119">
        <v>721370728</v>
      </c>
      <c r="AB20" s="119">
        <v>721370728</v>
      </c>
      <c r="AC20" s="122">
        <f>+AB20/AA20</f>
        <v>1</v>
      </c>
      <c r="AD20" s="123" t="s">
        <v>116</v>
      </c>
      <c r="AE20" s="124" t="s">
        <v>158</v>
      </c>
      <c r="AF20" s="117"/>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row>
    <row r="21" spans="1:207" s="3" customFormat="1" ht="89.25" customHeight="1" x14ac:dyDescent="0.25">
      <c r="A21" s="100"/>
      <c r="B21" s="100"/>
      <c r="C21" s="100"/>
      <c r="D21" s="100"/>
      <c r="E21" s="100"/>
      <c r="F21" s="116"/>
      <c r="G21" s="72"/>
      <c r="H21" s="70"/>
      <c r="I21" s="70"/>
      <c r="J21" s="67"/>
      <c r="K21" s="67"/>
      <c r="L21" s="70"/>
      <c r="M21" s="67"/>
      <c r="N21" s="67"/>
      <c r="O21" s="67"/>
      <c r="P21" s="67"/>
      <c r="Q21" s="67"/>
      <c r="R21" s="67"/>
      <c r="S21" s="125"/>
      <c r="T21" s="67"/>
      <c r="U21" s="126"/>
      <c r="V21" s="127"/>
      <c r="W21" s="127"/>
      <c r="X21" s="67"/>
      <c r="Y21" s="125"/>
      <c r="Z21" s="128" t="s">
        <v>172</v>
      </c>
      <c r="AA21" s="126"/>
      <c r="AB21" s="126"/>
      <c r="AC21" s="129"/>
      <c r="AD21" s="130"/>
      <c r="AE21" s="131"/>
      <c r="AF21" s="117"/>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row>
    <row r="22" spans="1:207" s="3" customFormat="1" ht="101.25" customHeight="1" x14ac:dyDescent="0.25">
      <c r="A22" s="111"/>
      <c r="B22" s="111"/>
      <c r="C22" s="111"/>
      <c r="D22" s="111"/>
      <c r="E22" s="132" t="s">
        <v>30</v>
      </c>
      <c r="F22" s="132" t="s">
        <v>63</v>
      </c>
      <c r="G22" s="62" t="s">
        <v>54</v>
      </c>
      <c r="H22" s="43">
        <v>1000</v>
      </c>
      <c r="I22" s="133" t="s">
        <v>6</v>
      </c>
      <c r="J22" s="41">
        <v>1000</v>
      </c>
      <c r="K22" s="41"/>
      <c r="L22" s="41">
        <v>454</v>
      </c>
      <c r="M22" s="41"/>
      <c r="N22" s="41">
        <v>381</v>
      </c>
      <c r="O22" s="41">
        <v>835</v>
      </c>
      <c r="P22" s="52">
        <f>835/1000</f>
        <v>0.83499999999999996</v>
      </c>
      <c r="Q22" s="43" t="s">
        <v>11</v>
      </c>
      <c r="R22" s="43" t="s">
        <v>81</v>
      </c>
      <c r="S22" s="60" t="s">
        <v>72</v>
      </c>
      <c r="T22" s="43" t="s">
        <v>9</v>
      </c>
      <c r="U22" s="37">
        <v>577096583</v>
      </c>
      <c r="V22" s="37">
        <v>1482471150</v>
      </c>
      <c r="W22" s="48">
        <v>1336146100</v>
      </c>
      <c r="X22" s="43" t="s">
        <v>9</v>
      </c>
      <c r="Y22" s="60" t="s">
        <v>72</v>
      </c>
      <c r="Z22" s="53" t="s">
        <v>173</v>
      </c>
      <c r="AA22" s="37">
        <v>577096583</v>
      </c>
      <c r="AB22" s="37">
        <v>577096583</v>
      </c>
      <c r="AC22" s="54">
        <f>+AB22/AA22</f>
        <v>1</v>
      </c>
      <c r="AD22" s="59" t="s">
        <v>115</v>
      </c>
      <c r="AE22" s="59" t="s">
        <v>150</v>
      </c>
      <c r="AF22" s="108" t="s">
        <v>103</v>
      </c>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row>
    <row r="23" spans="1:207" ht="18.75" x14ac:dyDescent="0.25">
      <c r="A23" s="134"/>
      <c r="B23" s="134"/>
      <c r="C23" s="134"/>
      <c r="D23" s="134"/>
      <c r="E23" s="134"/>
      <c r="F23" s="134"/>
      <c r="G23" s="134"/>
      <c r="H23" s="134"/>
      <c r="I23" s="134"/>
      <c r="J23" s="134"/>
      <c r="K23" s="134"/>
      <c r="L23" s="134"/>
      <c r="M23" s="134"/>
      <c r="N23" s="134"/>
      <c r="O23" s="134"/>
      <c r="P23" s="135">
        <f>AVERAGE(P6:P22)</f>
        <v>0.89182275132275124</v>
      </c>
      <c r="Q23" s="134"/>
      <c r="R23" s="134"/>
      <c r="S23" s="134"/>
      <c r="T23" s="134"/>
      <c r="U23" s="136"/>
      <c r="V23" s="136"/>
      <c r="W23" s="136"/>
      <c r="X23" s="136"/>
      <c r="Y23" s="136"/>
      <c r="Z23" s="136"/>
      <c r="AA23" s="137">
        <f>SUM(AA6:AA22)</f>
        <v>41535404792</v>
      </c>
      <c r="AB23" s="137">
        <f>SUM(AB6:AB22)</f>
        <v>38891236195</v>
      </c>
      <c r="AC23" s="138">
        <f>+AB23/AA23</f>
        <v>0.93633940465389942</v>
      </c>
      <c r="AD23" s="108"/>
      <c r="AE23" s="108"/>
      <c r="AF23" s="108"/>
    </row>
    <row r="24" spans="1:207" ht="15.75" thickBot="1" x14ac:dyDescent="0.3">
      <c r="A24" s="64"/>
      <c r="B24" s="65"/>
      <c r="C24" s="134"/>
      <c r="D24" s="134"/>
      <c r="E24" s="134"/>
      <c r="F24" s="134"/>
      <c r="G24" s="134"/>
      <c r="H24" s="134"/>
      <c r="I24" s="134"/>
      <c r="J24" s="134"/>
      <c r="K24" s="134"/>
      <c r="L24" s="134"/>
      <c r="M24" s="134"/>
      <c r="N24" s="134"/>
      <c r="O24" s="134"/>
      <c r="P24" s="134"/>
      <c r="Q24" s="134"/>
      <c r="R24" s="134"/>
      <c r="S24" s="134"/>
      <c r="T24" s="134"/>
      <c r="U24" s="136"/>
      <c r="V24" s="136"/>
      <c r="W24" s="136"/>
      <c r="X24" s="136"/>
      <c r="Y24" s="136"/>
      <c r="Z24" s="136"/>
      <c r="AA24" s="136"/>
      <c r="AB24" s="136"/>
      <c r="AC24" s="136"/>
      <c r="AD24" s="108"/>
      <c r="AE24" s="108"/>
      <c r="AF24" s="108"/>
    </row>
    <row r="25" spans="1:207" ht="48.75" thickBot="1" x14ac:dyDescent="0.3">
      <c r="A25" s="64" t="s">
        <v>180</v>
      </c>
      <c r="B25" s="65">
        <f>+P23</f>
        <v>0.89182275132275124</v>
      </c>
      <c r="C25" s="134"/>
      <c r="D25" s="134"/>
      <c r="E25" s="134"/>
      <c r="F25" s="134"/>
      <c r="G25" s="134"/>
      <c r="H25" s="134"/>
      <c r="I25" s="134"/>
      <c r="J25" s="134"/>
      <c r="K25" s="134"/>
      <c r="L25" s="134"/>
      <c r="M25" s="134"/>
      <c r="N25" s="134"/>
      <c r="O25" s="134"/>
      <c r="P25" s="134"/>
      <c r="Q25" s="134"/>
      <c r="R25" s="134"/>
      <c r="S25" s="134"/>
      <c r="T25" s="134"/>
      <c r="U25" s="136"/>
      <c r="V25" s="136"/>
      <c r="W25" s="136"/>
      <c r="X25" s="136"/>
      <c r="Y25" s="136"/>
      <c r="Z25" s="136"/>
      <c r="AA25" s="136"/>
      <c r="AB25" s="136"/>
      <c r="AC25" s="136"/>
      <c r="AD25" s="108"/>
      <c r="AE25" s="108"/>
      <c r="AF25" s="108"/>
    </row>
    <row r="26" spans="1:207" ht="62.25" customHeight="1" thickBot="1" x14ac:dyDescent="0.3">
      <c r="A26" s="78" t="s">
        <v>179</v>
      </c>
      <c r="B26" s="79">
        <f>+AC23</f>
        <v>0.93633940465389942</v>
      </c>
      <c r="C26" s="134"/>
      <c r="D26" s="134"/>
      <c r="E26" s="134"/>
      <c r="F26" s="134"/>
      <c r="G26" s="134"/>
      <c r="H26" s="134"/>
      <c r="I26" s="134"/>
      <c r="J26" s="134"/>
      <c r="K26" s="134"/>
      <c r="L26" s="134"/>
      <c r="M26" s="134"/>
      <c r="N26" s="134"/>
      <c r="O26" s="134"/>
      <c r="P26" s="134"/>
      <c r="Q26" s="134"/>
      <c r="R26" s="134"/>
      <c r="S26" s="134"/>
      <c r="T26" s="134"/>
      <c r="U26" s="136"/>
      <c r="V26" s="136"/>
      <c r="W26" s="136"/>
      <c r="X26" s="136"/>
      <c r="Y26" s="136"/>
      <c r="Z26" s="136"/>
      <c r="AA26" s="136"/>
      <c r="AB26" s="136"/>
      <c r="AC26" s="136"/>
      <c r="AD26" s="108"/>
      <c r="AE26" s="108"/>
      <c r="AF26" s="108"/>
    </row>
    <row r="27" spans="1:207" x14ac:dyDescent="0.25">
      <c r="A27" s="134"/>
      <c r="B27" s="134"/>
      <c r="C27" s="134"/>
      <c r="D27" s="134"/>
      <c r="E27" s="134"/>
      <c r="F27" s="134"/>
      <c r="G27" s="134"/>
      <c r="H27" s="134"/>
      <c r="I27" s="134"/>
      <c r="J27" s="134"/>
      <c r="K27" s="134"/>
      <c r="L27" s="134"/>
      <c r="M27" s="134"/>
      <c r="N27" s="134"/>
      <c r="O27" s="134"/>
      <c r="P27" s="134"/>
      <c r="Q27" s="134"/>
      <c r="R27" s="134"/>
      <c r="S27" s="134"/>
      <c r="T27" s="134"/>
      <c r="U27" s="136"/>
      <c r="V27" s="136"/>
      <c r="W27" s="136"/>
      <c r="X27" s="136"/>
      <c r="Y27" s="136"/>
      <c r="Z27" s="136"/>
      <c r="AA27" s="136"/>
      <c r="AB27" s="136"/>
      <c r="AC27" s="136"/>
      <c r="AD27" s="108"/>
      <c r="AE27" s="108"/>
      <c r="AF27" s="108"/>
    </row>
  </sheetData>
  <mergeCells count="50">
    <mergeCell ref="T4:W4"/>
    <mergeCell ref="V20:V21"/>
    <mergeCell ref="W20:W21"/>
    <mergeCell ref="AE20:AE21"/>
    <mergeCell ref="AD4:AE4"/>
    <mergeCell ref="AD20:AD21"/>
    <mergeCell ref="U20:U21"/>
    <mergeCell ref="X4:AC4"/>
    <mergeCell ref="X20:X21"/>
    <mergeCell ref="Y20:Y21"/>
    <mergeCell ref="AA20:AA21"/>
    <mergeCell ref="AB20:AB21"/>
    <mergeCell ref="AC20:AC21"/>
    <mergeCell ref="F4:F5"/>
    <mergeCell ref="I4:J4"/>
    <mergeCell ref="F17:F21"/>
    <mergeCell ref="G7:G8"/>
    <mergeCell ref="F6:F15"/>
    <mergeCell ref="G20:G21"/>
    <mergeCell ref="I20:I21"/>
    <mergeCell ref="H20:H21"/>
    <mergeCell ref="K4:P4"/>
    <mergeCell ref="H4:H5"/>
    <mergeCell ref="G4:G5"/>
    <mergeCell ref="T20:T21"/>
    <mergeCell ref="Q20:Q21"/>
    <mergeCell ref="R4:R5"/>
    <mergeCell ref="Q4:Q5"/>
    <mergeCell ref="P20:P21"/>
    <mergeCell ref="J20:J21"/>
    <mergeCell ref="G12:G13"/>
    <mergeCell ref="K20:K21"/>
    <mergeCell ref="L20:L21"/>
    <mergeCell ref="M20:M21"/>
    <mergeCell ref="N20:N21"/>
    <mergeCell ref="O20:O21"/>
    <mergeCell ref="R20:R21"/>
    <mergeCell ref="A4:A5"/>
    <mergeCell ref="E4:E5"/>
    <mergeCell ref="B4:B5"/>
    <mergeCell ref="D4:D5"/>
    <mergeCell ref="C4:C5"/>
    <mergeCell ref="S20:S21"/>
    <mergeCell ref="A6:A22"/>
    <mergeCell ref="B6:B22"/>
    <mergeCell ref="C6:C22"/>
    <mergeCell ref="D6:D22"/>
    <mergeCell ref="E6:E16"/>
    <mergeCell ref="E19:E21"/>
    <mergeCell ref="G10:G11"/>
  </mergeCells>
  <printOptions horizontalCentered="1"/>
  <pageMargins left="0.25" right="0.25" top="0.75" bottom="0.75" header="0.3" footer="0.3"/>
  <pageSetup paperSize="258" scale="35" fitToHeight="0" orientation="landscape" r:id="rId1"/>
  <colBreaks count="1" manualBreakCount="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9"/>
  <sheetViews>
    <sheetView view="pageBreakPreview" zoomScale="60" zoomScaleNormal="100" workbookViewId="0">
      <selection activeCell="F19" sqref="F19"/>
    </sheetView>
  </sheetViews>
  <sheetFormatPr baseColWidth="10" defaultRowHeight="15" x14ac:dyDescent="0.25"/>
  <cols>
    <col min="1" max="1" width="6.7109375" customWidth="1"/>
    <col min="2" max="2" width="40.140625" customWidth="1"/>
    <col min="3" max="3" width="11.7109375" customWidth="1"/>
    <col min="4" max="4" width="11" customWidth="1"/>
    <col min="5" max="5" width="20" customWidth="1"/>
    <col min="6" max="6" width="42.7109375" customWidth="1"/>
    <col min="7" max="7" width="41.140625" customWidth="1"/>
  </cols>
  <sheetData>
    <row r="4" spans="2:6" ht="32.25" customHeight="1" x14ac:dyDescent="0.25">
      <c r="B4" s="75" t="s">
        <v>12</v>
      </c>
      <c r="C4" s="76" t="s">
        <v>60</v>
      </c>
      <c r="D4" s="76" t="s">
        <v>61</v>
      </c>
      <c r="E4" s="73" t="s">
        <v>41</v>
      </c>
      <c r="F4" s="4" t="s">
        <v>38</v>
      </c>
    </row>
    <row r="5" spans="2:6" x14ac:dyDescent="0.25">
      <c r="B5" s="75"/>
      <c r="C5" s="77"/>
      <c r="D5" s="77"/>
      <c r="E5" s="74"/>
      <c r="F5" s="25" t="s">
        <v>39</v>
      </c>
    </row>
    <row r="6" spans="2:6" ht="114.75" customHeight="1" x14ac:dyDescent="0.25">
      <c r="B6" s="5" t="s">
        <v>23</v>
      </c>
      <c r="C6" s="19">
        <v>224</v>
      </c>
      <c r="D6" s="21">
        <v>1</v>
      </c>
      <c r="E6" s="6" t="s">
        <v>44</v>
      </c>
      <c r="F6" s="6" t="s">
        <v>45</v>
      </c>
    </row>
    <row r="7" spans="2:6" ht="64.5" customHeight="1" x14ac:dyDescent="0.25">
      <c r="B7" s="5" t="s">
        <v>20</v>
      </c>
      <c r="C7" s="19">
        <v>231</v>
      </c>
      <c r="D7" s="21">
        <v>0.55000000000000004</v>
      </c>
      <c r="E7" s="6" t="s">
        <v>43</v>
      </c>
      <c r="F7" s="6" t="s">
        <v>48</v>
      </c>
    </row>
    <row r="8" spans="2:6" ht="41.25" customHeight="1" x14ac:dyDescent="0.25">
      <c r="B8" s="14" t="s">
        <v>18</v>
      </c>
      <c r="C8" s="19">
        <v>0</v>
      </c>
      <c r="D8" s="19">
        <v>0</v>
      </c>
      <c r="E8" s="7"/>
      <c r="F8" s="30" t="s">
        <v>46</v>
      </c>
    </row>
    <row r="9" spans="2:6" ht="74.25" customHeight="1" x14ac:dyDescent="0.25">
      <c r="B9" s="26" t="s">
        <v>19</v>
      </c>
      <c r="C9" s="19">
        <v>49</v>
      </c>
      <c r="D9" s="21">
        <v>0.82</v>
      </c>
      <c r="E9" s="8"/>
      <c r="F9" s="16" t="s">
        <v>49</v>
      </c>
    </row>
    <row r="10" spans="2:6" ht="72.75" customHeight="1" x14ac:dyDescent="0.25">
      <c r="B10" s="26" t="s">
        <v>22</v>
      </c>
      <c r="C10" s="19">
        <v>432</v>
      </c>
      <c r="D10" s="21">
        <v>0.86</v>
      </c>
      <c r="E10" s="16" t="s">
        <v>42</v>
      </c>
      <c r="F10" s="16" t="s">
        <v>50</v>
      </c>
    </row>
    <row r="11" spans="2:6" ht="94.5" customHeight="1" x14ac:dyDescent="0.25">
      <c r="B11" s="5" t="s">
        <v>24</v>
      </c>
      <c r="C11" s="19">
        <v>51</v>
      </c>
      <c r="D11" s="21">
        <v>0.25</v>
      </c>
      <c r="E11" s="15" t="s">
        <v>32</v>
      </c>
      <c r="F11" s="15" t="s">
        <v>47</v>
      </c>
    </row>
    <row r="12" spans="2:6" ht="46.5" customHeight="1" x14ac:dyDescent="0.25">
      <c r="B12" s="5" t="s">
        <v>53</v>
      </c>
      <c r="C12" s="24">
        <v>1800</v>
      </c>
      <c r="D12" s="22">
        <v>1</v>
      </c>
      <c r="E12" s="15"/>
      <c r="F12" s="15" t="s">
        <v>55</v>
      </c>
    </row>
    <row r="13" spans="2:6" ht="56.25" customHeight="1" x14ac:dyDescent="0.25">
      <c r="B13" s="26" t="s">
        <v>21</v>
      </c>
      <c r="C13" s="19">
        <v>0</v>
      </c>
      <c r="D13" s="19">
        <v>0</v>
      </c>
      <c r="E13" s="8"/>
      <c r="F13" s="16" t="s">
        <v>64</v>
      </c>
    </row>
    <row r="14" spans="2:6" ht="50.25" customHeight="1" x14ac:dyDescent="0.25">
      <c r="B14" s="26" t="s">
        <v>25</v>
      </c>
      <c r="C14" s="18">
        <v>289</v>
      </c>
      <c r="D14" s="21">
        <v>0.47</v>
      </c>
      <c r="E14" s="9"/>
      <c r="F14" s="31" t="s">
        <v>56</v>
      </c>
    </row>
    <row r="15" spans="2:6" ht="51.75" customHeight="1" x14ac:dyDescent="0.25">
      <c r="B15" s="10" t="s">
        <v>26</v>
      </c>
      <c r="C15" s="18">
        <v>222</v>
      </c>
      <c r="D15" s="21">
        <v>0.73</v>
      </c>
      <c r="E15" s="9"/>
      <c r="F15" s="31" t="s">
        <v>57</v>
      </c>
    </row>
    <row r="16" spans="2:6" ht="79.5" customHeight="1" x14ac:dyDescent="0.25">
      <c r="B16" s="29" t="s">
        <v>5</v>
      </c>
      <c r="C16" s="18">
        <v>0</v>
      </c>
      <c r="D16" s="19">
        <v>0</v>
      </c>
      <c r="E16" s="5" t="s">
        <v>33</v>
      </c>
      <c r="F16" s="5" t="s">
        <v>65</v>
      </c>
    </row>
    <row r="17" spans="2:7" ht="101.25" customHeight="1" x14ac:dyDescent="0.25">
      <c r="B17" s="32" t="s">
        <v>27</v>
      </c>
      <c r="C17" s="23">
        <v>0</v>
      </c>
      <c r="D17" s="22">
        <v>0</v>
      </c>
      <c r="E17" s="28"/>
      <c r="F17" s="34" t="s">
        <v>51</v>
      </c>
      <c r="G17" s="33"/>
    </row>
    <row r="18" spans="2:7" ht="139.5" customHeight="1" x14ac:dyDescent="0.25">
      <c r="B18" s="5" t="s">
        <v>54</v>
      </c>
      <c r="C18" s="18">
        <v>650</v>
      </c>
      <c r="D18" s="20">
        <v>0.65</v>
      </c>
      <c r="E18" s="11"/>
      <c r="F18" s="27" t="s">
        <v>52</v>
      </c>
    </row>
    <row r="19" spans="2:7" ht="153" customHeight="1" x14ac:dyDescent="0.25">
      <c r="F19" s="27" t="s">
        <v>40</v>
      </c>
    </row>
  </sheetData>
  <mergeCells count="4">
    <mergeCell ref="E4:E5"/>
    <mergeCell ref="B4:B5"/>
    <mergeCell ref="C4:C5"/>
    <mergeCell ref="D4:D5"/>
  </mergeCells>
  <pageMargins left="1.2204724409448819" right="0.43307086614173229" top="0.55118110236220474" bottom="0.74803149606299213" header="0.31496062992125984" footer="0.31496062992125984"/>
  <pageSetup paperSize="5" scale="85" fitToHeight="0" orientation="landscape" r:id="rId1"/>
  <rowBreaks count="3" manualBreakCount="3">
    <brk id="11" max="6" man="1"/>
    <brk id="19" max="5" man="1"/>
    <brk id="2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ester  garcia turizo</cp:lastModifiedBy>
  <cp:lastPrinted>2018-01-22T17:06:59Z</cp:lastPrinted>
  <dcterms:created xsi:type="dcterms:W3CDTF">2015-03-03T20:41:12Z</dcterms:created>
  <dcterms:modified xsi:type="dcterms:W3CDTF">2019-01-31T16:57:18Z</dcterms:modified>
</cp:coreProperties>
</file>