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luzma\OneDrive\Documentos\SEGUIMIENTOS PLANES DE ACCION  A  31 DE DICIEMBRE DE 2020\"/>
    </mc:Choice>
  </mc:AlternateContent>
  <xr:revisionPtr revIDLastSave="0" documentId="8_{7CA1C15E-95B5-43F2-B7E5-588896B471E9}" xr6:coauthVersionLast="46" xr6:coauthVersionMax="46" xr10:uidLastSave="{00000000-0000-0000-0000-000000000000}"/>
  <bookViews>
    <workbookView xWindow="-110" yWindow="-110" windowWidth="19420" windowHeight="10420" xr2:uid="{00000000-000D-0000-FFFF-FFFF00000000}"/>
  </bookViews>
  <sheets>
    <sheet name="Hoja1" sheetId="1" r:id="rId1"/>
  </sheets>
  <definedNames>
    <definedName name="_xlnm._FilterDatabase" localSheetId="0" hidden="1">Hoja1!$A$2:$DW$2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4" i="1" l="1"/>
  <c r="P67" i="1"/>
  <c r="P65" i="1"/>
  <c r="P61" i="1"/>
  <c r="N61" i="1"/>
  <c r="P59" i="1"/>
  <c r="N59" i="1"/>
  <c r="P49" i="1"/>
  <c r="P43" i="1"/>
  <c r="P27" i="1"/>
  <c r="N27" i="1"/>
  <c r="O21" i="1" s="1"/>
  <c r="P25" i="1"/>
  <c r="P21" i="1"/>
  <c r="P18" i="1"/>
  <c r="N18" i="1"/>
  <c r="O18" i="1" s="1"/>
  <c r="P15" i="1"/>
  <c r="P13" i="1"/>
  <c r="N13" i="1"/>
  <c r="O3" i="1" s="1"/>
  <c r="P3" i="1"/>
  <c r="P38" i="1"/>
  <c r="N38" i="1"/>
  <c r="N34" i="1"/>
  <c r="P34" i="1"/>
  <c r="P32" i="1"/>
  <c r="N32" i="1"/>
  <c r="P20" i="1"/>
  <c r="N20" i="1"/>
  <c r="N49" i="1" l="1"/>
  <c r="O43" i="1" s="1"/>
  <c r="K65" i="1" l="1"/>
  <c r="N65" i="1" s="1"/>
  <c r="O59" i="1" s="1"/>
  <c r="O7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luz estela</author>
  </authors>
  <commentList>
    <comment ref="K15" authorId="0" shapeId="0" xr:uid="{00000000-0006-0000-0000-000001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L15" authorId="0" shapeId="0" xr:uid="{00000000-0006-0000-0000-000002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K27" authorId="0" shapeId="0" xr:uid="{00000000-0006-0000-0000-000003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 ref="L27" authorId="0" shapeId="0" xr:uid="{00000000-0006-0000-0000-000004000000}">
      <text>
        <r>
          <rPr>
            <b/>
            <sz val="9"/>
            <color rgb="FF000000"/>
            <rFont val="Tahoma"/>
            <family val="2"/>
          </rPr>
          <t>luz estela:</t>
        </r>
        <r>
          <rPr>
            <sz val="9"/>
            <color rgb="FF000000"/>
            <rFont val="Tahoma"/>
            <family val="2"/>
          </rPr>
          <t xml:space="preserve">
</t>
        </r>
        <r>
          <rPr>
            <sz val="9"/>
            <color rgb="FF000000"/>
            <rFont val="Tahoma"/>
            <family val="2"/>
          </rPr>
          <t>Beneficiarios</t>
        </r>
      </text>
    </comment>
  </commentList>
</comments>
</file>

<file path=xl/sharedStrings.xml><?xml version="1.0" encoding="utf-8"?>
<sst xmlns="http://schemas.openxmlformats.org/spreadsheetml/2006/main" count="447" uniqueCount="309">
  <si>
    <t>REPORTE EJECUCIÓN PRESUPUESTAL</t>
  </si>
  <si>
    <t xml:space="preserve">REPORTE ASIGNACION PRESUPUESTAL
</t>
  </si>
  <si>
    <t>Código Presupuestal</t>
  </si>
  <si>
    <t>Rubro Presupuestal</t>
  </si>
  <si>
    <t>Apropiación Definitiva
(en pesos)</t>
  </si>
  <si>
    <t>Fuente de Financiación</t>
  </si>
  <si>
    <t xml:space="preserve">Dependencia Responsable </t>
  </si>
  <si>
    <t>Porcentaje de avance</t>
  </si>
  <si>
    <t xml:space="preserve">Fecha de Terminación </t>
  </si>
  <si>
    <t xml:space="preserve">Fecha de inicio </t>
  </si>
  <si>
    <t>Actividades de Proyecto</t>
  </si>
  <si>
    <t>Objetivo del Proyecto</t>
  </si>
  <si>
    <t>Código de proyecto BPIM</t>
  </si>
  <si>
    <t>PROYECTO</t>
  </si>
  <si>
    <t>Valor Absoluto de la Meta Producto 2020-2023</t>
  </si>
  <si>
    <t>Descripción de la Meta Producto 2020-2023</t>
  </si>
  <si>
    <t>Línea Base 2019</t>
  </si>
  <si>
    <t>Indicador de Producto</t>
  </si>
  <si>
    <t xml:space="preserve">PROGRAMA </t>
  </si>
  <si>
    <t>Meta de Bienestar 2020-2023</t>
  </si>
  <si>
    <t>Indicador de Bienestar</t>
  </si>
  <si>
    <t>LINEA ESTRATEGICA</t>
  </si>
  <si>
    <t>PILAR</t>
  </si>
  <si>
    <t>Porcentaje de portadores de la tradición y participantes en  las fiestas  y festivales del distrito cualificados (medido en grupos participantes)</t>
  </si>
  <si>
    <t xml:space="preserve"> 70% del inventario de bienes inmuebles del centro histórico, su área de influencia y periferia histórica (1.767 inmuebles de 2523)</t>
  </si>
  <si>
    <t xml:space="preserve">1.       Mejorar las condiciones de acceso y accesibilidad de las bibliotecas de la Red de Bibliotecas Públicas del Distrito, mediante la implementación de protocolos y estándares de bioseguridad adaptadas a su entorno. </t>
  </si>
  <si>
    <t>2.       Realizar la catalogación, sistematización y digitalización del acervo bibliográfico y documental de la Red de Bibliotecas Públicas del Distrito.</t>
  </si>
  <si>
    <t>3.      Realizar procesos de capacitación para cualificar el personal de bibliotecas (Coordinadores, mediadores) en buenas prácticas situadas de enseñanza-aprendizaje y enfoques diferenciales, que mejoren la gestión bibliotecaria, alfabetización digital y mediación de calidad  en alianzas con entidades locales, nacionales e internacionales.</t>
  </si>
  <si>
    <t>4. Realizar encuentro distrital y/o nacional de bibliotecarios para fortalecimiento de la gestión bibliotecaria e intercambio de buenas prácticas en la misma en tiempos de Covid y posCovid, de manera presencial o virtual.</t>
  </si>
  <si>
    <t>5. Realizar caracterización de público de cada una de las bibliotecas públicas del Distrito, para definir ofertas atractivas  que procuren la visita sostenida de usuarios a estos centros culturales, laboratorios sociales y espacios de formación.</t>
  </si>
  <si>
    <t>6.  Generar alianzas con actores públicos y privados locales, nacionales e internacionales con miras a fortalecer la gestión de  la Red de Bibliotecas públicas del Distrito.</t>
  </si>
  <si>
    <t>7. Realizar procesos de formación de mediadores de lectura con jóvenes de 9º, 10º y 11º de las IE públicas para que cumplan su servicio social en la Red de Bibliotecas, incluyendo la realización talleres presenciales o en línea, de construcción de valores democráticos y convivencia pacífica a través de las artes.                                                                                                                                                               En alianza con Secretaría de educación, Participación, PES, Escuela de Gobierno, Secretaría de Educación. la Policía Nacional y SICC.</t>
  </si>
  <si>
    <t>9. Conformar clubes de lectura y escritura creativa en los diferentes sectores de la ciudad de manera virtual y/o presencial, motivando las buenas prácticas de enseñanza y aprendizaje incluyente.</t>
  </si>
  <si>
    <t>10.Crear  agendas de aprendizaje y fomento educativo y cultural, donde se establezca el desarrollo de actividades propias del ecosistema cultural en cada una de las bibliotecas.</t>
  </si>
  <si>
    <t>Línea estratégica artes, cultura y patrimonio para una Cartagena Incluyente</t>
  </si>
  <si>
    <t>Cartagena Incluyente</t>
  </si>
  <si>
    <t xml:space="preserve">Porcentaje de participantes en procesos de promoción de lectura en las bibliotecas del Distrito.
</t>
  </si>
  <si>
    <t>División de Promoción Cultural</t>
  </si>
  <si>
    <t>Grimaldo Aparicio</t>
  </si>
  <si>
    <t> 162</t>
  </si>
  <si>
    <t>1.       Realizar celebraciones, actos conmemorativos, homenajes, conferencias y encuentros de saberes en torno al patrimonio cultural local, nacional e internacional, de forma presencial o a distancia.</t>
  </si>
  <si>
    <t>1.       Desarrollar actividades itinerantes de la oferta de los servicios bibliotecarios para consolidar una ciudadanía crítica, proactiva, analítica, imaginativa, resiliente, inclusiva y libre.</t>
  </si>
  <si>
    <t>2.       Crear   alianzas con instituciones educativas que nos permitan garantizar la participación comunitaria en la creación de contenidos, con producción y acceso de calidad, en las redes globales de información y conocimiento cultural.</t>
  </si>
  <si>
    <t xml:space="preserve">        57%
18 bibliotecas, plaza de toros, Teatro Adolfo Mejía, Teatrino El  Socorro
</t>
  </si>
  <si>
    <t>12 infraestructuras culturales conservadas (Bibliotecas, centros culturales, Teatro Adolfo Mejía, Teatrino El Socorro)</t>
  </si>
  <si>
    <t>Fortalecimiento de la infraestructura cultural, para afianzar la enseñanza,  el ejercicio de las artes y el trabajo cultural en el distrito de Cartagena. </t>
  </si>
  <si>
    <t>División de Patrimonio Cultural</t>
  </si>
  <si>
    <t>Alfonso Cabrera</t>
  </si>
  <si>
    <t xml:space="preserve">240 grupos en circulación apoyados en servicios para la oferta artística, cultural y creativa  adecuados a las condiciones sanitarias, de comunicación y a las restricciones de bioseguridad que establezcan las autoridades competentes de manera presencial análoga y digital.    </t>
  </si>
  <si>
    <t>Fortalecer la formación, fomento, divulgación y emprendimiento en el ecosistema cultural del distrito de Cartagena.</t>
  </si>
  <si>
    <t>ND</t>
  </si>
  <si>
    <t>Fortalecimiento del ecosistema cultural, mediante la estructuración y presentación de políticas públicas que garanticen la participación y protección de los derechos culturales de la ciudadanía cartagenera.</t>
  </si>
  <si>
    <t>División Administrativa y Financiera</t>
  </si>
  <si>
    <t>María Helena Mulet</t>
  </si>
  <si>
    <t xml:space="preserve">60%
(178 grupos)
</t>
  </si>
  <si>
    <t xml:space="preserve">237 grupos participantes en las fiestas y festejos del distrito fortalecidos para la salvaguardia del patrimonio inmaterial adecuados a las condiciones sanitarias, de comunicación y a las restricciones de bioseguridad que establezcan las autoridades competentes. </t>
  </si>
  <si>
    <t xml:space="preserve">Grupos participantes en las fiestas y festejos del distrito fortalecidos para la salvaguardia del patrimonio inmaterial adecuados a las condiciones sanitarias, de comunicación y a las restricciones de bioseguridad que establezcan las autoridades competentes. </t>
  </si>
  <si>
    <t>1.767  inmuebles del centro histórico  y su área de influencia que han tenido algún tipo de intervención (restauración, consolidación, adecuación, mantenimiento, obras de apuntalamiento preventivo, etc.)</t>
  </si>
  <si>
    <t>Fortalecer las estrategias de valoración, cuidado y control del patrimonio cultural material en la ciudad de Cartagena de indias.</t>
  </si>
  <si>
    <t xml:space="preserve">35.57%  - 335.815 Personas
</t>
  </si>
  <si>
    <t xml:space="preserve">Servicio de mantenimiento de infraestructura cultural pública. </t>
  </si>
  <si>
    <t>Servicio de actualización tecnológica de las bibliotecas distritales (Colecciones digitales, mejora del internet, de los equipos, etc.)</t>
  </si>
  <si>
    <t>Número de grupos en circulación apoyados en   servicios para la  oferta artística, cultural y creativa de manera presencial análoga y digital.</t>
  </si>
  <si>
    <t xml:space="preserve">Valoración, Cuidado y Apropiación Social del Patrimonio Material. </t>
  </si>
  <si>
    <t>Número de Planes Especiales de Salvaguardia formulados para inclusión de las manifestaciones culturales en la Lista Representativa de Patrimonio Cultural Inmaterial.</t>
  </si>
  <si>
    <t>Número de acciones, de apropiación social del patrimonio material, divulgación y comunicación  social del patrimonio presenciales y/o virtual. (campañas, lineamientos para apropiación social del patrimonio, seminarios internacionales, etc.)</t>
  </si>
  <si>
    <t>Servicios  relacionados con la preservación  del patrimonio material inmueble (gestiones de control, verificación, supervisión asesorías) para el mantenimiento de los inmuebles del centro histórico y su área de influencia.</t>
  </si>
  <si>
    <t>Fortalecer las bibliotecas públicas como laboratorios sociales y lugares de encuentro intergeneracional de saberes en lectura, escritura creativa y la apropiación social del patrimonio cultural  en Cartagena.</t>
  </si>
  <si>
    <t>8. Creación de estrategias de mediación y fomento de la lectura, la escritura y la apropiación social del patrimonio cultural (material, inmaterial y natural), a través de distintas disciplinas artísticas, de manera presencial y/o en línea, vinculando a niños, niñas, jóvenes, adultas y adultos mayores de todos los grupos poblacionales.</t>
  </si>
  <si>
    <t xml:space="preserve">2.       Realizar encuentros en línea o de manera presencial en torno al libro y a la tradición oral, en colaboración con agentes asociados a la promoción de lectura y escritura, y como parte de las actividades de extensión bibliotecaria que promuevan  el patrimonio inmaterial literario y el oral, tanto del Caribe colombiano como del Gran Caribe(Exhibiciones, feria del libro) </t>
  </si>
  <si>
    <t>Fortalecimiento de la identidad cultural inmaterial, mediante la preservación y dignificación de practicas ancestrales en la ciudadanía cartagenera.</t>
  </si>
  <si>
    <t>Fortalecer y acompañar los procesos de formulación de los planes especiales de salvaguarda cultural, en el distrito de Cartagena.</t>
  </si>
  <si>
    <t>Realizar estrategias de apropiación y cuidado del patrimonio cultural material del distrito de Cartagena de indias.</t>
  </si>
  <si>
    <t>1.767  inmuebles del Centro Histórico  y su área de influencia que han tenido algún tipo de intervención (restauración, consolidación, adecuación, mantenimiento, obras de apuntalamiento preventivo, etc.)</t>
  </si>
  <si>
    <t>Nombre del Responsable</t>
  </si>
  <si>
    <t xml:space="preserve">Incrementar en un 20% los participantes en procesos de promoción de lectura adecuados a las condiciones sanitarias, de comunicación y a las restricciones de bioseguridad que establezcan las autoridades competentes.
</t>
  </si>
  <si>
    <t>Número de asistencias técnicas en encuentros de saberes en las  bibliotecas públicas presencial y en línea adecuadas a las condiciones sanitarias, de comunicación y a las restricciones de bioseguridad que establezcan las autoridades competentes.</t>
  </si>
  <si>
    <t>335.815 personas</t>
  </si>
  <si>
    <t xml:space="preserve">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
</t>
  </si>
  <si>
    <t xml:space="preserve">402.978  personas con asistencias técnicas en asuntos de gestión de bibliotecas públicas y programas de lectura y escritura creativa vinculadas en forma presenciales y en línea adecuados a las condiciones sanitarias, de comunicación y a las restricciones de bioseguridad que establezcan las autoridades competentes.
</t>
  </si>
  <si>
    <t xml:space="preserve">Fortalecimiento de los procesos de mediación y bibliotecas para La inclusión En El Distrito De Cartagena De Indias.
</t>
  </si>
  <si>
    <t>3.    Realizar talleres presenciales o a distancia de formación artística y cultural orientados hacia el fomento y el fortalecimiento de valores para la paz, dirigido a estudiantes de IE en el marco de la Ley 1620 de 2013 o Ley de Convivencia Escolar.</t>
  </si>
  <si>
    <t>2. Generar alianza con MINCULTURA para diseñar la estrategia tendiente a la recuperación del BICNAL cementerio Santa Cruz de Manga.</t>
  </si>
  <si>
    <t>1. Actualización tecnológica de  6 bibliotecas.</t>
  </si>
  <si>
    <t xml:space="preserve">21 infraestructuras culturales mantenidas y conservadas.
</t>
  </si>
  <si>
    <t xml:space="preserve">6 Bibliotecas con servicios de actualización tecnológica.
</t>
  </si>
  <si>
    <t>300 asistencias técnicas en actividades de extensión bibliotecaria en la comunidad adecuadas a las condiciones sanitarias, de comunicación y a las restricciones de bioseguridad que establezcan las autoridades competentes.</t>
  </si>
  <si>
    <t>720 asistencias técnicas en encuentros de saberes en las bibliotecas públicas presencial y en línea adecuadas a las condiciones sanitarias, de comunicación y a las restricciones de bioseguridad que establezcan las autoridades competentes.</t>
  </si>
  <si>
    <t xml:space="preserve">Número de asistencias técnicas en actividades de extensión bibliotecaria en la comunidad.
</t>
  </si>
  <si>
    <t xml:space="preserve">Bibliotecas con servicios de actualización tecnológica.
</t>
  </si>
  <si>
    <t>Proyectos de fomento para el acceso de la oferta artística, cultural y creativa en estímulos y becas adecuados a las condiciones sanitarias, de comunicación y a las restricciones de bioseguridad que establezcan las autoridades competentes.</t>
  </si>
  <si>
    <t xml:space="preserve">Grupos en circulación apoyados en servicios para la oferta artística, cultural y creativa  adecuados a las condiciones sanitarias, de comunicación y a las restricciones de bioseguridad que establezcan las autoridades competentes de manera presencial análoga y digital.    </t>
  </si>
  <si>
    <t>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</si>
  <si>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</si>
  <si>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Realizar 12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</si>
  <si>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Políticas públicas formuladas y presentadas articuladas intersectorialmente.</t>
  </si>
  <si>
    <t>4 políticas públicas formuladas y presentadas articuladas intersectorialmente.</t>
  </si>
  <si>
    <t>53.286 personas del sector artístico, cultural y creativo,  participando en los procesos de formación formal e informal en forma presencial y/o en línea adecuados a las condiciones sanitarias, de comunicación y a las restricciones de bioseguridad que establezcan las autoridades competentes.</t>
  </si>
  <si>
    <t>240 proyectos de fomento para el acceso de la oferta artística, cultural y creativa en estímulos y becas adecuados a las condiciones sanitarias, de comunicación y a las restricciones de bioseguridad que establezcan las autoridades competentes.</t>
  </si>
  <si>
    <t xml:space="preserve">Infraestructuras culturales mantenidas y conservadas.
</t>
  </si>
  <si>
    <t xml:space="preserve">18 bibliotecas.
</t>
  </si>
  <si>
    <t>217 Asistencias.</t>
  </si>
  <si>
    <t xml:space="preserve">120 
proyectos. 
</t>
  </si>
  <si>
    <t>120 Grupos.</t>
  </si>
  <si>
    <t xml:space="preserve">38.062 
personas.
</t>
  </si>
  <si>
    <t>178 grupos.</t>
  </si>
  <si>
    <t>12 festivales.</t>
  </si>
  <si>
    <t>20 acciones.</t>
  </si>
  <si>
    <t>18 acciones.</t>
  </si>
  <si>
    <t>Promoción de acciones de mantenimiento de los Inmuebles del Centro Histórico y su área de influencia que han tenido algún tipo de intervención, a través gestiones de control, verificación, supervisión y asesorías.</t>
  </si>
  <si>
    <t>promoción de acciones de preservación del patrimonio material inmuebles para su conservación.</t>
  </si>
  <si>
    <t>36 acciones, de apropiación social del patrimonio material, divulgación y comunicación social del patrimonio adecuadas a las condiciones sanitarias, de comunicación y a las restricciones de bioseguridad que establezcan las autoridades competentes.</t>
  </si>
  <si>
    <t>30 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</si>
  <si>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Formular 2 Planes  Especiales de Salvaguardia para inclusión de las manifestaciones culturales en la Lista Representativa de Patrimonio Cultural Inmaterial.</t>
  </si>
  <si>
    <t>16 festivales y ferias de salvaguardia al patrimonio inmaterial adecuados a las condiciones sanitarias, de comunicación y a las restricciones de bioseguridad que establezcan las autoridades competentes.</t>
  </si>
  <si>
    <t>1 documento de modernización del IPCC formulado y presentado.</t>
  </si>
  <si>
    <t>Estímulos para las artes y la cultura.</t>
  </si>
  <si>
    <t>Formación y divulgación para las artes y el emprendimiento en el distrito de  Cartagena de Indias.</t>
  </si>
  <si>
    <t>Fortalecimiento institucional.</t>
  </si>
  <si>
    <t>Fortalecimiento de las practicas significativas del patrimonio inmaterial en el distrito de  Cartagena de Indias.</t>
  </si>
  <si>
    <t>Salvaguarda del Patrimonio inmaterial en Cartagena de Indias.</t>
  </si>
  <si>
    <t>Fortalecimiento a la apropiación social y divulgación del patrimonio material en el distrito de  Cartagena de Indias.</t>
  </si>
  <si>
    <t>Fortalecer el ecosistema cultural, mediante el apoyo y/o entrega de incentivos para la concertación, fomento y circulación de los procesos artísticos y culturales que permitan reconocer la labor artística y las expresiones diversificadas de la cultura para el debido ejercicio de los derechos culturales, el derecho a las prácticas artísticas y la trasformación social en tiempos de emergencia.</t>
  </si>
  <si>
    <t>Estructuración y diseño de documento de modernización institucional para el fortalecimiento en la gestión del IPCC.</t>
  </si>
  <si>
    <t>1. Realizar convocatoria en las líneas de creación artística, formación e investigación a creadores y gestores (incluyendo poblaciones de especial protección) de la ciudad.</t>
  </si>
  <si>
    <t>2. Realizar convocatoria de concertación para impulsar, facilitar, apoyar y hacer visibles procesos y actividades artísticas y culturales.</t>
  </si>
  <si>
    <t>3. Realizar convocatoria de Estímulos para el desarrollo y sostenibilidad de  prácticas artísticas y culturales.</t>
  </si>
  <si>
    <t>4. Realizar evento presencial y/o a distancia para visibilizar las industrias creativas locales.</t>
  </si>
  <si>
    <t>1. Apoyar, fortalecer y promocionar los procesos de circulación (incluyendo contenidos digitales )de las diferentes expresiones artísticas a través de convocatorias públicas, diversificadas e incluyentes.</t>
  </si>
  <si>
    <t>2. Realizar evento de divulgación presencial o a distancia para fomentar la circulación alternativa de contenidos culturales diversos e inclusivos.</t>
  </si>
  <si>
    <t>1. Realizar procesos   para otorgar becas para la formación de creadores, gestores, hacedores y portadores sobre contenidos artísticos, culturales, creativos y de innovación social.</t>
  </si>
  <si>
    <t>2 .Realizar procesos de formación artística, presencial y/o a distancia, y de formación de públicos, dirigido a personas de especial protección, como funciones, talleres y capacitaciones en temas de artes plásticas, visuales, escénicas, literatura, entre otras.</t>
  </si>
  <si>
    <t>3. Realizar proceso de formación, presencial o a distancia, en temas relacionados con las industrias culturales y creativas para creadores y gestores de la ciudad.</t>
  </si>
  <si>
    <t>4. Fortalecer la cualificación y fomentar la profesionalización de artistas y gestores para enfrentar situaciones de emergencias económicas, sociales y ecológicas.</t>
  </si>
  <si>
    <t>5. Incentivar la participación de toda la cadena de valor de las artes en plataformas especializadas innovadoras, como una forma de adaptación a las nuevas realidades del posCovid-19 y de promoción de la oferta artística local a través de una ruta de emprendimiento.</t>
  </si>
  <si>
    <t>1. Realizar convocatoria para el desarrollo de laboratorios de innovación artística, social y/o ciudadana, encuentros comunitarios, experiencias barriales, hackáthones presenciales y/o en línea para contribuir a restablecer el tejido social y, a la vez, fomentar el arte, la cultura, el emprendimiento y las industrias creativas.</t>
  </si>
  <si>
    <t>2. Propiciar alianzas locales, regionales, nacionales e internacionales para fortalecer y proyectar los emprendimientos artísticos, culturales y creativos, incluyendo a los escenarios culturales tales como salas de artes escénicas, de exposiciones, museos, etc.</t>
  </si>
  <si>
    <t>2. Realizar proceso de formación Y pedagogía a los consejeros  pertenecientes al SDC.</t>
  </si>
  <si>
    <t>3. Presentar al SDC los cuatro documentos de política pública: Plan decenal de cultura, Plan distrital de bibliotecas, lectura y escritura, Política de comunicación cultural, Comisión Fílmica de Cartagena, formulados participativamente y con los lineamientos técnicos consensuados.</t>
  </si>
  <si>
    <t>2.Realizar ruedas de saberes y/o conversatorios con portadoras de la tradición de las fiestas, ferias o festejos con el fin de garantizar la apropiación social del patrimonio cultural vivo y fortalecer la puesta en valor de la ancestralidad en la comunidad cartagenera.</t>
  </si>
  <si>
    <t>3.Realizar procesos de profesionalización del trabajo cultural de portadores de las tradiciones ancestrales locales a través del intercambio académico, pedagógico y productivo, con el fin de mejorar la propuesta productiva de los festivales y ferias de la ciudad, a través de alianzas con entidades públicas o privadas (locales, nacionales e internacionales)</t>
  </si>
  <si>
    <t>5. Realizar agendas culturales concertadas, participativas, colaborativas e incluyentes en el marco de las fiestas, ferias y festejos tradicionales con miras a fomentar la promoción local, regional, nacional e internacional del patrimonio cultural de la ciudad, los corregimientos y las islas (Fiestas de la Candelaria, Fiestas de la Independencia del 11 de noviembre)</t>
  </si>
  <si>
    <t>6.Promover la circulación de artistas festivos locales en la red de museos, bibliotecas públicas, las instituciones educativas, y los escenarios artísticos y culturales.</t>
  </si>
  <si>
    <t>1. Apoyo a los eventos culturales que conforman el Circuito Cultural de Cartagena de Indias, según Acuerdo distrital 009 de 2018.</t>
  </si>
  <si>
    <t>5. Fortalecer los procesos de formación festiva, la educación artística, la puesta en valor del patrimonio cultural y su apropiación social en las instituciones educativas públicas.</t>
  </si>
  <si>
    <t>6. Apoyo a los festivales influyentes para contribuir al fortalecimiento integral de la agenda cultural de la ciudad. </t>
  </si>
  <si>
    <t>7. Generar estrategias de apropiación y transmisión de conocimiento en torno a las colecciones sobre patrimonio inmaterial que se encuentran en los museos de la ciudad, itinerándolas a los barrios, corregimientos e islas.</t>
  </si>
  <si>
    <t>1. Desarrollar un (1) proceso ciudadano en la formulación del Plan Especial de Salvaguardia (PES) de las Fiestas de Independencia del 11 de noviembre.</t>
  </si>
  <si>
    <t>2. Desarrollar un (1) proceso ciudadano en la formulación del Plan Especial de Salvaguardia (PES) de la Champeta.</t>
  </si>
  <si>
    <t>3. Brindar acompañamiento a dos (2) nuevos procesos ciudadanos en la postulación ante el Consejo Nacional de Patrimonio Cultural (CNPC) de manifestaciones culturales inmateriales para ser incluidos en la Lista Representativa de Patrimonio Cultural Inmaterial (LRPCI) del ámbito nacional.</t>
  </si>
  <si>
    <t>2. Crear estrategias para la transferencia de conocimientos en torno a la apropiación social del patrimonio material adaptadas a las nuevas realidades del Covid-19 a través de alianzas con la red de museos locales, nacionales e internacionales.</t>
  </si>
  <si>
    <t>3. Promover experiencias culturales turísticas de base comunitaria, adaptadas a las circunstancias de la pandemia y de la recuperación, a través de alianzas con la comunidad, con las autoridades de turismo y con entidades que promuevan el emprendimiento y el desarrollo económico.</t>
  </si>
  <si>
    <t>4. Formular un diagnóstico para promover la salvaguardia de los oficios tradicionales relacionados con el patrimonio material, especialmente, los que han sido afectados por la pandemia.</t>
  </si>
  <si>
    <t>2. Realizar acciones relacionadas con la preservación del patrimonio material inmueble.</t>
  </si>
  <si>
    <t>1. Crear un sistema digital en el que se recopile la información y seguimientos a los inmuebles ubicados en el Centro Histórico, su área de influencia y periferia histórica.</t>
  </si>
  <si>
    <t>1. Realizar acciones de seguimiento al mantenimiento de los inmuebles del centro histórico y su área de influencia, relacionadas con la preservación del patrimonio material inmueble: gestiones de control, verificación, supervisión, asesorías y seguimiento.</t>
  </si>
  <si>
    <t>2. Realizar alianzas con Universidades, instituciones educativas privadas y/o entidades públicas con el fin de promocionar e impulsar las acciones legales y técnicas para el mantenimiento de los inmuebles.</t>
  </si>
  <si>
    <t>3. Desarrollar campañas, elaborar cartillas y/o manuales (digitales e impresos), organizar encuentros académicos y pedagógicos que fomenten la apropiación de las normas patrimoniales de los inmuebles declarados bienes de interés cultural.</t>
  </si>
  <si>
    <t>1. Realizar estrategias, acciones, encuentros académicos y/o pedagógicos sobre emergencia climática y su afectación al patrimonio material de Cartagena, en alianza con instituciones públicas y privadas, de manera presencial o en línea.</t>
  </si>
  <si>
    <t>4. Crear herramientas de sistematización, regulación y caracterización de los públicos asistentes a las ferias y festivales de Cartagena de Indias que permitan mejorar las experiencias de los hacedores y organizadores.</t>
  </si>
  <si>
    <t>3. Realizar festivales y/o ferias en torno a las prácticas significativas para la memoria y las tradiciones, con enfoque diferencial.(festival de humanidades, festival de la memoria oral, feria artesanal, entre otros).</t>
  </si>
  <si>
    <t>2. Realización de festivales culinarios que promuevan la profesionalización y el desarrollo económico de los portadores de las tradiciones (festival del frito, dulce y pastel, entre otros).</t>
  </si>
  <si>
    <t>Porcentaje patrimonio cultural inmueble del centro histórico, su área de influencia y periferia histórica conservado.</t>
  </si>
  <si>
    <t>Porcentaje de  proyectos apoyados en el impulso y creación de emprendimientos artísticos, culturales y creativos a través de convocatorias.</t>
  </si>
  <si>
    <t>Porcentaje  de infraestructura cultural mantenida y conservada.</t>
  </si>
  <si>
    <t>100%                                                                  120 proyectos apoyados de creación de emprendimientos artísticos, culturales y creativos.</t>
  </si>
  <si>
    <t>Incrementar en 100% los proyectos apoyados en el impulso y creación de emprendimientos artísticos, culturales y creativos.</t>
  </si>
  <si>
    <t>Estímulos para las artes y el emprendimiento en una Cartagena incluyente.</t>
  </si>
  <si>
    <t>Mantener y aumentar a 75% el inventario de patrimonio cultural inmueble del centro histórico, su área de influencia y periferia histórica conservado.</t>
  </si>
  <si>
    <t>Aumentar a un  80%  el proceso de cualificación de los grupos participantes en las Fiestas de Independencia y participantes en festivales gastronómicos adecuados a las condiciones sanitarias, de comunicación y a las restricciones de bioseguridad que establezcan las autoridades competentes.</t>
  </si>
  <si>
    <t>Patrimonio Inmaterial: Prácticas Significativas para la Memoria.</t>
  </si>
  <si>
    <t>Derechos Culturales y Buen Gobierno para el Fortalecimiento Institucional y Ciudadano.</t>
  </si>
  <si>
    <t>Mantener y conservar el 100% de la infraestructura cultural.</t>
  </si>
  <si>
    <t>Infraestructura Cultural Para La Inclusión.</t>
  </si>
  <si>
    <t>Mediación Y Bibliotecas para la Inclusión.</t>
  </si>
  <si>
    <t xml:space="preserve"> Número de  personas con asistencias técnicas en asuntos de gestión de bibliotecas públicas y programas de lectura y escritura creativa vinculadas en forma presencial y en línea.
</t>
  </si>
  <si>
    <t>Número de proyectos  de fomento para el acceso de la oferta artística, cultural y creativa en estímulos y becas.</t>
  </si>
  <si>
    <t>Número de personas del sector artístico, cultural y creativo, participando en los procesos de formación formal e informal  en forma presencial y/o en línea.</t>
  </si>
  <si>
    <t>Número de eventos presenciales y/o en línea (laboratorios de innovación artística, social y/o ciudadana, encuentros comunitarios, experiencias barriales, hackáthones) relacionados con encuentros ciudadanos realizados adecuados a las condiciones sanitarias, de comunicación y a las restricciones de bioseguridad que establezcan las autoridades competentes.</t>
  </si>
  <si>
    <t>Documentos de políticas públicas presentadas por el IPCC con lineamientos técnicos formulados.</t>
  </si>
  <si>
    <t>Documentos normativos de modernización del IPCC formulado y presentado.</t>
  </si>
  <si>
    <t>Número grupos participantes en las fiestas y festejos del distrito fortalecidos para la  salvaguardia del patrimonio inmaterial.</t>
  </si>
  <si>
    <t>Número de festivales y ferias  de salvaguardia al patrimonio inmaterial.</t>
  </si>
  <si>
    <t>Número de acciones de divulgación, promoción y puesta en valor del patrimonio cultural, así como de preservación frente a la amenaza de la emergencia climática y las acciones de mitigación.</t>
  </si>
  <si>
    <t>Servicios  relacionados con la preservación  del patrimonio material inmueble (gestiones de control, verificación, supervisión y asesorías) realizados para su conservación.</t>
  </si>
  <si>
    <t>Modernización del IPCC.</t>
  </si>
  <si>
    <t xml:space="preserve"> Festivales y ferias de salvaguardia al patrimonio inmaterial adecuados a las condiciones sanitarias, de comunicación y a las restricciones de bioseguridad que establezcan las autoridades competentes.</t>
  </si>
  <si>
    <t>Planes  Especiales de Salvaguardia para inclusión de las manifestaciones culturales en la Lista Representativa de Patrimonio Cultural Inmaterial.</t>
  </si>
  <si>
    <t>Acciones de divulgación, promoción y puesta en valor del patrimonio cultural, así como de preservación frente a la amenaza de la emergencia climática y las acciones de mitigación adecuadas a las condiciones sanitarias, de comunicación y a las restricciones de bioseguridad que establezcan las autoridades competentes.</t>
  </si>
  <si>
    <t>Acciones, de apropiación social del patrimonio material, divulgación y comunicación social del patrimonio adecuadas a las condiciones sanitarias, de comunicación y a las restricciones de bioseguridad que establezcan las autoridades competentes.</t>
  </si>
  <si>
    <t>Realizar la promoción de acciones de mantenimiento de los 1.767 Inmuebles del Centro Histórico y su área de influencia que han tenido algún tipo de intervención, a través gestiones de control, verificación, supervisión, asesorías.</t>
  </si>
  <si>
    <t>Realizar la promoción de acciones de preservación del patrimonio material inmueble mantenidos (gestiones de control, verificación, supervisión asesorías) en 127 inmuebles para su conservación.</t>
  </si>
  <si>
    <t>1. Mantenimiento y conservación de los 21 escenarios.</t>
  </si>
  <si>
    <t>1. Formular y desarrollar  cuatro documentos de política pública, construida participativamente con los actores del ecosistema cultural, atendiendo al enfoque de Acción sin daño y a los enfoques diferenciales, poblacionales y territoriales.</t>
  </si>
  <si>
    <t>4. Realizar el Encuentro distrital de cultura para presentar a la ciudad las políticas públicas formuladas: Plan decenal de cultura, Plan distrital de bibliotecas, lectura y escritura, Política de comunicación cultural, Comisión Fílmica de Cartagena, atendiendo las medidas de bioseguridad post COVID19.</t>
  </si>
  <si>
    <t>1. Fase de Aprestamiento.</t>
  </si>
  <si>
    <t>2.  Fase Diagnóstica.</t>
  </si>
  <si>
    <t>3. Fase de Diseño.</t>
  </si>
  <si>
    <t>4. Fase de Implementación.</t>
  </si>
  <si>
    <t>5. Fase de Revisión y Actualización del ACUERDO N° 001 DE 2003.</t>
  </si>
  <si>
    <t>1.Realizar caracterización y diagnóstico sobre los emprendimientos productivos de los hacedores de las fiestas y festejos locales con miras a crear un documento de prácticas festivas para la salvaguarda del patrimonio cultural.</t>
  </si>
  <si>
    <t>4.Apoyar el desarrollo de experiencias culturales turísticas sostenibles en el ámbito local, con el fin de fomentar el desarrollo económico y el mejoramiento de la calidad de vida de los trabajadores de la cultura.</t>
  </si>
  <si>
    <t>2. Crear estímulos que fomenten la investigación, la producción de material pedagógico y el diseño de contenidos curriculares en torno a la apropiación social del patrimonio cultural y la emergencia climática.</t>
  </si>
  <si>
    <t>1. Diseñar estrategias de divulgación que promuevan la puesta en valor del patrimonio cultural y su apropiación social, y que fomenten el trabajo académico en torno a su conservación.</t>
  </si>
  <si>
    <t>N/A</t>
  </si>
  <si>
    <t xml:space="preserve">https://community.secop.gov.co/Public/Tendering/OpportunityDetail/Index?noticeUID=CO1.NTC.1452004&amp;isFromPublicArea=True&amp;isModal=False </t>
  </si>
  <si>
    <t>Valor Absoluto de la Actividad del  Proyecto 2020 - 2023</t>
  </si>
  <si>
    <t xml:space="preserve">Se proyecta entrega de dos agendas de aprendizaje, fomento educativo y cultural de cada una de las bibliotecas para el 30 de octubre 2020. </t>
  </si>
  <si>
    <t>66.6 %</t>
  </si>
  <si>
    <t>FORMATO PLAN DE ACCIÓN
DEPENDENCIA: PLANEACIÓN-IPCC
VIGENCIA 2020</t>
  </si>
  <si>
    <t>https://1drv.ms/u/s!Av2jlM7aRX2lmndxAifSmcGOqGEF?e=yRIARv</t>
  </si>
  <si>
    <t>SGP</t>
  </si>
  <si>
    <t>ICLD</t>
  </si>
  <si>
    <t>ICLD-SGP</t>
  </si>
  <si>
    <t>Icld-Estampilla Procultura</t>
  </si>
  <si>
    <t>Estampilla Procultura</t>
  </si>
  <si>
    <t>Venta Servicios   Teatro-Ley de Espectaculos publicos-ICLD</t>
  </si>
  <si>
    <t xml:space="preserve">Estampilla Procultura </t>
  </si>
  <si>
    <t>SGP-icld-Estampilla Procultura</t>
  </si>
  <si>
    <t>SGP-ICLD</t>
  </si>
  <si>
    <t>Estampilla procultura</t>
  </si>
  <si>
    <t>Estampilla procultura-ICLD</t>
  </si>
  <si>
    <t>SGP- ESTAMPILLA PROCULTURA - ICLD</t>
  </si>
  <si>
    <t>venta de servicio-Estampilla procultura</t>
  </si>
  <si>
    <t xml:space="preserve">Estampilla Procultura-SGP-Venta de Servicio </t>
  </si>
  <si>
    <t>venta de servicio</t>
  </si>
  <si>
    <t>Multas y sanciones - Rendimientos financieros</t>
  </si>
  <si>
    <t>Rendimientos financieros</t>
  </si>
  <si>
    <t>icld</t>
  </si>
  <si>
    <t>sgp</t>
  </si>
  <si>
    <t>Mediación y bibliotecas para la inclusion</t>
  </si>
  <si>
    <t>02-057-06-20-02-05-01-01</t>
  </si>
  <si>
    <t>02-001-06-20-02-05-01-01</t>
  </si>
  <si>
    <t>02-001-06-20-02-05-01-01/02-057-06-20-02-05-01-01</t>
  </si>
  <si>
    <t>02-082-06-20-02-05-01-01</t>
  </si>
  <si>
    <t>Infraestructura cultural para la inclusión</t>
  </si>
  <si>
    <t>02-032-06-20-02-05-06-01/02-134-06-20-02-05-06-01/02-001-06-20-02-05-06-01</t>
  </si>
  <si>
    <t>02-082-06-20-02-05-06-01</t>
  </si>
  <si>
    <t>02-057-06-20-02-05-06-01/02-001-06-20-02-05-06-02      /02-082-06-20-02-05-06-01/</t>
  </si>
  <si>
    <t>Estimulos para las artes y la cultura</t>
  </si>
  <si>
    <t>02-057-06-20-02-05-02-02</t>
  </si>
  <si>
    <t>02-001-06-20-02-05-02-02</t>
  </si>
  <si>
    <t xml:space="preserve"> Formación y divulgación para las artes y el emprendimiento</t>
  </si>
  <si>
    <t>02-082-06-20-02-05-02-01</t>
  </si>
  <si>
    <t>02-057-06-20-02-05-02-01</t>
  </si>
  <si>
    <t>02-057-06-20-02-05-02-01 / 02-001-06-20-02-05-02-01</t>
  </si>
  <si>
    <t>Protecion y garantia de los derechos culturales en el Distrito de Cartagena</t>
  </si>
  <si>
    <t>02-057-06-20-02-05-05-01  /   02-082-06-20-02-05-05-02  / 02-001-06-20-02-05-05-01</t>
  </si>
  <si>
    <t xml:space="preserve">02-057-06-20-02-05-05-01   </t>
  </si>
  <si>
    <t>Fortalecimiento institucional</t>
  </si>
  <si>
    <t>02-001-06-20-02-05-05-02/02-001-06-20-02-05-05-03</t>
  </si>
  <si>
    <t>Prácticas significativas del Patrimonio Inmaterial</t>
  </si>
  <si>
    <t>02-082-06-20-02-05-03-01</t>
  </si>
  <si>
    <t>02-012-06-20-02-05-03-01/02-082-06-20-02-05-03-01</t>
  </si>
  <si>
    <t>02-001-06-20-02-05-03-01</t>
  </si>
  <si>
    <t>02-082-06-20-02-05-03-01 /02-057-06-20-02-05-03-01</t>
  </si>
  <si>
    <t>02-012-06-20-02-05-03-01</t>
  </si>
  <si>
    <t>Salvaguarda del Patrimonio inmaterial en Cartagena de indias</t>
  </si>
  <si>
    <t>02-095-06-20-02-05-03-01/02-073-06-20-02-05-03-01</t>
  </si>
  <si>
    <t>02-073-06-20-02-05-03-01</t>
  </si>
  <si>
    <t>Aprropiación social y divulgación del patrimonio material</t>
  </si>
  <si>
    <t>02-001-06-20-02-05-04-02</t>
  </si>
  <si>
    <t>02-001-06-20-02-05-04-01/02-001-06-20-02-05-04-02</t>
  </si>
  <si>
    <t>Valoración, cuidado y control del patrimonio material</t>
  </si>
  <si>
    <t>02-057-06-20-02-05-04-01</t>
  </si>
  <si>
    <t>02-082-06-20-02-05-04-01</t>
  </si>
  <si>
    <t>Fortalecimiento, valoración, ciudado y control del patrimonio material en el distrito de Cartagena de Indias.</t>
  </si>
  <si>
    <t>Protección y garantía de los derechos culturales en el distrito de  Cartagena de Indias</t>
  </si>
  <si>
    <t>Mantenimiento de la infraestructura cultural para la inclusión en el distrito de  Cartagena de Indias</t>
  </si>
  <si>
    <t>VALOR META PRODUCTO   A 2020</t>
  </si>
  <si>
    <t>-</t>
  </si>
  <si>
    <t>N/P</t>
  </si>
  <si>
    <t xml:space="preserve">
Relación de Evidencias y Comentarios</t>
  </si>
  <si>
    <t>(cabe señalar que esta actividad se cumplira en el último trimestre de la vigencia 2020)</t>
  </si>
  <si>
    <t>Tenemos como avanced un diagnostico preliminar sobre el sistema a implementar como apoyo al seguimiento de los inmuebles delk centro historico</t>
  </si>
  <si>
    <t>REPORTE META PRODUCTO  JUL-SEP 2020</t>
  </si>
  <si>
    <t xml:space="preserve"> https://1drv.ms/u/s!Av2jlM7aRX2lmhMfs73yn1C9Li2G?e=N2jBw5.                Se encuentra avanzando la constitución del "Proyecto Málaga Cartagena" y se esta desarrollando el proceso de elección de la entidad que liderará "Mercado Cultural" </t>
  </si>
  <si>
    <t xml:space="preserve">Se realizaron y presentaron los Protocolos y estándares de bioseguridad de la entidad y las sedes bibliotecarias las cuales se encuentran en proceso de validación en la pagina del Distrito (Adapta y Reactiva)      https://1drv.ms/u/s!Av2jlM7aRX2lmRfkBIneM0W6xQIC?e=LLe04v </t>
  </si>
  <si>
    <t>Se realizo convenio de asociación con Comité Cultural del Socorro con el propósito de desarrollar una agenda cultural con música de Gaita como homenaje y reconocimiento al Maestro Catalino Parra.    https://1drv.ms/u/s!Av2jlM7aRX2lmlWSVRsEmPUi0-rD?e=wiMx7T</t>
  </si>
  <si>
    <t>Firma de Convenio Festival Cuento Infantil, con el propósito de Aunar esfuerzos humanos, administrativos, técnicos y financieros para Fortalecer la red de bibliotecas públicas del distrito de Cartagena de Indias con técnicas de promoción lectora y actividades alrededor de los cuentos.   https://1drv.ms/u/s!Av2jlM7aRX2lmXtr3L_m36hVpC5T?e=EYorRc</t>
  </si>
  <si>
    <t>Se realiza Donaton "Salvemos Libros en Cartagena" con el propósito de beneficiar a la Megabiblioteca Pública Digital Pie de la Popa (Red de bibliotecas Públicas del Distrito de Cartagena. Adicional, se encuentra en proceso actividad con Bus de la Policía, la cual se proyecta entrega de avance para el 30 de octubre 2020.   https://1drv.ms/u/s!Av2jlM7aRX2lmlrFRDe4D_oQ512D?e=GftAUW</t>
  </si>
  <si>
    <t>Se realiza visita, evidenciado en informe, como método de revisión del estado y principal insumo para gestionar la alianza con MINCULTURA.    https://1drv.ms/u/s!Av2jlM7aRX2lml6pKE53UKNd8Axd?e=1y4yce</t>
  </si>
  <si>
    <t xml:space="preserve">Convenio con Cámara de Comercio de Cartagena: IXEL MODA - LA VITRINA      https://community.secop.gov.co/Public/Tendering/OpportunityDetail/Index?noticeUID=CO1.NTC.1452004&amp;isFromPublicArea=True&amp;isModal=False </t>
  </si>
  <si>
    <t>Convenio con la Fundación Universitaria Los Libertadores /IPCC , con el objeto de: Aunar esfuerzos humanos, administrativos, técnicos y financieros para la generación de capacidades, competencias e investigaciones para el fortalecimiento de las gestión cultural a través de la aplicación del pensamiento hipermedia. Adicional, el Convenio Interadministrativo  para el otorgamiento de becas de estudio de programad de educación superior con La Institución Universitaria Bellas Artes y Ciencias Bolívar.                    https://1drv.ms/u/s!Av2jlM7aRX2lmG4q67WXYXCGI6fA?e=vr6odP</t>
  </si>
  <si>
    <t xml:space="preserve">   Convenio con CORPORACIÓN UNIVERSITARIA RAFAEL NÚÑEZ https://community.secop.gov.co/Public/Tendering/OpportunityDetail/Index?noticeUID=CO1.NTC.1417431&amp;isFromPublicArea=True&amp;isModal=False                                                                                                                                                                                                                                                                                                                                                                                                                                                                                                                                                                                                      </t>
  </si>
  <si>
    <t>Firma de convenio con Fundación GABO, con el propósito de Aunar esfuerzos humanos, administrativos, técnicos y financieros para la realización del Taller “Zapata Olivella”de periodismo cultural a beneficio de 16 periodistas y/o comunicadores sociales de la ciudad de Cartagena.      https://1drv.ms/u/s!Av2jlM7aRX2lmgubQIWPyafimYTZ?e=hhq2dY</t>
  </si>
  <si>
    <t xml:space="preserve">36
</t>
  </si>
  <si>
    <t xml:space="preserve">Convenio Cámara de Comercio de Cartagena.   https://community.secop.gov.co/Public/Tendering/OpportunityDetail/Index?noticeUID=CO1.NTC.1452004&amp;isFromPublicArea=True&amp;isModal=False </t>
  </si>
  <si>
    <t xml:space="preserve"> Paneles de agenda academica (4) y conversatorios de homenages (3). https://1drv.ms/u/s!Av2jlM7aRX2lmiEuRkg11mcAVMz-?e=jd8LsU</t>
  </si>
  <si>
    <t xml:space="preserve">Agenda de conmemoración de los 209 años de independencia de Cartagena.   https://www.eluniversal.com.co/farandula/en-este-2020-no-habra-fiestas-de-la-independencia-sino-conmemoracion-CB3470062    https://1drv.ms/u/s!Av2jlM7aRX2lmHYqxjzQGY5XTzei?e=wEPdQ5                                                                                                                                                                                                                                              
                       </t>
  </si>
  <si>
    <t>Convocatoria de Estímulos "UN LATIDO HERÓICO" En Conmemoración de los 209 años de la Independencia de Cartagena.   https://1drv.ms/u/s!Av2jlM7aRX2lmHud4iGT3boxHGt2?e=D1YXnB</t>
  </si>
  <si>
    <t>*Plan Especial de Salvaguardia de las Fiestas de Independencia del 11 de noviembre de Cartagena - Consejo Nacional de Patrimonio Cultural.   *Socialización respuesta de solicitud de ampliación de plazo a la entrega del documento PES Fiestas de Independencia del 11 de Noviembre, promovido por el IPCC un movimiento ciudadano, liderado por el Comité por la Revitalización.   https://1drv.ms/u/s!Av2jlM7aRX2lmHQbJNbkkDHpP09m?e=3kebIQ</t>
  </si>
  <si>
    <t xml:space="preserve">  Evidencias de trabajo que se ha adelantado en el marco del acompañamiento al PES ANGELES SOMOS https://1drv.ms/u/s!Av2jlM7aRX2lmjQY-6l22JNhzqQP?e=tcdD0s</t>
  </si>
  <si>
    <t>Coloquio: Reflexiones y visiones sobre el patrimonio material y el medio ambiente.    https://www.facebook.com/watch/?v=317066082916397</t>
  </si>
  <si>
    <t>Concurso de Patios y Fachadas 2020, la presente actividad se desarrolla en 3 fases:
Fase 1: Planificación (2 actividades)
Fase 2: Ejecución del concurso (8 actividades)
Fase 3: Pedagogía (2 actividades)   https://drive.google.com/file/d/11PuiJFZYa0uUnNEWdmG2h8ftZORWxLz5/view?usp=sharing</t>
  </si>
  <si>
    <t>Agenda Académica Mes del Patrimonio: Facebook en vivo en los que se desarrolló temáticas sobre: - Patrimonio en tiempos de pandemia. - Hablemos de visión del patrimonio cultural desde el exterior, - Reflexiones y visiones sobre el patrimonio material y ambiente y Técnicas ancestrales de construcción en Cartagena de Indias.           https://www.facebook.com/watch/?v=637393550507896
https://www.facebook.com/watch/?v=981103089070012
https://www.facebook.com/watch/?v=317066082916397
https://www.facebook.com/watch/?v=667126427569618</t>
  </si>
  <si>
    <t>Se reinicio Convenio de asociación 001 de 2020, suscrito entre el IPCC y la Sociedad de Mejoras Públicas de Cartagena  https://drive.google.com/drive/folders/159HtNMjxYUHjjU3hBfMYgb-saJ9Kdew_?usp=sharing</t>
  </si>
  <si>
    <t>Se han realizado diferentes visitas de seguimiento y control a los inmuebles del centro historicohttps://drive.google.com/file/d/1M5P5p1X8gtU2LwlpbdxqDmCQ8RApm3SF/view?usp=sharing</t>
  </si>
  <si>
    <t>REPORTE META PRODUCTO OCT- DIC 2020</t>
  </si>
  <si>
    <t>REPORTE ACTIVIDADES PROYECTO OCT- DIC-2020</t>
  </si>
  <si>
    <t xml:space="preserve">Se encuentra en proceso de ejecucion en el cual se ralizo las fases de formacion a coordinadores de bibliotecas.  Proyecto EN-RAIZ-ARTE.                                         Se desarrollaron 4 talleres dirigidos a bibiotecarios asi:                                                   Taller 1 - Planear la biblioteca                                                                                 Taller 2 - Herramientas de mediacion de lectura para ka convivencia y la paz         Taller 3 - Experiencias de mediacion de lectura y escritura - RETOS Y DESAFIOS DE LA BIBLIOTECA DEL SIGO XXI                                                                       Taller 4 - Gestion de biblioteca.                                                                                     Tres talleres ralizados de manera presencial y uno virtual. Participacion activa del 70 % de los coordinadore de bibliotecas.                                                                   Se recogio insumo para la elaboracion de las agendas de aprndizaje, las cuales estan sujetas a un aconpanamiento virtual para culminar la elaboracion de las mismas.                                                                                                                         Evidencias respectivas a saber: 
1) Carpeta de evidencias generales del proceso:                                                                                                                           https://drive.google.com/drive/folders/15BW24dAWp8XQs_oY1Jyoad9L3ikwdQl6?usp=sharing                                                                                                                     2) Evaluación de proceso de formación:                                                                                                                               https://docs.google.com/spreadsheets/d/1Im_fbHS0tf8XqFq7OC7V7hxvLCFZleUBmzMVkBhImQk/edit?usp=sharing                                                                                                               </t>
  </si>
  <si>
    <t>Se realizo organizacion, clasificacion, espurgue y descarte de acervo bibliografico de bibliotecas de la Red Distrital de bibliotecas publicas del distrito de Cartagena para la respectiva catalogacion, sistematizacion y posterior digitalizacion.                                                                      Descarte en Megabiblioteca Publica Juan Jse Nieto                                         https://drive.google.com/file/d/18cZrgnIQAiUiyOdVpK1SXSu-yJykeQQK/view?usp=sharing</t>
  </si>
  <si>
    <t xml:space="preserve"> Primera etapa :Elaboracion de la Guía Para La Caracterización de la Comunidad En Bibliotecas Públicas, Tomado de los lineamientos del Grupo De Bibliotecas Públicas / Biblioteca
Nacional De Colombia                                                                                                                                                  Previo documento para socializar e iniciar ejcucion correspondiente a caracterizacion de publicos  en bibliotecas distritales                                                                                                                    https://drive.google.com/file/d/18N2UvAy1nV3ruy8D8hvJJafT-Jju93qn/view?usp=sharing</t>
  </si>
  <si>
    <t>Se conformaron los clubes de lectura en cada una de las bibliotecas</t>
  </si>
  <si>
    <t>Se realizo contrato interadministrativo con ETCAR para la reparación de tribunas del TAM.</t>
  </si>
  <si>
    <t>% AVANCE META PRODUCTO A 30 DE DICIEMBRE 2020</t>
  </si>
  <si>
    <t>% AVANCE  PLAN DE DESARROLLO A 30 DE DICIEMBRE 2020</t>
  </si>
  <si>
    <t>% AVANCE DEL PROGRAMA  A 30 DE DICIEMBRE 2020</t>
  </si>
  <si>
    <t>%AVANCE DE LA LINEA ESTRATEGICA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</si>
</sst>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quot;$&quot;\ * #,##0_-;\-&quot;$&quot;\ * #,##0_-;_-&quot;$&quot;\ * &quot;-&quot;_-;_-@_-"/>
    <numFmt numFmtId="166" formatCode="_-&quot;$&quot;\ * #,##0.00_-;\-&quot;$&quot;\ * #,##0.00_-;_-&quot;$&quot;\ * &quot;-&quot;??_-;_-@_-"/>
    <numFmt numFmtId="167" formatCode="0;[Red]0"/>
  </numFmts>
  <fonts count="18" x14ac:knownFonts="1">
    <font>
      <sz val="11"/>
      <color theme="1"/>
      <name val="Calibri"/>
      <family val="2"/>
      <scheme val="minor"/>
    </font>
    <font>
      <sz val="11"/>
      <color theme="1"/>
      <name val="Arial"/>
      <family val="2"/>
    </font>
    <font>
      <sz val="11"/>
      <color theme="1"/>
      <name val="Calibri"/>
      <family val="2"/>
      <scheme val="minor"/>
    </font>
    <font>
      <sz val="11"/>
      <color rgb="FFFF0000"/>
      <name val="Calibri"/>
      <family val="2"/>
      <scheme val="minor"/>
    </font>
    <font>
      <sz val="10"/>
      <color theme="1"/>
      <name val="Calibri"/>
      <family val="2"/>
      <scheme val="minor"/>
    </font>
    <font>
      <sz val="11"/>
      <color rgb="FF000000"/>
      <name val="Calibri"/>
      <family val="2"/>
      <scheme val="minor"/>
    </font>
    <font>
      <u/>
      <sz val="11"/>
      <color theme="10"/>
      <name val="Calibri"/>
      <family val="2"/>
      <scheme val="minor"/>
    </font>
    <font>
      <sz val="12"/>
      <color theme="1"/>
      <name val="Arial"/>
      <family val="2"/>
    </font>
    <font>
      <b/>
      <sz val="12"/>
      <color theme="1"/>
      <name val="Arial"/>
      <family val="2"/>
    </font>
    <font>
      <b/>
      <sz val="12"/>
      <color theme="1" tint="4.9989318521683403E-2"/>
      <name val="Arial"/>
      <family val="2"/>
    </font>
    <font>
      <b/>
      <sz val="12"/>
      <name val="Arial"/>
      <family val="2"/>
    </font>
    <font>
      <sz val="12"/>
      <color rgb="FF000000"/>
      <name val="Arial"/>
      <family val="2"/>
    </font>
    <font>
      <u/>
      <sz val="12"/>
      <color theme="4"/>
      <name val="Arial"/>
      <family val="2"/>
    </font>
    <font>
      <sz val="12"/>
      <color theme="4"/>
      <name val="Arial"/>
      <family val="2"/>
    </font>
    <font>
      <u/>
      <sz val="11"/>
      <color theme="4"/>
      <name val="Calibri"/>
      <family val="2"/>
      <scheme val="minor"/>
    </font>
    <font>
      <sz val="10"/>
      <color rgb="FF000000"/>
      <name val="Calibri"/>
      <family val="2"/>
      <scheme val="minor"/>
    </font>
    <font>
      <b/>
      <sz val="9"/>
      <color rgb="FF000000"/>
      <name val="Tahoma"/>
      <family val="2"/>
    </font>
    <font>
      <sz val="9"/>
      <color rgb="FF000000"/>
      <name val="Tahoma"/>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166" fontId="2" fillId="0" borderId="0" applyFont="0" applyFill="0" applyBorder="0" applyAlignment="0" applyProtection="0"/>
    <xf numFmtId="165" fontId="2" fillId="0" borderId="0" applyFont="0" applyFill="0" applyBorder="0" applyAlignment="0" applyProtection="0"/>
    <xf numFmtId="0" fontId="6" fillId="0" borderId="0" applyNumberFormat="0" applyFill="0" applyBorder="0" applyAlignment="0" applyProtection="0"/>
    <xf numFmtId="9" fontId="2" fillId="0" borderId="0" applyFont="0" applyFill="0" applyBorder="0" applyAlignment="0" applyProtection="0"/>
  </cellStyleXfs>
  <cellXfs count="114">
    <xf numFmtId="0" fontId="0" fillId="0" borderId="0" xfId="0"/>
    <xf numFmtId="0" fontId="0" fillId="0" borderId="0" xfId="0" applyFill="1" applyBorder="1"/>
    <xf numFmtId="0" fontId="0" fillId="0" borderId="0" xfId="0" applyFill="1"/>
    <xf numFmtId="0" fontId="1" fillId="0" borderId="0" xfId="0" applyFont="1" applyFill="1" applyBorder="1" applyAlignment="1">
      <alignment wrapText="1"/>
    </xf>
    <xf numFmtId="0" fontId="1" fillId="0" borderId="0" xfId="0" applyFont="1" applyFill="1" applyAlignment="1">
      <alignment wrapText="1"/>
    </xf>
    <xf numFmtId="0" fontId="1" fillId="0" borderId="0" xfId="0" applyFont="1" applyAlignment="1">
      <alignment wrapText="1"/>
    </xf>
    <xf numFmtId="0" fontId="7" fillId="0" borderId="0" xfId="0" applyFont="1" applyAlignment="1">
      <alignment horizontal="center" vertical="center"/>
    </xf>
    <xf numFmtId="0" fontId="8" fillId="2" borderId="1" xfId="0" applyFont="1" applyFill="1" applyBorder="1" applyAlignment="1">
      <alignment horizontal="center" vertical="center" wrapText="1"/>
    </xf>
    <xf numFmtId="0" fontId="7" fillId="0" borderId="0" xfId="0" applyFont="1" applyAlignment="1">
      <alignment horizontal="center"/>
    </xf>
    <xf numFmtId="0" fontId="7" fillId="0" borderId="0" xfId="0" applyFont="1" applyFill="1" applyAlignment="1">
      <alignment horizontal="center"/>
    </xf>
    <xf numFmtId="0" fontId="7" fillId="0" borderId="0" xfId="0" applyFont="1" applyBorder="1" applyAlignment="1">
      <alignment horizontal="center"/>
    </xf>
    <xf numFmtId="0" fontId="7" fillId="0" borderId="1" xfId="0" applyFont="1" applyBorder="1" applyAlignment="1">
      <alignment horizontal="center"/>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167" fontId="8"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165" fontId="8" fillId="3" borderId="1" xfId="0" applyNumberFormat="1" applyFont="1" applyFill="1" applyBorder="1" applyAlignment="1">
      <alignment horizontal="center" vertical="center" wrapText="1"/>
    </xf>
    <xf numFmtId="1" fontId="8" fillId="3" borderId="1" xfId="0" applyNumberFormat="1" applyFont="1" applyFill="1" applyBorder="1" applyAlignment="1">
      <alignment horizontal="center" vertical="center" wrapText="1"/>
    </xf>
    <xf numFmtId="9" fontId="8" fillId="2" borderId="1" xfId="4" applyFont="1" applyFill="1" applyBorder="1" applyAlignment="1">
      <alignment horizontal="center" vertical="center" wrapText="1"/>
    </xf>
    <xf numFmtId="9" fontId="7" fillId="0" borderId="0" xfId="4" applyFont="1" applyAlignment="1">
      <alignment horizontal="center"/>
    </xf>
    <xf numFmtId="1" fontId="8" fillId="2" borderId="1" xfId="0" applyNumberFormat="1" applyFont="1" applyFill="1" applyBorder="1" applyAlignment="1">
      <alignment horizontal="center" vertical="center" wrapText="1"/>
    </xf>
    <xf numFmtId="1" fontId="7" fillId="0" borderId="0" xfId="0" applyNumberFormat="1" applyFont="1" applyAlignment="1">
      <alignment horizontal="center"/>
    </xf>
    <xf numFmtId="9" fontId="8" fillId="0" borderId="1" xfId="4" applyFont="1" applyBorder="1" applyAlignment="1">
      <alignment horizontal="center" vertical="center" wrapText="1"/>
    </xf>
    <xf numFmtId="9" fontId="8" fillId="0" borderId="1" xfId="4" applyFont="1" applyBorder="1" applyAlignment="1">
      <alignment horizontal="center" vertical="center"/>
    </xf>
    <xf numFmtId="0" fontId="8" fillId="3" borderId="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9" fontId="7" fillId="0" borderId="1" xfId="4" applyFont="1" applyFill="1" applyBorder="1" applyAlignment="1">
      <alignment horizontal="center" vertical="center"/>
    </xf>
    <xf numFmtId="9" fontId="7" fillId="0" borderId="4" xfId="4" applyFont="1" applyFill="1" applyBorder="1" applyAlignment="1">
      <alignment horizontal="center" vertical="center"/>
    </xf>
    <xf numFmtId="10" fontId="7" fillId="0" borderId="1" xfId="4" applyNumberFormat="1" applyFont="1" applyFill="1" applyBorder="1" applyAlignment="1">
      <alignment horizontal="center" vertical="center"/>
    </xf>
    <xf numFmtId="1" fontId="11"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4"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4" fillId="0" borderId="1" xfId="0" applyFont="1" applyFill="1" applyBorder="1" applyAlignment="1">
      <alignment wrapText="1"/>
    </xf>
    <xf numFmtId="166" fontId="4" fillId="0" borderId="1" xfId="1" applyFont="1" applyFill="1" applyBorder="1" applyAlignment="1"/>
    <xf numFmtId="0" fontId="4" fillId="0" borderId="1" xfId="0" applyFont="1" applyFill="1" applyBorder="1" applyAlignment="1">
      <alignment horizontal="center" vertical="center" wrapText="1"/>
    </xf>
    <xf numFmtId="166" fontId="7" fillId="0" borderId="4" xfId="1" applyFont="1" applyFill="1" applyBorder="1" applyAlignment="1">
      <alignment horizontal="center" vertical="center"/>
    </xf>
    <xf numFmtId="166" fontId="7" fillId="0" borderId="4" xfId="1" applyFont="1" applyFill="1" applyBorder="1" applyAlignment="1">
      <alignment horizontal="center" vertical="center" wrapText="1"/>
    </xf>
    <xf numFmtId="0" fontId="4" fillId="0" borderId="0" xfId="0" applyFont="1" applyFill="1" applyBorder="1" applyAlignment="1">
      <alignment wrapText="1"/>
    </xf>
    <xf numFmtId="0" fontId="4" fillId="0" borderId="0" xfId="0" applyFont="1" applyFill="1" applyBorder="1"/>
    <xf numFmtId="165" fontId="5" fillId="0" borderId="0" xfId="2" applyFont="1" applyFill="1" applyBorder="1"/>
    <xf numFmtId="165" fontId="0" fillId="0" borderId="0" xfId="2" applyFont="1" applyFill="1" applyBorder="1" applyAlignment="1"/>
    <xf numFmtId="0" fontId="0" fillId="0" borderId="0" xfId="0" applyFill="1" applyBorder="1" applyAlignment="1">
      <alignment wrapText="1"/>
    </xf>
    <xf numFmtId="0" fontId="7" fillId="0" borderId="5" xfId="0" applyFont="1" applyFill="1" applyBorder="1" applyAlignment="1">
      <alignment horizontal="center" vertical="center" wrapText="1"/>
    </xf>
    <xf numFmtId="0" fontId="7" fillId="0" borderId="5" xfId="0" applyFont="1" applyFill="1" applyBorder="1" applyAlignment="1">
      <alignment horizontal="center" vertical="center"/>
    </xf>
    <xf numFmtId="9" fontId="7" fillId="0" borderId="5" xfId="4" applyFont="1" applyFill="1" applyBorder="1" applyAlignment="1">
      <alignment horizontal="center" vertical="center"/>
    </xf>
    <xf numFmtId="166" fontId="7" fillId="0" borderId="5" xfId="1" applyFont="1" applyFill="1" applyBorder="1" applyAlignment="1">
      <alignment horizontal="center" vertical="center"/>
    </xf>
    <xf numFmtId="166" fontId="7" fillId="0" borderId="5" xfId="1" applyFont="1" applyFill="1" applyBorder="1" applyAlignment="1">
      <alignment horizontal="center" vertical="center" wrapText="1"/>
    </xf>
    <xf numFmtId="0" fontId="7" fillId="0" borderId="1" xfId="0" applyFont="1" applyFill="1" applyBorder="1" applyAlignment="1">
      <alignment horizontal="left" vertical="top" wrapText="1"/>
    </xf>
    <xf numFmtId="0" fontId="4" fillId="0" borderId="0" xfId="0" applyFont="1" applyFill="1" applyBorder="1" applyAlignment="1">
      <alignment horizontal="center" wrapText="1"/>
    </xf>
    <xf numFmtId="0" fontId="6" fillId="0" borderId="1" xfId="3" applyFill="1" applyBorder="1" applyAlignment="1">
      <alignment horizontal="left" vertical="top" wrapText="1"/>
    </xf>
    <xf numFmtId="0" fontId="7" fillId="0" borderId="6" xfId="0" applyFont="1" applyFill="1" applyBorder="1" applyAlignment="1">
      <alignment horizontal="center" vertical="center"/>
    </xf>
    <xf numFmtId="166" fontId="7" fillId="0" borderId="6" xfId="1" applyFont="1" applyFill="1" applyBorder="1" applyAlignment="1">
      <alignment horizontal="center" vertical="center"/>
    </xf>
    <xf numFmtId="166" fontId="7" fillId="0" borderId="6" xfId="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9" fontId="7" fillId="0" borderId="6" xfId="4" applyFont="1" applyFill="1" applyBorder="1" applyAlignment="1">
      <alignment horizontal="center" vertical="center"/>
    </xf>
    <xf numFmtId="1" fontId="7"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0" fillId="0" borderId="0" xfId="0" applyNumberFormat="1" applyFill="1" applyBorder="1"/>
    <xf numFmtId="165" fontId="3" fillId="0" borderId="0" xfId="2" applyFont="1" applyFill="1" applyBorder="1" applyAlignment="1"/>
    <xf numFmtId="0" fontId="3" fillId="0" borderId="0" xfId="0" applyFont="1" applyFill="1" applyBorder="1" applyAlignment="1">
      <alignment wrapText="1"/>
    </xf>
    <xf numFmtId="0" fontId="7" fillId="0" borderId="1" xfId="0" applyFont="1" applyFill="1" applyBorder="1" applyAlignment="1">
      <alignment horizontal="center" vertical="center"/>
    </xf>
    <xf numFmtId="9" fontId="7" fillId="0" borderId="1" xfId="4" applyFont="1" applyFill="1" applyBorder="1" applyAlignment="1">
      <alignment horizontal="center" vertical="center"/>
    </xf>
    <xf numFmtId="166" fontId="7" fillId="0" borderId="1" xfId="1" applyFont="1" applyFill="1" applyBorder="1" applyAlignment="1">
      <alignment horizontal="center" vertical="center"/>
    </xf>
    <xf numFmtId="166" fontId="7" fillId="0" borderId="1" xfId="1" applyFont="1" applyFill="1" applyBorder="1" applyAlignment="1">
      <alignment horizontal="center" vertical="center" wrapText="1"/>
    </xf>
    <xf numFmtId="166" fontId="14" fillId="0" borderId="1" xfId="3"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 fontId="11" fillId="0" borderId="5" xfId="0" applyNumberFormat="1" applyFont="1" applyFill="1" applyBorder="1" applyAlignment="1">
      <alignment horizontal="center" vertical="center" wrapText="1"/>
    </xf>
    <xf numFmtId="4" fontId="11" fillId="0" borderId="6" xfId="0" applyNumberFormat="1" applyFont="1" applyFill="1" applyBorder="1" applyAlignment="1">
      <alignment horizontal="center" vertical="center" wrapText="1"/>
    </xf>
    <xf numFmtId="0" fontId="12" fillId="0" borderId="1" xfId="3" applyFont="1" applyFill="1" applyBorder="1" applyAlignment="1">
      <alignment horizontal="center" vertical="center" wrapText="1"/>
    </xf>
    <xf numFmtId="0" fontId="12" fillId="0" borderId="1" xfId="3" applyFont="1" applyFill="1" applyBorder="1" applyAlignment="1">
      <alignment horizontal="center" wrapText="1"/>
    </xf>
    <xf numFmtId="0" fontId="4" fillId="0" borderId="4" xfId="0" applyFont="1" applyFill="1" applyBorder="1" applyAlignment="1">
      <alignment horizontal="center" vertical="center"/>
    </xf>
    <xf numFmtId="1" fontId="4" fillId="0" borderId="4" xfId="0" applyNumberFormat="1" applyFont="1" applyFill="1" applyBorder="1" applyAlignment="1">
      <alignment horizontal="center" vertical="center"/>
    </xf>
    <xf numFmtId="0" fontId="4" fillId="0" borderId="5" xfId="0" applyFont="1" applyFill="1" applyBorder="1" applyAlignment="1">
      <alignment horizontal="center" vertical="center"/>
    </xf>
    <xf numFmtId="1" fontId="4" fillId="0" borderId="5" xfId="0" applyNumberFormat="1" applyFont="1" applyFill="1" applyBorder="1" applyAlignment="1">
      <alignment horizontal="center" vertical="center"/>
    </xf>
    <xf numFmtId="0" fontId="12" fillId="0" borderId="1" xfId="3" applyNumberFormat="1" applyFont="1" applyFill="1" applyBorder="1" applyAlignment="1">
      <alignment horizontal="center" vertical="center" wrapText="1"/>
    </xf>
    <xf numFmtId="0" fontId="4" fillId="0" borderId="6" xfId="0" applyFont="1" applyFill="1" applyBorder="1" applyAlignment="1">
      <alignment horizontal="center" vertical="center"/>
    </xf>
    <xf numFmtId="1" fontId="4" fillId="0" borderId="6" xfId="0" applyNumberFormat="1" applyFont="1" applyFill="1" applyBorder="1" applyAlignment="1">
      <alignment horizontal="center" vertical="center"/>
    </xf>
    <xf numFmtId="0" fontId="4" fillId="0" borderId="1" xfId="0" applyFont="1" applyFill="1" applyBorder="1" applyAlignment="1">
      <alignment horizontal="left" wrapText="1"/>
    </xf>
    <xf numFmtId="0" fontId="4" fillId="0" borderId="1" xfId="0" applyFont="1" applyFill="1" applyBorder="1" applyAlignment="1">
      <alignment horizontal="center" wrapText="1"/>
    </xf>
    <xf numFmtId="1" fontId="7" fillId="0" borderId="1" xfId="0" applyNumberFormat="1" applyFont="1" applyFill="1" applyBorder="1" applyAlignment="1">
      <alignment horizontal="center" vertical="center"/>
    </xf>
    <xf numFmtId="166" fontId="13" fillId="0" borderId="1" xfId="1" applyFont="1" applyFill="1" applyBorder="1" applyAlignment="1">
      <alignment horizontal="center" vertical="center"/>
    </xf>
    <xf numFmtId="0" fontId="4" fillId="0" borderId="1" xfId="0" applyFont="1" applyFill="1" applyBorder="1" applyAlignment="1">
      <alignment horizontal="center" wrapText="1"/>
    </xf>
    <xf numFmtId="165" fontId="4" fillId="0" borderId="1" xfId="2" applyFont="1" applyFill="1" applyBorder="1" applyAlignment="1">
      <alignment wrapText="1"/>
    </xf>
    <xf numFmtId="0" fontId="12" fillId="0" borderId="1" xfId="3" applyNumberFormat="1" applyFont="1" applyFill="1" applyBorder="1" applyAlignment="1">
      <alignment horizontal="center" wrapText="1"/>
    </xf>
    <xf numFmtId="166" fontId="12" fillId="0" borderId="1" xfId="3" applyNumberFormat="1" applyFont="1" applyFill="1" applyBorder="1" applyAlignment="1">
      <alignment horizontal="center" vertical="center" wrapText="1"/>
    </xf>
    <xf numFmtId="49" fontId="12" fillId="0" borderId="1" xfId="3" applyNumberFormat="1" applyFont="1" applyFill="1" applyBorder="1" applyAlignment="1">
      <alignment horizontal="center" vertical="center" wrapText="1"/>
    </xf>
    <xf numFmtId="166" fontId="15" fillId="0" borderId="1" xfId="1" applyFont="1" applyFill="1" applyBorder="1" applyAlignment="1"/>
    <xf numFmtId="166" fontId="11" fillId="0" borderId="4" xfId="1" applyFont="1" applyFill="1" applyBorder="1" applyAlignment="1">
      <alignment horizontal="center" vertical="center"/>
    </xf>
    <xf numFmtId="166" fontId="11" fillId="0" borderId="4" xfId="1" applyFont="1" applyFill="1" applyBorder="1" applyAlignment="1">
      <alignment horizontal="center" vertical="center" wrapText="1"/>
    </xf>
    <xf numFmtId="10" fontId="7" fillId="0" borderId="1" xfId="0" applyNumberFormat="1" applyFont="1" applyFill="1" applyBorder="1" applyAlignment="1">
      <alignment horizontal="center" vertical="center"/>
    </xf>
    <xf numFmtId="166" fontId="11" fillId="0" borderId="6" xfId="1" applyFont="1" applyFill="1" applyBorder="1" applyAlignment="1">
      <alignment horizontal="center" vertical="center"/>
    </xf>
    <xf numFmtId="166" fontId="11" fillId="0" borderId="6" xfId="1" applyFont="1" applyFill="1" applyBorder="1" applyAlignment="1">
      <alignment horizontal="center" vertical="center" wrapText="1"/>
    </xf>
    <xf numFmtId="0" fontId="13" fillId="0" borderId="1" xfId="0" applyFont="1" applyFill="1" applyBorder="1" applyAlignment="1">
      <alignment horizontal="center" vertical="center" wrapText="1"/>
    </xf>
    <xf numFmtId="166" fontId="11" fillId="0" borderId="5" xfId="1" applyFont="1" applyFill="1" applyBorder="1" applyAlignment="1">
      <alignment horizontal="center" vertical="center"/>
    </xf>
    <xf numFmtId="166" fontId="11" fillId="0" borderId="5" xfId="1" applyFont="1" applyFill="1" applyBorder="1" applyAlignment="1">
      <alignment horizontal="center" vertical="center" wrapText="1"/>
    </xf>
    <xf numFmtId="0" fontId="0" fillId="0" borderId="4" xfId="0" applyFill="1" applyBorder="1" applyAlignment="1">
      <alignment horizontal="center" vertical="center"/>
    </xf>
    <xf numFmtId="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0" fillId="0" borderId="6" xfId="0" applyFill="1" applyBorder="1" applyAlignment="1">
      <alignment horizontal="center" vertical="center"/>
    </xf>
  </cellXfs>
  <cellStyles count="5">
    <cellStyle name="Hipervínculo" xfId="3" builtinId="8"/>
    <cellStyle name="Moneda" xfId="1" builtinId="4"/>
    <cellStyle name="Moneda [0]" xfId="2" builtinId="7"/>
    <cellStyle name="Normal" xfId="0" builtinId="0"/>
    <cellStyle name="Porcentaje" xfId="4" builtinId="5"/>
  </cellStyles>
  <dxfs count="0"/>
  <tableStyles count="0" defaultTableStyle="TableStyleMedium2" defaultPivotStyle="PivotStyleLight16"/>
  <colors>
    <mruColors>
      <color rgb="FFF1C5CB"/>
      <color rgb="FFF0D7F4"/>
      <color rgb="FFE8CAF2"/>
      <color rgb="FFFF99FF"/>
      <color rgb="FFFF3399"/>
      <color rgb="FFD60093"/>
      <color rgb="FFCC0066"/>
      <color rgb="FFCC00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u/s!Av2jlM7aRX2lmHud4iGT3boxHGt2?e=D1YXnB" TargetMode="External"/><Relationship Id="rId13" Type="http://schemas.openxmlformats.org/officeDocument/2006/relationships/hyperlink" Target="https://1drv.ms/u/s!Av2jlM7aRX2lmiEuRkg11mcAVMz-?e=jd8LsU" TargetMode="External"/><Relationship Id="rId18" Type="http://schemas.openxmlformats.org/officeDocument/2006/relationships/hyperlink" Target="https://1drv.ms/u/s!Av2jlM7aRX2lmlWSVRsEmPUi0-rD?e=wiMx7T" TargetMode="External"/><Relationship Id="rId26" Type="http://schemas.openxmlformats.org/officeDocument/2006/relationships/comments" Target="../comments1.xml"/><Relationship Id="rId3" Type="http://schemas.openxmlformats.org/officeDocument/2006/relationships/hyperlink" Target="https://1drv.ms/u/s!Av2jlM7aRX2lmHYqxjzQGY5XTzei?e=wEPdQ5" TargetMode="External"/><Relationship Id="rId21" Type="http://schemas.openxmlformats.org/officeDocument/2006/relationships/hyperlink" Target="https://1drv.ms/u/s!Av2jlM7aRX2lmmnuRPZUGiY9hYqd?e=SaORBz" TargetMode="External"/><Relationship Id="rId7" Type="http://schemas.openxmlformats.org/officeDocument/2006/relationships/hyperlink" Target="https://drive.google.com/file/d/1M5P5p1X8gtU2LwlpbdxqDmCQ8RApm3SF/view?usp=sharing" TargetMode="External"/><Relationship Id="rId12" Type="http://schemas.openxmlformats.org/officeDocument/2006/relationships/hyperlink" Target="https://1drv.ms/u/s!Av2jlM7aRX2lmgubQIWPyafimYTZ?e=hhq2dY" TargetMode="External"/><Relationship Id="rId17" Type="http://schemas.openxmlformats.org/officeDocument/2006/relationships/hyperlink" Target="https://community.secop.gov.co/Public/Tendering/OpportunityDetail/Index?noticeUID=CO1.NTC.1452004&amp;isFromPublicArea=True&amp;isModal=False" TargetMode="External"/><Relationship Id="rId25" Type="http://schemas.openxmlformats.org/officeDocument/2006/relationships/vmlDrawing" Target="../drawings/vmlDrawing1.vml"/><Relationship Id="rId2" Type="http://schemas.openxmlformats.org/officeDocument/2006/relationships/hyperlink" Target="https://1drv.ms/u/s!Av2jlM7aRX2lmHQbJNbkkDHpP09m?e=3kebIQ" TargetMode="External"/><Relationship Id="rId16" Type="http://schemas.openxmlformats.org/officeDocument/2006/relationships/hyperlink" Target="https://community.secop.gov.co/Public/Tendering/OpportunityDetail/Index?noticeUID=CO1.NTC.1452004&amp;isFromPublicArea=True&amp;isModal=False" TargetMode="External"/><Relationship Id="rId20" Type="http://schemas.openxmlformats.org/officeDocument/2006/relationships/hyperlink" Target="https://1drv.ms/u/s!Av2jlM7aRX2lml6pKE53UKNd8Axd?e=1y4yce" TargetMode="External"/><Relationship Id="rId1" Type="http://schemas.openxmlformats.org/officeDocument/2006/relationships/hyperlink" Target="https://1drv.ms/u/s!Av2jlM7aRX2lmG4q67WXYXCGI6fA?e=vr6odP" TargetMode="External"/><Relationship Id="rId6" Type="http://schemas.openxmlformats.org/officeDocument/2006/relationships/hyperlink" Target="https://drive.google.com/drive/folders/159HtNMjxYUHjjU3hBfMYgb-saJ9Kdew_?usp=sharing" TargetMode="External"/><Relationship Id="rId11" Type="http://schemas.openxmlformats.org/officeDocument/2006/relationships/hyperlink" Target="https://community.secop.gov.co/Public/Tendering/OpportunityDetail/Index?noticeUID=CO1.NTC.1417431&amp;isFromPublicArea=True&amp;isModal=False" TargetMode="External"/><Relationship Id="rId24" Type="http://schemas.openxmlformats.org/officeDocument/2006/relationships/printerSettings" Target="../printerSettings/printerSettings1.bin"/><Relationship Id="rId5" Type="http://schemas.openxmlformats.org/officeDocument/2006/relationships/hyperlink" Target="https://drive.google.com/file/d/11PuiJFZYa0uUnNEWdmG2h8ftZORWxLz5/view?usp=sharing" TargetMode="External"/><Relationship Id="rId15" Type="http://schemas.openxmlformats.org/officeDocument/2006/relationships/hyperlink" Target="https://community.secop.gov.co/Public/Tendering/OpportunityDetail/Index?noticeUID=CO1.NTC.1452004&amp;isFromPublicArea=True&amp;isModal=False" TargetMode="External"/><Relationship Id="rId23" Type="http://schemas.openxmlformats.org/officeDocument/2006/relationships/hyperlink" Target="https://1drv.ms/u/s!Av2jlM7aRX2lnCwNXc5v-ac_yuZt?e=KJTK1a" TargetMode="External"/><Relationship Id="rId10" Type="http://schemas.openxmlformats.org/officeDocument/2006/relationships/hyperlink" Target="https://1drv.ms/u/s!Av2jlM7aRX2lmXtr3L_m36hVpC5T?e=EYorRc" TargetMode="External"/><Relationship Id="rId19" Type="http://schemas.openxmlformats.org/officeDocument/2006/relationships/hyperlink" Target="https://1drv.ms/u/s!Av2jlM7aRX2lmlrFRDe4D_oQ512D?e=GftAUW" TargetMode="External"/><Relationship Id="rId4" Type="http://schemas.openxmlformats.org/officeDocument/2006/relationships/hyperlink" Target="https://www.facebook.com/watch/?v=317066082916397" TargetMode="External"/><Relationship Id="rId9" Type="http://schemas.openxmlformats.org/officeDocument/2006/relationships/hyperlink" Target="https://1drv.ms/u/s!Av2jlM7aRX2lmRfkBIneM0W6xQIC?e=LLe04v" TargetMode="External"/><Relationship Id="rId14" Type="http://schemas.openxmlformats.org/officeDocument/2006/relationships/hyperlink" Target="https://1drv.ms/u/s!Av2jlM7aRX2lmjQY-6l22JNhzqQP?e=tcdD0s" TargetMode="External"/><Relationship Id="rId22" Type="http://schemas.openxmlformats.org/officeDocument/2006/relationships/hyperlink" Target="https://1drv.ms/u/s!Av2jlM7aRX2lmndxAifSmcGOqGEF?e=yRIAR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W1180"/>
  <sheetViews>
    <sheetView tabSelected="1" topLeftCell="O1" zoomScale="60" zoomScaleNormal="60" workbookViewId="0">
      <selection activeCell="P3" sqref="P3:P12"/>
    </sheetView>
  </sheetViews>
  <sheetFormatPr baseColWidth="10" defaultRowHeight="15.5" x14ac:dyDescent="0.35"/>
  <cols>
    <col min="1" max="1" width="17" style="6" customWidth="1"/>
    <col min="2" max="2" width="29.1796875" style="6" customWidth="1"/>
    <col min="3" max="3" width="28.26953125" style="6" customWidth="1"/>
    <col min="4" max="4" width="35.453125" style="6" customWidth="1"/>
    <col min="5" max="5" width="29.1796875" style="8" customWidth="1"/>
    <col min="6" max="6" width="26.1796875" style="8" customWidth="1"/>
    <col min="7" max="7" width="26.453125" style="8" customWidth="1"/>
    <col min="8" max="8" width="19.26953125" style="8" customWidth="1"/>
    <col min="9" max="9" width="36.26953125" style="8" customWidth="1"/>
    <col min="10" max="13" width="33" style="8" customWidth="1"/>
    <col min="14" max="15" width="37.453125" style="21" customWidth="1"/>
    <col min="16" max="16" width="32" style="21" customWidth="1"/>
    <col min="17" max="17" width="19.7265625" style="8" customWidth="1"/>
    <col min="18" max="18" width="32.7265625" style="8" customWidth="1"/>
    <col min="19" max="19" width="11.1796875" style="8" customWidth="1"/>
    <col min="20" max="20" width="36.1796875" style="8" customWidth="1"/>
    <col min="21" max="21" width="21.1796875" style="9" customWidth="1"/>
    <col min="22" max="22" width="40.453125" style="23" customWidth="1"/>
    <col min="23" max="23" width="14.453125" style="8" customWidth="1"/>
    <col min="24" max="24" width="14.26953125" style="8" customWidth="1"/>
    <col min="25" max="28" width="11.81640625" style="8" customWidth="1"/>
    <col min="29" max="29" width="27.81640625" style="8" customWidth="1"/>
    <col min="30" max="31" width="11.81640625" style="8" customWidth="1"/>
    <col min="32" max="32" width="21.453125" style="8" hidden="1" customWidth="1"/>
    <col min="33" max="33" width="20.1796875" style="8" hidden="1" customWidth="1"/>
    <col min="34" max="34" width="74" style="11" customWidth="1"/>
    <col min="35" max="56" width="11.453125" style="1"/>
    <col min="57" max="127" width="11.453125" style="2"/>
  </cols>
  <sheetData>
    <row r="1" spans="1:127" ht="66.75" customHeight="1" x14ac:dyDescent="0.35">
      <c r="A1" s="26" t="s">
        <v>209</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7"/>
    </row>
    <row r="2" spans="1:127" s="5" customFormat="1" ht="76.5" customHeight="1" x14ac:dyDescent="0.3">
      <c r="A2" s="13" t="s">
        <v>22</v>
      </c>
      <c r="B2" s="12" t="s">
        <v>21</v>
      </c>
      <c r="C2" s="12" t="s">
        <v>20</v>
      </c>
      <c r="D2" s="12" t="s">
        <v>16</v>
      </c>
      <c r="E2" s="12" t="s">
        <v>19</v>
      </c>
      <c r="F2" s="12" t="s">
        <v>18</v>
      </c>
      <c r="G2" s="12" t="s">
        <v>17</v>
      </c>
      <c r="H2" s="12" t="s">
        <v>16</v>
      </c>
      <c r="I2" s="12" t="s">
        <v>15</v>
      </c>
      <c r="J2" s="12" t="s">
        <v>14</v>
      </c>
      <c r="K2" s="12" t="s">
        <v>269</v>
      </c>
      <c r="L2" s="7" t="s">
        <v>275</v>
      </c>
      <c r="M2" s="7" t="s">
        <v>298</v>
      </c>
      <c r="N2" s="20" t="s">
        <v>305</v>
      </c>
      <c r="O2" s="20" t="s">
        <v>307</v>
      </c>
      <c r="P2" s="20" t="s">
        <v>306</v>
      </c>
      <c r="Q2" s="14" t="s">
        <v>13</v>
      </c>
      <c r="R2" s="19" t="s">
        <v>12</v>
      </c>
      <c r="S2" s="14" t="s">
        <v>11</v>
      </c>
      <c r="T2" s="14" t="s">
        <v>10</v>
      </c>
      <c r="U2" s="15" t="s">
        <v>206</v>
      </c>
      <c r="V2" s="22" t="s">
        <v>299</v>
      </c>
      <c r="W2" s="16" t="s">
        <v>9</v>
      </c>
      <c r="X2" s="16" t="s">
        <v>8</v>
      </c>
      <c r="Y2" s="17" t="s">
        <v>7</v>
      </c>
      <c r="Z2" s="12" t="s">
        <v>6</v>
      </c>
      <c r="AA2" s="12" t="s">
        <v>74</v>
      </c>
      <c r="AB2" s="12" t="s">
        <v>5</v>
      </c>
      <c r="AC2" s="18" t="s">
        <v>4</v>
      </c>
      <c r="AD2" s="12" t="s">
        <v>3</v>
      </c>
      <c r="AE2" s="12" t="s">
        <v>2</v>
      </c>
      <c r="AF2" s="7" t="s">
        <v>1</v>
      </c>
      <c r="AG2" s="7" t="s">
        <v>0</v>
      </c>
      <c r="AH2" s="7" t="s">
        <v>272</v>
      </c>
      <c r="AI2" s="3"/>
      <c r="AJ2" s="3"/>
      <c r="AK2" s="3"/>
      <c r="AL2" s="3"/>
      <c r="AM2" s="3"/>
      <c r="AN2" s="3"/>
      <c r="AO2" s="3"/>
      <c r="AP2" s="3"/>
      <c r="AQ2" s="3"/>
      <c r="AR2" s="3"/>
      <c r="AS2" s="3"/>
      <c r="AT2" s="3"/>
      <c r="AU2" s="3"/>
      <c r="AV2" s="3"/>
      <c r="AW2" s="3"/>
      <c r="AX2" s="3"/>
      <c r="AY2" s="3"/>
      <c r="AZ2" s="3"/>
      <c r="BA2" s="3"/>
      <c r="BB2" s="3"/>
      <c r="BC2" s="3"/>
      <c r="BD2" s="3"/>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row>
    <row r="3" spans="1:127" s="2" customFormat="1" ht="114" customHeight="1" x14ac:dyDescent="0.35">
      <c r="A3" s="28" t="s">
        <v>35</v>
      </c>
      <c r="B3" s="28" t="s">
        <v>34</v>
      </c>
      <c r="C3" s="29" t="s">
        <v>36</v>
      </c>
      <c r="D3" s="29" t="s">
        <v>59</v>
      </c>
      <c r="E3" s="29" t="s">
        <v>75</v>
      </c>
      <c r="F3" s="29" t="s">
        <v>174</v>
      </c>
      <c r="G3" s="29" t="s">
        <v>175</v>
      </c>
      <c r="H3" s="30" t="s">
        <v>77</v>
      </c>
      <c r="I3" s="29" t="s">
        <v>78</v>
      </c>
      <c r="J3" s="29" t="s">
        <v>79</v>
      </c>
      <c r="K3" s="31">
        <v>4482</v>
      </c>
      <c r="L3" s="31">
        <v>1118</v>
      </c>
      <c r="M3" s="31">
        <v>5680</v>
      </c>
      <c r="N3" s="32">
        <v>1</v>
      </c>
      <c r="O3" s="33">
        <f>(N3+N13+N15)/3</f>
        <v>0.96296296296296291</v>
      </c>
      <c r="P3" s="34">
        <f>(M3)/402978</f>
        <v>1.4095062261463405E-2</v>
      </c>
      <c r="Q3" s="29" t="s">
        <v>80</v>
      </c>
      <c r="R3" s="35">
        <v>2020130010042</v>
      </c>
      <c r="S3" s="29" t="s">
        <v>67</v>
      </c>
      <c r="T3" s="36" t="s">
        <v>25</v>
      </c>
      <c r="U3" s="37">
        <v>18</v>
      </c>
      <c r="V3" s="38">
        <v>18</v>
      </c>
      <c r="W3" s="39">
        <v>44046</v>
      </c>
      <c r="X3" s="40">
        <v>44084</v>
      </c>
      <c r="Y3" s="41">
        <v>1</v>
      </c>
      <c r="Z3" s="29" t="s">
        <v>37</v>
      </c>
      <c r="AA3" s="29" t="s">
        <v>38</v>
      </c>
      <c r="AB3" s="42" t="s">
        <v>211</v>
      </c>
      <c r="AC3" s="43">
        <v>148459342</v>
      </c>
      <c r="AD3" s="44" t="s">
        <v>230</v>
      </c>
      <c r="AE3" s="42" t="s">
        <v>231</v>
      </c>
      <c r="AF3" s="45"/>
      <c r="AG3" s="46"/>
      <c r="AH3" s="36" t="s">
        <v>277</v>
      </c>
      <c r="AI3" s="47"/>
      <c r="AJ3" s="48"/>
      <c r="AK3" s="48"/>
      <c r="AL3" s="1"/>
      <c r="AM3" s="1"/>
      <c r="AN3" s="1"/>
      <c r="AO3" s="1"/>
      <c r="AP3" s="1"/>
      <c r="AQ3" s="1"/>
      <c r="AR3" s="1"/>
      <c r="AS3" s="49"/>
      <c r="AT3" s="1"/>
      <c r="AU3" s="50"/>
      <c r="AV3" s="51"/>
      <c r="AW3" s="50"/>
      <c r="AX3" s="1"/>
      <c r="AY3" s="1"/>
      <c r="AZ3" s="1"/>
      <c r="BA3" s="1"/>
      <c r="BB3" s="1"/>
      <c r="BC3" s="1"/>
      <c r="BD3" s="1"/>
    </row>
    <row r="4" spans="1:127" s="2" customFormat="1" ht="97" customHeight="1" x14ac:dyDescent="0.35">
      <c r="A4" s="52"/>
      <c r="B4" s="52"/>
      <c r="C4" s="29"/>
      <c r="D4" s="29"/>
      <c r="E4" s="29"/>
      <c r="F4" s="29"/>
      <c r="G4" s="29"/>
      <c r="H4" s="30"/>
      <c r="I4" s="29"/>
      <c r="J4" s="29"/>
      <c r="K4" s="53"/>
      <c r="L4" s="53"/>
      <c r="M4" s="53"/>
      <c r="N4" s="32"/>
      <c r="O4" s="54"/>
      <c r="P4" s="34"/>
      <c r="Q4" s="29"/>
      <c r="R4" s="35"/>
      <c r="S4" s="29"/>
      <c r="T4" s="36" t="s">
        <v>26</v>
      </c>
      <c r="U4" s="37">
        <v>18</v>
      </c>
      <c r="V4" s="38">
        <v>18</v>
      </c>
      <c r="W4" s="39">
        <v>44046</v>
      </c>
      <c r="X4" s="40">
        <v>44195</v>
      </c>
      <c r="Y4" s="36">
        <v>0</v>
      </c>
      <c r="Z4" s="29"/>
      <c r="AA4" s="29"/>
      <c r="AB4" s="42" t="s">
        <v>212</v>
      </c>
      <c r="AC4" s="43">
        <v>100000000</v>
      </c>
      <c r="AD4" s="44"/>
      <c r="AE4" s="42" t="s">
        <v>232</v>
      </c>
      <c r="AF4" s="55"/>
      <c r="AG4" s="56"/>
      <c r="AH4" s="36" t="s">
        <v>301</v>
      </c>
      <c r="AI4" s="47"/>
      <c r="AJ4" s="48"/>
      <c r="AK4" s="48"/>
      <c r="AL4" s="1"/>
      <c r="AM4" s="1"/>
      <c r="AN4" s="1"/>
      <c r="AO4" s="1"/>
      <c r="AP4" s="1"/>
      <c r="AQ4" s="1"/>
      <c r="AR4" s="1"/>
      <c r="AS4" s="1"/>
      <c r="AT4" s="1"/>
      <c r="AU4" s="50"/>
      <c r="AV4" s="51"/>
      <c r="AW4" s="50"/>
      <c r="AX4" s="1"/>
      <c r="AY4" s="1"/>
      <c r="AZ4" s="1"/>
      <c r="BA4" s="1"/>
      <c r="BB4" s="1"/>
      <c r="BC4" s="1"/>
      <c r="BD4" s="1"/>
    </row>
    <row r="5" spans="1:127" s="2" customFormat="1" ht="80.25" customHeight="1" x14ac:dyDescent="0.35">
      <c r="A5" s="52"/>
      <c r="B5" s="52"/>
      <c r="C5" s="29"/>
      <c r="D5" s="29"/>
      <c r="E5" s="29"/>
      <c r="F5" s="29"/>
      <c r="G5" s="29"/>
      <c r="H5" s="30"/>
      <c r="I5" s="29"/>
      <c r="J5" s="29"/>
      <c r="K5" s="53"/>
      <c r="L5" s="53"/>
      <c r="M5" s="53"/>
      <c r="N5" s="32"/>
      <c r="O5" s="54"/>
      <c r="P5" s="34"/>
      <c r="Q5" s="29"/>
      <c r="R5" s="35"/>
      <c r="S5" s="29"/>
      <c r="T5" s="36" t="s">
        <v>27</v>
      </c>
      <c r="U5" s="37">
        <v>12</v>
      </c>
      <c r="V5" s="38">
        <v>2</v>
      </c>
      <c r="W5" s="39">
        <v>44046</v>
      </c>
      <c r="X5" s="40">
        <v>44195</v>
      </c>
      <c r="Y5" s="36">
        <v>0</v>
      </c>
      <c r="Z5" s="29"/>
      <c r="AA5" s="29"/>
      <c r="AB5" s="42" t="s">
        <v>212</v>
      </c>
      <c r="AC5" s="43">
        <v>110000000</v>
      </c>
      <c r="AD5" s="44"/>
      <c r="AE5" s="42" t="s">
        <v>232</v>
      </c>
      <c r="AF5" s="55"/>
      <c r="AG5" s="56"/>
      <c r="AH5" s="57" t="s">
        <v>300</v>
      </c>
      <c r="AI5" s="47"/>
      <c r="AJ5" s="58"/>
      <c r="AK5" s="48"/>
      <c r="AL5" s="1"/>
      <c r="AM5" s="1"/>
      <c r="AN5" s="1"/>
      <c r="AO5" s="1"/>
      <c r="AP5" s="1"/>
      <c r="AQ5" s="1"/>
      <c r="AR5" s="1"/>
      <c r="AS5" s="1"/>
      <c r="AT5" s="1"/>
      <c r="AU5" s="50"/>
      <c r="AV5" s="51"/>
      <c r="AW5" s="50"/>
      <c r="AX5" s="1"/>
      <c r="AY5" s="1"/>
      <c r="AZ5" s="1"/>
      <c r="BA5" s="1"/>
      <c r="BB5" s="1"/>
      <c r="BC5" s="1"/>
      <c r="BD5" s="1"/>
    </row>
    <row r="6" spans="1:127" s="2" customFormat="1" ht="65.25" customHeight="1" x14ac:dyDescent="0.35">
      <c r="A6" s="52"/>
      <c r="B6" s="52"/>
      <c r="C6" s="29"/>
      <c r="D6" s="29"/>
      <c r="E6" s="29"/>
      <c r="F6" s="29"/>
      <c r="G6" s="29"/>
      <c r="H6" s="30"/>
      <c r="I6" s="29"/>
      <c r="J6" s="29"/>
      <c r="K6" s="53"/>
      <c r="L6" s="53"/>
      <c r="M6" s="53"/>
      <c r="N6" s="32"/>
      <c r="O6" s="54"/>
      <c r="P6" s="34"/>
      <c r="Q6" s="29"/>
      <c r="R6" s="35"/>
      <c r="S6" s="29"/>
      <c r="T6" s="36" t="s">
        <v>28</v>
      </c>
      <c r="U6" s="37">
        <v>3</v>
      </c>
      <c r="V6" s="38">
        <v>0</v>
      </c>
      <c r="W6" s="39">
        <v>44046</v>
      </c>
      <c r="X6" s="40">
        <v>44195</v>
      </c>
      <c r="Y6" s="36">
        <v>0</v>
      </c>
      <c r="Z6" s="29"/>
      <c r="AA6" s="29"/>
      <c r="AB6" s="42" t="s">
        <v>212</v>
      </c>
      <c r="AC6" s="43">
        <v>50000000</v>
      </c>
      <c r="AD6" s="44"/>
      <c r="AE6" s="42" t="s">
        <v>232</v>
      </c>
      <c r="AF6" s="55"/>
      <c r="AG6" s="56"/>
      <c r="AH6" s="36"/>
      <c r="AI6" s="47"/>
      <c r="AJ6" s="58"/>
      <c r="AK6" s="48"/>
      <c r="AL6" s="1"/>
      <c r="AM6" s="1"/>
      <c r="AN6" s="1"/>
      <c r="AO6" s="1"/>
      <c r="AP6" s="1"/>
      <c r="AQ6" s="1"/>
      <c r="AR6" s="1"/>
      <c r="AS6" s="1"/>
      <c r="AT6" s="1"/>
      <c r="AU6" s="50"/>
      <c r="AV6" s="51"/>
      <c r="AW6" s="50"/>
      <c r="AX6" s="1"/>
      <c r="AY6" s="1"/>
      <c r="AZ6" s="1"/>
      <c r="BA6" s="1"/>
      <c r="BB6" s="1"/>
      <c r="BC6" s="1"/>
      <c r="BD6" s="1"/>
    </row>
    <row r="7" spans="1:127" s="2" customFormat="1" ht="72" customHeight="1" x14ac:dyDescent="0.35">
      <c r="A7" s="52"/>
      <c r="B7" s="52"/>
      <c r="C7" s="29"/>
      <c r="D7" s="29"/>
      <c r="E7" s="29"/>
      <c r="F7" s="29"/>
      <c r="G7" s="29"/>
      <c r="H7" s="30"/>
      <c r="I7" s="29"/>
      <c r="J7" s="29"/>
      <c r="K7" s="53"/>
      <c r="L7" s="53"/>
      <c r="M7" s="53"/>
      <c r="N7" s="32"/>
      <c r="O7" s="54"/>
      <c r="P7" s="34"/>
      <c r="Q7" s="29"/>
      <c r="R7" s="35"/>
      <c r="S7" s="29"/>
      <c r="T7" s="36" t="s">
        <v>29</v>
      </c>
      <c r="U7" s="37">
        <v>18</v>
      </c>
      <c r="V7" s="38">
        <v>18</v>
      </c>
      <c r="W7" s="39">
        <v>44046</v>
      </c>
      <c r="X7" s="40">
        <v>44195</v>
      </c>
      <c r="Y7" s="36">
        <v>0</v>
      </c>
      <c r="Z7" s="29"/>
      <c r="AA7" s="29"/>
      <c r="AB7" s="42" t="s">
        <v>212</v>
      </c>
      <c r="AC7" s="43">
        <v>30000000</v>
      </c>
      <c r="AD7" s="44"/>
      <c r="AE7" s="42" t="s">
        <v>232</v>
      </c>
      <c r="AF7" s="55"/>
      <c r="AG7" s="56"/>
      <c r="AH7" s="59" t="s">
        <v>302</v>
      </c>
      <c r="AI7" s="47"/>
      <c r="AJ7" s="48"/>
      <c r="AK7" s="48"/>
      <c r="AL7" s="1"/>
      <c r="AM7" s="1"/>
      <c r="AN7" s="1"/>
      <c r="AO7" s="1"/>
      <c r="AP7" s="1"/>
      <c r="AQ7" s="1"/>
      <c r="AR7" s="1"/>
      <c r="AS7" s="1"/>
      <c r="AT7" s="1"/>
      <c r="AU7" s="50"/>
      <c r="AV7" s="51"/>
      <c r="AW7" s="50"/>
      <c r="AX7" s="1"/>
      <c r="AY7" s="1"/>
      <c r="AZ7" s="1"/>
      <c r="BA7" s="1"/>
      <c r="BB7" s="1"/>
      <c r="BC7" s="1"/>
      <c r="BD7" s="1"/>
    </row>
    <row r="8" spans="1:127" s="2" customFormat="1" ht="57.75" customHeight="1" x14ac:dyDescent="0.35">
      <c r="A8" s="52"/>
      <c r="B8" s="52"/>
      <c r="C8" s="29"/>
      <c r="D8" s="29"/>
      <c r="E8" s="29"/>
      <c r="F8" s="29"/>
      <c r="G8" s="29"/>
      <c r="H8" s="30"/>
      <c r="I8" s="29"/>
      <c r="J8" s="29"/>
      <c r="K8" s="53"/>
      <c r="L8" s="53"/>
      <c r="M8" s="53"/>
      <c r="N8" s="32"/>
      <c r="O8" s="54"/>
      <c r="P8" s="34"/>
      <c r="Q8" s="29"/>
      <c r="R8" s="35"/>
      <c r="S8" s="29"/>
      <c r="T8" s="36" t="s">
        <v>30</v>
      </c>
      <c r="U8" s="37">
        <v>6</v>
      </c>
      <c r="V8" s="38">
        <v>1</v>
      </c>
      <c r="W8" s="39">
        <v>44046</v>
      </c>
      <c r="X8" s="40">
        <v>44195</v>
      </c>
      <c r="Y8" s="36">
        <v>0</v>
      </c>
      <c r="Z8" s="29"/>
      <c r="AA8" s="29"/>
      <c r="AB8" s="42"/>
      <c r="AC8" s="43">
        <v>0</v>
      </c>
      <c r="AD8" s="44"/>
      <c r="AE8" s="42"/>
      <c r="AF8" s="55"/>
      <c r="AG8" s="56"/>
      <c r="AH8" s="36"/>
      <c r="AI8" s="47"/>
      <c r="AJ8" s="48"/>
      <c r="AK8" s="48"/>
      <c r="AL8" s="1"/>
      <c r="AM8" s="1"/>
      <c r="AN8" s="1"/>
      <c r="AO8" s="1"/>
      <c r="AP8" s="1"/>
      <c r="AQ8" s="1"/>
      <c r="AR8" s="1"/>
      <c r="AS8" s="1"/>
      <c r="AT8" s="1"/>
      <c r="AU8" s="50"/>
      <c r="AV8" s="51"/>
      <c r="AW8" s="50"/>
      <c r="AX8" s="1"/>
      <c r="AY8" s="1"/>
      <c r="AZ8" s="1"/>
      <c r="BA8" s="1"/>
      <c r="BB8" s="1"/>
      <c r="BC8" s="1"/>
      <c r="BD8" s="1"/>
    </row>
    <row r="9" spans="1:127" s="2" customFormat="1" ht="84" customHeight="1" x14ac:dyDescent="0.35">
      <c r="A9" s="52"/>
      <c r="B9" s="52"/>
      <c r="C9" s="29"/>
      <c r="D9" s="29"/>
      <c r="E9" s="29"/>
      <c r="F9" s="29"/>
      <c r="G9" s="29"/>
      <c r="H9" s="30"/>
      <c r="I9" s="29"/>
      <c r="J9" s="29"/>
      <c r="K9" s="53"/>
      <c r="L9" s="53"/>
      <c r="M9" s="53"/>
      <c r="N9" s="32"/>
      <c r="O9" s="54"/>
      <c r="P9" s="34"/>
      <c r="Q9" s="29"/>
      <c r="R9" s="35"/>
      <c r="S9" s="29"/>
      <c r="T9" s="36" t="s">
        <v>31</v>
      </c>
      <c r="U9" s="37">
        <v>219</v>
      </c>
      <c r="V9" s="38">
        <v>60</v>
      </c>
      <c r="W9" s="39">
        <v>44046</v>
      </c>
      <c r="X9" s="40">
        <v>44195</v>
      </c>
      <c r="Y9" s="36">
        <v>0</v>
      </c>
      <c r="Z9" s="29"/>
      <c r="AA9" s="29"/>
      <c r="AB9" s="42" t="s">
        <v>212</v>
      </c>
      <c r="AC9" s="43">
        <v>30000000</v>
      </c>
      <c r="AD9" s="44"/>
      <c r="AE9" s="42" t="s">
        <v>232</v>
      </c>
      <c r="AF9" s="55"/>
      <c r="AG9" s="56"/>
      <c r="AH9" s="36" t="s">
        <v>273</v>
      </c>
      <c r="AI9" s="47"/>
      <c r="AJ9" s="48"/>
      <c r="AK9" s="48"/>
      <c r="AL9" s="1"/>
      <c r="AM9" s="1"/>
      <c r="AN9" s="1"/>
      <c r="AO9" s="1"/>
      <c r="AP9" s="1"/>
      <c r="AQ9" s="1"/>
      <c r="AR9" s="1"/>
      <c r="AS9" s="1"/>
      <c r="AT9" s="1"/>
      <c r="AU9" s="50"/>
      <c r="AV9" s="51"/>
      <c r="AW9" s="50"/>
      <c r="AX9" s="1"/>
      <c r="AY9" s="1"/>
      <c r="AZ9" s="1"/>
      <c r="BA9" s="1"/>
      <c r="BB9" s="1"/>
      <c r="BC9" s="1"/>
      <c r="BD9" s="1"/>
    </row>
    <row r="10" spans="1:127" s="2" customFormat="1" ht="76.5" customHeight="1" x14ac:dyDescent="0.35">
      <c r="A10" s="52"/>
      <c r="B10" s="52"/>
      <c r="C10" s="29"/>
      <c r="D10" s="29"/>
      <c r="E10" s="29"/>
      <c r="F10" s="29"/>
      <c r="G10" s="29"/>
      <c r="H10" s="30"/>
      <c r="I10" s="29"/>
      <c r="J10" s="29"/>
      <c r="K10" s="53"/>
      <c r="L10" s="53"/>
      <c r="M10" s="53"/>
      <c r="N10" s="32"/>
      <c r="O10" s="54"/>
      <c r="P10" s="34"/>
      <c r="Q10" s="29"/>
      <c r="R10" s="35"/>
      <c r="S10" s="29"/>
      <c r="T10" s="36" t="s">
        <v>68</v>
      </c>
      <c r="U10" s="37" t="s">
        <v>39</v>
      </c>
      <c r="V10" s="38">
        <v>60</v>
      </c>
      <c r="W10" s="39">
        <v>44046</v>
      </c>
      <c r="X10" s="40">
        <v>44195</v>
      </c>
      <c r="Y10" s="36">
        <v>0</v>
      </c>
      <c r="Z10" s="29"/>
      <c r="AA10" s="29"/>
      <c r="AB10" s="42" t="s">
        <v>212</v>
      </c>
      <c r="AC10" s="43">
        <v>70000000</v>
      </c>
      <c r="AD10" s="44"/>
      <c r="AE10" s="42" t="s">
        <v>232</v>
      </c>
      <c r="AF10" s="55"/>
      <c r="AG10" s="56"/>
      <c r="AH10" s="36" t="s">
        <v>273</v>
      </c>
      <c r="AI10" s="47"/>
      <c r="AJ10" s="48"/>
      <c r="AK10" s="48"/>
      <c r="AL10" s="1"/>
      <c r="AM10" s="1"/>
      <c r="AN10" s="1"/>
      <c r="AO10" s="1"/>
      <c r="AP10" s="1"/>
      <c r="AQ10" s="1"/>
      <c r="AR10" s="1"/>
      <c r="AS10" s="1"/>
      <c r="AT10" s="1"/>
      <c r="AU10" s="50"/>
      <c r="AV10" s="51"/>
      <c r="AW10" s="50"/>
      <c r="AX10" s="1"/>
      <c r="AY10" s="1"/>
      <c r="AZ10" s="1"/>
      <c r="BA10" s="1"/>
      <c r="BB10" s="1"/>
      <c r="BC10" s="1"/>
      <c r="BD10" s="1"/>
    </row>
    <row r="11" spans="1:127" s="2" customFormat="1" ht="74.25" customHeight="1" x14ac:dyDescent="0.35">
      <c r="A11" s="52"/>
      <c r="B11" s="52"/>
      <c r="C11" s="29"/>
      <c r="D11" s="29"/>
      <c r="E11" s="29"/>
      <c r="F11" s="29"/>
      <c r="G11" s="29"/>
      <c r="H11" s="30"/>
      <c r="I11" s="29"/>
      <c r="J11" s="29"/>
      <c r="K11" s="53"/>
      <c r="L11" s="53"/>
      <c r="M11" s="53"/>
      <c r="N11" s="32"/>
      <c r="O11" s="54"/>
      <c r="P11" s="34"/>
      <c r="Q11" s="29"/>
      <c r="R11" s="35"/>
      <c r="S11" s="29"/>
      <c r="T11" s="36" t="s">
        <v>32</v>
      </c>
      <c r="U11" s="37">
        <v>162</v>
      </c>
      <c r="V11" s="38">
        <v>270</v>
      </c>
      <c r="W11" s="39">
        <v>44046</v>
      </c>
      <c r="X11" s="40">
        <v>44195</v>
      </c>
      <c r="Y11" s="36">
        <v>0</v>
      </c>
      <c r="Z11" s="29"/>
      <c r="AA11" s="29"/>
      <c r="AB11" s="42" t="s">
        <v>212</v>
      </c>
      <c r="AC11" s="43">
        <v>10000000</v>
      </c>
      <c r="AD11" s="44"/>
      <c r="AE11" s="42" t="s">
        <v>232</v>
      </c>
      <c r="AF11" s="55"/>
      <c r="AG11" s="56"/>
      <c r="AH11" s="36" t="s">
        <v>303</v>
      </c>
      <c r="AI11" s="47"/>
      <c r="AJ11" s="48"/>
      <c r="AK11" s="48"/>
      <c r="AL11" s="1"/>
      <c r="AM11" s="1"/>
      <c r="AN11" s="1"/>
      <c r="AO11" s="1"/>
      <c r="AP11" s="1"/>
      <c r="AQ11" s="1"/>
      <c r="AR11" s="1"/>
      <c r="AS11" s="1"/>
      <c r="AT11" s="1"/>
      <c r="AU11" s="50"/>
      <c r="AV11" s="51"/>
      <c r="AW11" s="50"/>
      <c r="AX11" s="1"/>
      <c r="AY11" s="1"/>
      <c r="AZ11" s="1"/>
      <c r="BA11" s="1"/>
      <c r="BB11" s="1"/>
      <c r="BC11" s="1"/>
      <c r="BD11" s="1"/>
    </row>
    <row r="12" spans="1:127" s="2" customFormat="1" ht="68.25" customHeight="1" x14ac:dyDescent="0.35">
      <c r="A12" s="52"/>
      <c r="B12" s="52"/>
      <c r="C12" s="29"/>
      <c r="D12" s="29"/>
      <c r="E12" s="29"/>
      <c r="F12" s="29"/>
      <c r="G12" s="29"/>
      <c r="H12" s="30"/>
      <c r="I12" s="29"/>
      <c r="J12" s="29"/>
      <c r="K12" s="60"/>
      <c r="L12" s="60"/>
      <c r="M12" s="60"/>
      <c r="N12" s="32"/>
      <c r="O12" s="54"/>
      <c r="P12" s="34"/>
      <c r="Q12" s="29"/>
      <c r="R12" s="35"/>
      <c r="S12" s="29"/>
      <c r="T12" s="36" t="s">
        <v>33</v>
      </c>
      <c r="U12" s="37">
        <v>414</v>
      </c>
      <c r="V12" s="38">
        <v>138</v>
      </c>
      <c r="W12" s="39">
        <v>44046</v>
      </c>
      <c r="X12" s="40">
        <v>44195</v>
      </c>
      <c r="Y12" s="36">
        <v>0</v>
      </c>
      <c r="Z12" s="29"/>
      <c r="AA12" s="29"/>
      <c r="AB12" s="42" t="s">
        <v>212</v>
      </c>
      <c r="AC12" s="43">
        <v>45000000</v>
      </c>
      <c r="AD12" s="44"/>
      <c r="AE12" s="42" t="s">
        <v>232</v>
      </c>
      <c r="AF12" s="61"/>
      <c r="AG12" s="62"/>
      <c r="AH12" s="36" t="s">
        <v>207</v>
      </c>
      <c r="AI12" s="47"/>
      <c r="AJ12" s="48"/>
      <c r="AK12" s="48"/>
      <c r="AL12" s="1"/>
      <c r="AM12" s="1"/>
      <c r="AN12" s="1"/>
      <c r="AO12" s="1"/>
      <c r="AP12" s="1"/>
      <c r="AQ12" s="1"/>
      <c r="AR12" s="1"/>
      <c r="AS12" s="1"/>
      <c r="AT12" s="1"/>
      <c r="AU12" s="50"/>
      <c r="AV12" s="51"/>
      <c r="AW12" s="50"/>
      <c r="AX12" s="1"/>
      <c r="AY12" s="1"/>
      <c r="AZ12" s="1"/>
      <c r="BA12" s="1"/>
      <c r="BB12" s="1"/>
      <c r="BC12" s="1"/>
      <c r="BD12" s="1"/>
    </row>
    <row r="13" spans="1:127" s="2" customFormat="1" ht="85.5" customHeight="1" x14ac:dyDescent="0.35">
      <c r="A13" s="52"/>
      <c r="B13" s="52"/>
      <c r="C13" s="29"/>
      <c r="D13" s="29"/>
      <c r="E13" s="29"/>
      <c r="F13" s="29"/>
      <c r="G13" s="29" t="s">
        <v>76</v>
      </c>
      <c r="H13" s="30" t="s">
        <v>50</v>
      </c>
      <c r="I13" s="29" t="s">
        <v>76</v>
      </c>
      <c r="J13" s="29" t="s">
        <v>87</v>
      </c>
      <c r="K13" s="31">
        <v>180</v>
      </c>
      <c r="L13" s="31">
        <v>14</v>
      </c>
      <c r="M13" s="31">
        <v>160</v>
      </c>
      <c r="N13" s="32">
        <f>M13/K13</f>
        <v>0.88888888888888884</v>
      </c>
      <c r="O13" s="54"/>
      <c r="P13" s="32">
        <f>M13/720</f>
        <v>0.22222222222222221</v>
      </c>
      <c r="Q13" s="29"/>
      <c r="R13" s="35"/>
      <c r="S13" s="29"/>
      <c r="T13" s="36" t="s">
        <v>40</v>
      </c>
      <c r="U13" s="37">
        <v>670</v>
      </c>
      <c r="V13" s="38">
        <v>167</v>
      </c>
      <c r="W13" s="39">
        <v>44085</v>
      </c>
      <c r="X13" s="40">
        <v>44195</v>
      </c>
      <c r="Y13" s="41">
        <v>0.2</v>
      </c>
      <c r="Z13" s="29"/>
      <c r="AA13" s="29"/>
      <c r="AB13" s="42" t="s">
        <v>213</v>
      </c>
      <c r="AC13" s="43">
        <v>150000000</v>
      </c>
      <c r="AD13" s="44"/>
      <c r="AE13" s="42" t="s">
        <v>233</v>
      </c>
      <c r="AF13" s="45"/>
      <c r="AG13" s="46"/>
      <c r="AH13" s="36" t="s">
        <v>278</v>
      </c>
      <c r="AI13" s="47"/>
      <c r="AJ13" s="48"/>
      <c r="AK13" s="48"/>
      <c r="AL13" s="1"/>
      <c r="AM13" s="1"/>
      <c r="AN13" s="1"/>
      <c r="AO13" s="1"/>
      <c r="AP13" s="1"/>
      <c r="AQ13" s="1"/>
      <c r="AR13" s="1"/>
      <c r="AS13" s="1"/>
      <c r="AT13" s="1"/>
      <c r="AU13" s="50"/>
      <c r="AV13" s="51"/>
      <c r="AW13" s="50"/>
      <c r="AX13" s="1"/>
      <c r="AY13" s="1"/>
      <c r="AZ13" s="1"/>
      <c r="BA13" s="1"/>
      <c r="BB13" s="1"/>
      <c r="BC13" s="1"/>
      <c r="BD13" s="1"/>
    </row>
    <row r="14" spans="1:127" s="2" customFormat="1" ht="90" customHeight="1" x14ac:dyDescent="0.35">
      <c r="A14" s="52"/>
      <c r="B14" s="52"/>
      <c r="C14" s="29"/>
      <c r="D14" s="29"/>
      <c r="E14" s="29"/>
      <c r="F14" s="29"/>
      <c r="G14" s="29"/>
      <c r="H14" s="30"/>
      <c r="I14" s="29"/>
      <c r="J14" s="29"/>
      <c r="K14" s="60"/>
      <c r="L14" s="60"/>
      <c r="M14" s="60"/>
      <c r="N14" s="32"/>
      <c r="O14" s="54"/>
      <c r="P14" s="32"/>
      <c r="Q14" s="29"/>
      <c r="R14" s="35"/>
      <c r="S14" s="29"/>
      <c r="T14" s="36" t="s">
        <v>69</v>
      </c>
      <c r="U14" s="37">
        <v>50</v>
      </c>
      <c r="V14" s="38">
        <v>3000</v>
      </c>
      <c r="W14" s="39">
        <v>44067</v>
      </c>
      <c r="X14" s="40">
        <v>44195</v>
      </c>
      <c r="Y14" s="41">
        <v>1</v>
      </c>
      <c r="Z14" s="29"/>
      <c r="AA14" s="29"/>
      <c r="AB14" s="42" t="s">
        <v>214</v>
      </c>
      <c r="AC14" s="43">
        <v>70000000</v>
      </c>
      <c r="AD14" s="44"/>
      <c r="AE14" s="42" t="s">
        <v>232</v>
      </c>
      <c r="AF14" s="61"/>
      <c r="AG14" s="62"/>
      <c r="AH14" s="36" t="s">
        <v>279</v>
      </c>
      <c r="AI14" s="47"/>
      <c r="AJ14" s="48"/>
      <c r="AK14" s="48"/>
      <c r="AL14" s="1"/>
      <c r="AM14" s="1"/>
      <c r="AN14" s="1"/>
      <c r="AO14" s="1"/>
      <c r="AP14" s="1"/>
      <c r="AQ14" s="1"/>
      <c r="AR14" s="1"/>
      <c r="AS14" s="1"/>
      <c r="AT14" s="1"/>
      <c r="AU14" s="50"/>
      <c r="AV14" s="51"/>
      <c r="AW14" s="50"/>
      <c r="AX14" s="1"/>
      <c r="AY14" s="1"/>
      <c r="AZ14" s="1"/>
      <c r="BA14" s="1"/>
      <c r="BB14" s="1"/>
      <c r="BC14" s="1"/>
      <c r="BD14" s="1"/>
    </row>
    <row r="15" spans="1:127" s="2" customFormat="1" ht="90.75" customHeight="1" x14ac:dyDescent="0.35">
      <c r="A15" s="52"/>
      <c r="B15" s="52"/>
      <c r="C15" s="29"/>
      <c r="D15" s="29"/>
      <c r="E15" s="29"/>
      <c r="F15" s="29"/>
      <c r="G15" s="29" t="s">
        <v>88</v>
      </c>
      <c r="H15" s="30" t="s">
        <v>101</v>
      </c>
      <c r="I15" s="29" t="s">
        <v>88</v>
      </c>
      <c r="J15" s="29" t="s">
        <v>86</v>
      </c>
      <c r="K15" s="31">
        <v>26</v>
      </c>
      <c r="L15" s="31">
        <v>3</v>
      </c>
      <c r="M15" s="31">
        <v>30</v>
      </c>
      <c r="N15" s="33">
        <v>1</v>
      </c>
      <c r="O15" s="54"/>
      <c r="P15" s="33">
        <f>M15/300</f>
        <v>0.1</v>
      </c>
      <c r="Q15" s="29"/>
      <c r="R15" s="35"/>
      <c r="S15" s="29"/>
      <c r="T15" s="36" t="s">
        <v>41</v>
      </c>
      <c r="U15" s="37">
        <v>300</v>
      </c>
      <c r="V15" s="38">
        <v>3</v>
      </c>
      <c r="W15" s="39">
        <v>44072</v>
      </c>
      <c r="X15" s="40">
        <v>44195</v>
      </c>
      <c r="Y15" s="63">
        <v>5.5E-2</v>
      </c>
      <c r="Z15" s="29"/>
      <c r="AA15" s="29"/>
      <c r="AB15" s="42" t="s">
        <v>215</v>
      </c>
      <c r="AC15" s="43">
        <v>70000000</v>
      </c>
      <c r="AD15" s="44"/>
      <c r="AE15" s="42" t="s">
        <v>234</v>
      </c>
      <c r="AF15" s="45"/>
      <c r="AG15" s="46"/>
      <c r="AH15" s="36" t="s">
        <v>280</v>
      </c>
      <c r="AI15" s="47"/>
      <c r="AJ15" s="48"/>
      <c r="AK15" s="48"/>
      <c r="AL15" s="1"/>
      <c r="AM15" s="1"/>
      <c r="AN15" s="1"/>
      <c r="AO15" s="1"/>
      <c r="AP15" s="1"/>
      <c r="AQ15" s="1"/>
      <c r="AR15" s="1"/>
      <c r="AS15" s="1"/>
      <c r="AT15" s="1"/>
      <c r="AU15" s="50"/>
      <c r="AV15" s="51"/>
      <c r="AW15" s="50"/>
      <c r="AX15" s="1"/>
      <c r="AY15" s="1"/>
      <c r="AZ15" s="1"/>
      <c r="BA15" s="1"/>
      <c r="BB15" s="1"/>
      <c r="BC15" s="1"/>
      <c r="BD15" s="1"/>
    </row>
    <row r="16" spans="1:127" s="2" customFormat="1" ht="59.25" customHeight="1" x14ac:dyDescent="0.35">
      <c r="A16" s="52"/>
      <c r="B16" s="52"/>
      <c r="C16" s="29"/>
      <c r="D16" s="29"/>
      <c r="E16" s="29"/>
      <c r="F16" s="29"/>
      <c r="G16" s="29"/>
      <c r="H16" s="30"/>
      <c r="I16" s="29"/>
      <c r="J16" s="29"/>
      <c r="K16" s="53"/>
      <c r="L16" s="53"/>
      <c r="M16" s="53"/>
      <c r="N16" s="54"/>
      <c r="O16" s="54"/>
      <c r="P16" s="54"/>
      <c r="Q16" s="29"/>
      <c r="R16" s="35"/>
      <c r="S16" s="29"/>
      <c r="T16" s="36" t="s">
        <v>42</v>
      </c>
      <c r="U16" s="37">
        <v>18</v>
      </c>
      <c r="V16" s="38" t="s">
        <v>270</v>
      </c>
      <c r="W16" s="39">
        <v>44046</v>
      </c>
      <c r="X16" s="40">
        <v>44195</v>
      </c>
      <c r="Y16" s="36">
        <v>0</v>
      </c>
      <c r="Z16" s="29"/>
      <c r="AA16" s="29"/>
      <c r="AB16" s="42" t="s">
        <v>215</v>
      </c>
      <c r="AC16" s="43">
        <v>45000000</v>
      </c>
      <c r="AD16" s="44"/>
      <c r="AE16" s="42" t="s">
        <v>234</v>
      </c>
      <c r="AF16" s="55"/>
      <c r="AG16" s="56"/>
      <c r="AH16" s="36"/>
      <c r="AI16" s="47"/>
      <c r="AJ16" s="48"/>
      <c r="AK16" s="48"/>
      <c r="AL16" s="1"/>
      <c r="AM16" s="1"/>
      <c r="AN16" s="1"/>
      <c r="AO16" s="1"/>
      <c r="AP16" s="1"/>
      <c r="AQ16" s="1"/>
      <c r="AR16" s="1"/>
      <c r="AS16" s="1"/>
      <c r="AT16" s="1"/>
      <c r="AU16" s="50"/>
      <c r="AV16" s="51"/>
      <c r="AW16" s="50"/>
      <c r="AX16" s="1"/>
      <c r="AY16" s="1"/>
      <c r="AZ16" s="1"/>
      <c r="BA16" s="1"/>
      <c r="BB16" s="1"/>
      <c r="BC16" s="1"/>
      <c r="BD16" s="1"/>
    </row>
    <row r="17" spans="1:56" s="2" customFormat="1" ht="80.25" customHeight="1" x14ac:dyDescent="0.35">
      <c r="A17" s="64"/>
      <c r="B17" s="64"/>
      <c r="C17" s="29"/>
      <c r="D17" s="29"/>
      <c r="E17" s="29"/>
      <c r="F17" s="29"/>
      <c r="G17" s="29"/>
      <c r="H17" s="30"/>
      <c r="I17" s="29"/>
      <c r="J17" s="29"/>
      <c r="K17" s="60"/>
      <c r="L17" s="60"/>
      <c r="M17" s="60"/>
      <c r="N17" s="65"/>
      <c r="O17" s="65"/>
      <c r="P17" s="65"/>
      <c r="Q17" s="29"/>
      <c r="R17" s="35"/>
      <c r="S17" s="29"/>
      <c r="T17" s="36" t="s">
        <v>81</v>
      </c>
      <c r="U17" s="37">
        <v>108</v>
      </c>
      <c r="V17" s="38">
        <v>130</v>
      </c>
      <c r="W17" s="39">
        <v>44046</v>
      </c>
      <c r="X17" s="40">
        <v>44195</v>
      </c>
      <c r="Y17" s="36">
        <v>0</v>
      </c>
      <c r="Z17" s="29"/>
      <c r="AA17" s="29"/>
      <c r="AB17" s="42" t="s">
        <v>215</v>
      </c>
      <c r="AC17" s="43">
        <v>40000000</v>
      </c>
      <c r="AD17" s="44"/>
      <c r="AE17" s="42" t="s">
        <v>234</v>
      </c>
      <c r="AF17" s="61"/>
      <c r="AG17" s="62"/>
      <c r="AH17" s="36"/>
      <c r="AI17" s="47"/>
      <c r="AJ17" s="48"/>
      <c r="AK17" s="48"/>
      <c r="AL17" s="1"/>
      <c r="AM17" s="1"/>
      <c r="AN17" s="1"/>
      <c r="AO17" s="1"/>
      <c r="AP17" s="1"/>
      <c r="AQ17" s="1"/>
      <c r="AR17" s="1"/>
      <c r="AS17" s="1"/>
      <c r="AT17" s="1"/>
      <c r="AU17" s="50"/>
      <c r="AV17" s="51"/>
      <c r="AW17" s="50"/>
      <c r="AX17" s="1"/>
      <c r="AY17" s="1"/>
      <c r="AZ17" s="1"/>
      <c r="BA17" s="1"/>
      <c r="BB17" s="1"/>
      <c r="BC17" s="1"/>
      <c r="BD17" s="1"/>
    </row>
    <row r="18" spans="1:56" s="2" customFormat="1" ht="133" customHeight="1" x14ac:dyDescent="0.35">
      <c r="A18" s="28" t="s">
        <v>35</v>
      </c>
      <c r="B18" s="28" t="s">
        <v>34</v>
      </c>
      <c r="C18" s="29" t="s">
        <v>164</v>
      </c>
      <c r="D18" s="29" t="s">
        <v>43</v>
      </c>
      <c r="E18" s="29" t="s">
        <v>172</v>
      </c>
      <c r="F18" s="29" t="s">
        <v>173</v>
      </c>
      <c r="G18" s="29" t="s">
        <v>60</v>
      </c>
      <c r="H18" s="29" t="s">
        <v>44</v>
      </c>
      <c r="I18" s="29" t="s">
        <v>99</v>
      </c>
      <c r="J18" s="29" t="s">
        <v>84</v>
      </c>
      <c r="K18" s="31">
        <v>3</v>
      </c>
      <c r="L18" s="31">
        <v>0</v>
      </c>
      <c r="M18" s="31">
        <v>1</v>
      </c>
      <c r="N18" s="33">
        <f>M18/K18</f>
        <v>0.33333333333333331</v>
      </c>
      <c r="O18" s="33">
        <f>(N18+N20)/2</f>
        <v>0.16666666666666666</v>
      </c>
      <c r="P18" s="33">
        <f>M18/21</f>
        <v>4.7619047619047616E-2</v>
      </c>
      <c r="Q18" s="29" t="s">
        <v>268</v>
      </c>
      <c r="R18" s="66">
        <v>2020130010218</v>
      </c>
      <c r="S18" s="29" t="s">
        <v>45</v>
      </c>
      <c r="T18" s="67" t="s">
        <v>192</v>
      </c>
      <c r="U18" s="37">
        <v>21</v>
      </c>
      <c r="V18" s="38">
        <v>1</v>
      </c>
      <c r="W18" s="39">
        <v>44046</v>
      </c>
      <c r="X18" s="40">
        <v>44195</v>
      </c>
      <c r="Y18" s="36"/>
      <c r="Z18" s="29" t="s">
        <v>46</v>
      </c>
      <c r="AA18" s="29" t="s">
        <v>47</v>
      </c>
      <c r="AB18" s="42" t="s">
        <v>216</v>
      </c>
      <c r="AC18" s="43">
        <v>2277472499</v>
      </c>
      <c r="AD18" s="68" t="s">
        <v>235</v>
      </c>
      <c r="AE18" s="42" t="s">
        <v>236</v>
      </c>
      <c r="AF18" s="45"/>
      <c r="AG18" s="46"/>
      <c r="AH18" s="36" t="s">
        <v>304</v>
      </c>
      <c r="AI18" s="47"/>
      <c r="AJ18" s="48"/>
      <c r="AK18" s="48"/>
      <c r="AL18" s="1"/>
      <c r="AM18" s="1"/>
      <c r="AN18" s="1"/>
      <c r="AO18" s="1"/>
      <c r="AP18" s="1"/>
      <c r="AQ18" s="1"/>
      <c r="AR18" s="1"/>
      <c r="AS18" s="1"/>
      <c r="AT18" s="1"/>
      <c r="AU18" s="50"/>
      <c r="AV18" s="51"/>
      <c r="AW18" s="50"/>
      <c r="AX18" s="69"/>
      <c r="AY18" s="1"/>
      <c r="AZ18" s="1"/>
      <c r="BA18" s="1"/>
      <c r="BB18" s="1"/>
      <c r="BC18" s="1"/>
      <c r="BD18" s="1"/>
    </row>
    <row r="19" spans="1:56" s="2" customFormat="1" ht="61.5" customHeight="1" x14ac:dyDescent="0.35">
      <c r="A19" s="52"/>
      <c r="B19" s="52"/>
      <c r="C19" s="29"/>
      <c r="D19" s="29"/>
      <c r="E19" s="29"/>
      <c r="F19" s="29"/>
      <c r="G19" s="29"/>
      <c r="H19" s="29"/>
      <c r="I19" s="29"/>
      <c r="J19" s="29"/>
      <c r="K19" s="60"/>
      <c r="L19" s="60"/>
      <c r="M19" s="60"/>
      <c r="N19" s="65"/>
      <c r="O19" s="54"/>
      <c r="P19" s="65"/>
      <c r="Q19" s="29"/>
      <c r="R19" s="66"/>
      <c r="S19" s="29"/>
      <c r="T19" s="36" t="s">
        <v>82</v>
      </c>
      <c r="U19" s="37">
        <v>1</v>
      </c>
      <c r="V19" s="38">
        <v>1</v>
      </c>
      <c r="W19" s="39">
        <v>44046</v>
      </c>
      <c r="X19" s="40">
        <v>44195</v>
      </c>
      <c r="Y19" s="41">
        <v>0.5</v>
      </c>
      <c r="Z19" s="29"/>
      <c r="AA19" s="29"/>
      <c r="AB19" s="42" t="s">
        <v>217</v>
      </c>
      <c r="AC19" s="43">
        <v>22226546</v>
      </c>
      <c r="AD19" s="68"/>
      <c r="AE19" s="42" t="s">
        <v>237</v>
      </c>
      <c r="AF19" s="61"/>
      <c r="AG19" s="62"/>
      <c r="AH19" s="36" t="s">
        <v>281</v>
      </c>
      <c r="AI19" s="47"/>
      <c r="AJ19" s="48"/>
      <c r="AK19" s="48"/>
      <c r="AL19" s="1"/>
      <c r="AM19" s="1"/>
      <c r="AN19" s="1"/>
      <c r="AO19" s="1"/>
      <c r="AP19" s="1"/>
      <c r="AQ19" s="1"/>
      <c r="AR19" s="1"/>
      <c r="AS19" s="1"/>
      <c r="AT19" s="1"/>
      <c r="AU19" s="70"/>
      <c r="AV19" s="71"/>
      <c r="AW19" s="70"/>
      <c r="AX19" s="69"/>
      <c r="AY19" s="69"/>
      <c r="AZ19" s="69"/>
      <c r="BA19" s="1"/>
      <c r="BB19" s="1"/>
      <c r="BC19" s="1"/>
      <c r="BD19" s="1"/>
    </row>
    <row r="20" spans="1:56" s="2" customFormat="1" ht="124.5" customHeight="1" x14ac:dyDescent="0.35">
      <c r="A20" s="64"/>
      <c r="B20" s="64"/>
      <c r="C20" s="29"/>
      <c r="D20" s="29"/>
      <c r="E20" s="29"/>
      <c r="F20" s="29"/>
      <c r="G20" s="36" t="s">
        <v>61</v>
      </c>
      <c r="H20" s="36" t="s">
        <v>100</v>
      </c>
      <c r="I20" s="36" t="s">
        <v>89</v>
      </c>
      <c r="J20" s="36" t="s">
        <v>85</v>
      </c>
      <c r="K20" s="72">
        <v>3</v>
      </c>
      <c r="L20" s="72">
        <v>0</v>
      </c>
      <c r="M20" s="72">
        <v>0</v>
      </c>
      <c r="N20" s="73">
        <f>(L20+M20)/K20</f>
        <v>0</v>
      </c>
      <c r="O20" s="65"/>
      <c r="P20" s="73">
        <f>(L20+M20)/6</f>
        <v>0</v>
      </c>
      <c r="Q20" s="29"/>
      <c r="R20" s="66"/>
      <c r="S20" s="29"/>
      <c r="T20" s="36" t="s">
        <v>83</v>
      </c>
      <c r="U20" s="37">
        <v>6</v>
      </c>
      <c r="V20" s="38" t="s">
        <v>270</v>
      </c>
      <c r="W20" s="39">
        <v>44046</v>
      </c>
      <c r="X20" s="40">
        <v>44195</v>
      </c>
      <c r="Y20" s="36"/>
      <c r="Z20" s="29"/>
      <c r="AA20" s="29"/>
      <c r="AB20" s="42" t="s">
        <v>218</v>
      </c>
      <c r="AC20" s="43">
        <v>1100000000</v>
      </c>
      <c r="AD20" s="68"/>
      <c r="AE20" s="42" t="s">
        <v>238</v>
      </c>
      <c r="AF20" s="74"/>
      <c r="AG20" s="75"/>
      <c r="AH20" s="76" t="s">
        <v>210</v>
      </c>
      <c r="AI20" s="47"/>
      <c r="AJ20" s="48"/>
      <c r="AK20" s="48"/>
      <c r="AL20" s="1"/>
      <c r="AM20" s="1"/>
      <c r="AN20" s="1"/>
      <c r="AO20" s="1"/>
      <c r="AP20" s="1"/>
      <c r="AQ20" s="1"/>
      <c r="AR20" s="1"/>
      <c r="AS20" s="50"/>
      <c r="AT20" s="1"/>
      <c r="AU20" s="50"/>
      <c r="AV20" s="51"/>
      <c r="AW20" s="50"/>
      <c r="AX20" s="1"/>
      <c r="AY20" s="1"/>
      <c r="AZ20" s="1"/>
      <c r="BA20" s="1"/>
      <c r="BB20" s="1"/>
      <c r="BC20" s="1"/>
      <c r="BD20" s="1"/>
    </row>
    <row r="21" spans="1:56" s="2" customFormat="1" ht="55.5" customHeight="1" x14ac:dyDescent="0.35">
      <c r="A21" s="28" t="s">
        <v>35</v>
      </c>
      <c r="B21" s="28" t="s">
        <v>34</v>
      </c>
      <c r="C21" s="29" t="s">
        <v>163</v>
      </c>
      <c r="D21" s="29" t="s">
        <v>165</v>
      </c>
      <c r="E21" s="29" t="s">
        <v>166</v>
      </c>
      <c r="F21" s="29" t="s">
        <v>167</v>
      </c>
      <c r="G21" s="29" t="s">
        <v>176</v>
      </c>
      <c r="H21" s="29" t="s">
        <v>102</v>
      </c>
      <c r="I21" s="29" t="s">
        <v>90</v>
      </c>
      <c r="J21" s="29" t="s">
        <v>98</v>
      </c>
      <c r="K21" s="31">
        <v>30</v>
      </c>
      <c r="L21" s="31">
        <v>113</v>
      </c>
      <c r="M21" s="31">
        <v>201</v>
      </c>
      <c r="N21" s="33">
        <v>1</v>
      </c>
      <c r="O21" s="33">
        <f>(N21+N25+N27+N32)/4</f>
        <v>0.67132768361581918</v>
      </c>
      <c r="P21" s="33">
        <f>M21/240</f>
        <v>0.83750000000000002</v>
      </c>
      <c r="Q21" s="29" t="s">
        <v>116</v>
      </c>
      <c r="R21" s="66">
        <v>2020130010043</v>
      </c>
      <c r="S21" s="77" t="s">
        <v>122</v>
      </c>
      <c r="T21" s="36" t="s">
        <v>124</v>
      </c>
      <c r="U21" s="72">
        <v>4</v>
      </c>
      <c r="V21" s="78">
        <v>88</v>
      </c>
      <c r="W21" s="39">
        <v>44046</v>
      </c>
      <c r="X21" s="40">
        <v>44195</v>
      </c>
      <c r="Y21" s="36">
        <v>0</v>
      </c>
      <c r="Z21" s="29" t="s">
        <v>37</v>
      </c>
      <c r="AA21" s="29" t="s">
        <v>38</v>
      </c>
      <c r="AB21" s="42" t="s">
        <v>211</v>
      </c>
      <c r="AC21" s="43">
        <v>60000000</v>
      </c>
      <c r="AD21" s="44" t="s">
        <v>239</v>
      </c>
      <c r="AE21" s="42" t="s">
        <v>240</v>
      </c>
      <c r="AF21" s="79"/>
      <c r="AG21" s="79"/>
      <c r="AH21" s="67"/>
      <c r="AI21" s="47"/>
      <c r="AJ21" s="48"/>
      <c r="AK21" s="48"/>
      <c r="AL21" s="1"/>
      <c r="AM21" s="50"/>
      <c r="AN21" s="1"/>
      <c r="AO21" s="1"/>
      <c r="AP21" s="1"/>
      <c r="AQ21" s="1"/>
      <c r="AR21" s="1"/>
      <c r="AS21" s="1"/>
      <c r="AT21" s="1"/>
      <c r="AU21" s="50"/>
      <c r="AV21" s="51"/>
      <c r="AW21" s="50"/>
      <c r="AX21" s="51"/>
      <c r="AY21" s="1"/>
      <c r="AZ21" s="69"/>
      <c r="BA21" s="1"/>
      <c r="BB21" s="1"/>
      <c r="BC21" s="1"/>
      <c r="BD21" s="1"/>
    </row>
    <row r="22" spans="1:56" s="2" customFormat="1" ht="49.5" customHeight="1" x14ac:dyDescent="0.35">
      <c r="A22" s="52"/>
      <c r="B22" s="52"/>
      <c r="C22" s="29"/>
      <c r="D22" s="29"/>
      <c r="E22" s="29"/>
      <c r="F22" s="29"/>
      <c r="G22" s="29"/>
      <c r="H22" s="80"/>
      <c r="I22" s="29"/>
      <c r="J22" s="29"/>
      <c r="K22" s="53"/>
      <c r="L22" s="53"/>
      <c r="M22" s="53"/>
      <c r="N22" s="54"/>
      <c r="O22" s="54"/>
      <c r="P22" s="54"/>
      <c r="Q22" s="29"/>
      <c r="R22" s="66"/>
      <c r="S22" s="77"/>
      <c r="T22" s="36" t="s">
        <v>125</v>
      </c>
      <c r="U22" s="72">
        <v>4</v>
      </c>
      <c r="V22" s="78">
        <v>0</v>
      </c>
      <c r="W22" s="39">
        <v>44046</v>
      </c>
      <c r="X22" s="40">
        <v>44195</v>
      </c>
      <c r="Y22" s="36">
        <v>0</v>
      </c>
      <c r="Z22" s="29"/>
      <c r="AA22" s="29"/>
      <c r="AB22" s="42" t="s">
        <v>211</v>
      </c>
      <c r="AC22" s="43">
        <v>119000000</v>
      </c>
      <c r="AD22" s="44"/>
      <c r="AE22" s="42" t="s">
        <v>240</v>
      </c>
      <c r="AF22" s="81"/>
      <c r="AG22" s="81"/>
      <c r="AH22" s="67"/>
      <c r="AI22" s="47"/>
      <c r="AJ22" s="48"/>
      <c r="AK22" s="48"/>
      <c r="AL22" s="1"/>
      <c r="AM22" s="1"/>
      <c r="AN22" s="1"/>
      <c r="AO22" s="1"/>
      <c r="AP22" s="1"/>
      <c r="AQ22" s="1"/>
      <c r="AR22" s="1"/>
      <c r="AS22" s="1"/>
      <c r="AT22" s="1"/>
      <c r="AU22" s="70"/>
      <c r="AV22" s="71"/>
      <c r="AW22" s="70"/>
      <c r="AX22" s="1"/>
      <c r="AY22" s="1"/>
      <c r="AZ22" s="1"/>
      <c r="BA22" s="1"/>
      <c r="BB22" s="1"/>
      <c r="BC22" s="1"/>
      <c r="BD22" s="1"/>
    </row>
    <row r="23" spans="1:56" s="2" customFormat="1" ht="48.75" customHeight="1" x14ac:dyDescent="0.35">
      <c r="A23" s="52"/>
      <c r="B23" s="52"/>
      <c r="C23" s="29"/>
      <c r="D23" s="29"/>
      <c r="E23" s="29"/>
      <c r="F23" s="29"/>
      <c r="G23" s="29"/>
      <c r="H23" s="80"/>
      <c r="I23" s="29"/>
      <c r="J23" s="29"/>
      <c r="K23" s="53"/>
      <c r="L23" s="53"/>
      <c r="M23" s="53"/>
      <c r="N23" s="54"/>
      <c r="O23" s="54"/>
      <c r="P23" s="54"/>
      <c r="Q23" s="29"/>
      <c r="R23" s="66"/>
      <c r="S23" s="77"/>
      <c r="T23" s="36" t="s">
        <v>126</v>
      </c>
      <c r="U23" s="72">
        <v>4</v>
      </c>
      <c r="V23" s="38">
        <v>113</v>
      </c>
      <c r="W23" s="39">
        <v>44046</v>
      </c>
      <c r="X23" s="40">
        <v>44195</v>
      </c>
      <c r="Y23" s="41">
        <v>1</v>
      </c>
      <c r="Z23" s="29"/>
      <c r="AA23" s="29"/>
      <c r="AB23" s="42" t="s">
        <v>219</v>
      </c>
      <c r="AC23" s="43">
        <v>113362127</v>
      </c>
      <c r="AD23" s="44"/>
      <c r="AE23" s="42" t="s">
        <v>240</v>
      </c>
      <c r="AF23" s="81"/>
      <c r="AG23" s="81"/>
      <c r="AH23" s="67"/>
      <c r="AI23" s="47"/>
      <c r="AJ23" s="48"/>
      <c r="AK23" s="48"/>
      <c r="AL23" s="1"/>
      <c r="AM23" s="1"/>
      <c r="AN23" s="1"/>
      <c r="AO23" s="1"/>
      <c r="AP23" s="1"/>
      <c r="AQ23" s="1"/>
      <c r="AR23" s="1"/>
      <c r="AS23" s="1"/>
      <c r="AT23" s="1"/>
      <c r="AU23" s="50"/>
      <c r="AV23" s="51"/>
      <c r="AW23" s="50"/>
      <c r="AX23" s="1"/>
      <c r="AY23" s="1"/>
      <c r="AZ23" s="1"/>
      <c r="BA23" s="1"/>
      <c r="BB23" s="1"/>
      <c r="BC23" s="1"/>
      <c r="BD23" s="1"/>
    </row>
    <row r="24" spans="1:56" s="2" customFormat="1" ht="65.25" customHeight="1" x14ac:dyDescent="0.35">
      <c r="A24" s="52"/>
      <c r="B24" s="52"/>
      <c r="C24" s="29"/>
      <c r="D24" s="29"/>
      <c r="E24" s="29"/>
      <c r="F24" s="29"/>
      <c r="G24" s="29"/>
      <c r="H24" s="80"/>
      <c r="I24" s="29"/>
      <c r="J24" s="29"/>
      <c r="K24" s="60"/>
      <c r="L24" s="60"/>
      <c r="M24" s="60"/>
      <c r="N24" s="65"/>
      <c r="O24" s="54"/>
      <c r="P24" s="65"/>
      <c r="Q24" s="29"/>
      <c r="R24" s="66"/>
      <c r="S24" s="77"/>
      <c r="T24" s="36" t="s">
        <v>127</v>
      </c>
      <c r="U24" s="72">
        <v>4</v>
      </c>
      <c r="V24" s="78">
        <v>13</v>
      </c>
      <c r="W24" s="39">
        <v>44082</v>
      </c>
      <c r="X24" s="40">
        <v>44180</v>
      </c>
      <c r="Y24" s="41">
        <v>1</v>
      </c>
      <c r="Z24" s="29"/>
      <c r="AA24" s="29"/>
      <c r="AB24" s="42" t="s">
        <v>212</v>
      </c>
      <c r="AC24" s="43">
        <v>30000000</v>
      </c>
      <c r="AD24" s="44"/>
      <c r="AE24" s="42" t="s">
        <v>241</v>
      </c>
      <c r="AF24" s="82"/>
      <c r="AG24" s="82"/>
      <c r="AH24" s="83" t="s">
        <v>205</v>
      </c>
      <c r="AI24" s="47"/>
      <c r="AJ24" s="48"/>
      <c r="AK24" s="48"/>
      <c r="AL24" s="1"/>
      <c r="AM24" s="1"/>
      <c r="AN24" s="1"/>
      <c r="AO24" s="1"/>
      <c r="AP24" s="1"/>
      <c r="AQ24" s="1"/>
      <c r="AR24" s="1"/>
      <c r="AS24" s="1"/>
      <c r="AT24" s="1"/>
      <c r="AU24" s="50"/>
      <c r="AV24" s="51"/>
      <c r="AW24" s="50"/>
      <c r="AX24" s="1"/>
      <c r="AY24" s="1"/>
      <c r="AZ24" s="1"/>
      <c r="BA24" s="1"/>
      <c r="BB24" s="1"/>
      <c r="BC24" s="1"/>
      <c r="BD24" s="1"/>
    </row>
    <row r="25" spans="1:56" s="2" customFormat="1" ht="46.5" customHeight="1" x14ac:dyDescent="0.35">
      <c r="A25" s="52"/>
      <c r="B25" s="52"/>
      <c r="C25" s="29"/>
      <c r="D25" s="29"/>
      <c r="E25" s="29"/>
      <c r="F25" s="29"/>
      <c r="G25" s="29" t="s">
        <v>62</v>
      </c>
      <c r="H25" s="80" t="s">
        <v>103</v>
      </c>
      <c r="I25" s="29" t="s">
        <v>91</v>
      </c>
      <c r="J25" s="29" t="s">
        <v>48</v>
      </c>
      <c r="K25" s="31">
        <v>30</v>
      </c>
      <c r="L25" s="31">
        <v>30</v>
      </c>
      <c r="M25" s="31">
        <v>60</v>
      </c>
      <c r="N25" s="33">
        <v>1</v>
      </c>
      <c r="O25" s="54"/>
      <c r="P25" s="33">
        <f>M25/240</f>
        <v>0.25</v>
      </c>
      <c r="Q25" s="29"/>
      <c r="R25" s="66"/>
      <c r="S25" s="77"/>
      <c r="T25" s="36" t="s">
        <v>128</v>
      </c>
      <c r="U25" s="72">
        <v>8</v>
      </c>
      <c r="V25" s="38">
        <v>30</v>
      </c>
      <c r="W25" s="39">
        <v>44082</v>
      </c>
      <c r="X25" s="40">
        <v>44180</v>
      </c>
      <c r="Y25" s="41">
        <v>1</v>
      </c>
      <c r="Z25" s="29"/>
      <c r="AA25" s="29"/>
      <c r="AB25" s="42" t="s">
        <v>212</v>
      </c>
      <c r="AC25" s="43">
        <v>30000000</v>
      </c>
      <c r="AD25" s="44"/>
      <c r="AE25" s="42" t="s">
        <v>241</v>
      </c>
      <c r="AF25" s="45"/>
      <c r="AG25" s="46"/>
      <c r="AH25" s="84" t="s">
        <v>282</v>
      </c>
      <c r="AI25" s="47"/>
      <c r="AJ25" s="48"/>
      <c r="AK25" s="48"/>
      <c r="AL25" s="1"/>
      <c r="AM25" s="1"/>
      <c r="AN25" s="1"/>
      <c r="AO25" s="1"/>
      <c r="AP25" s="1"/>
      <c r="AQ25" s="1"/>
      <c r="AR25" s="1"/>
      <c r="AS25" s="1"/>
      <c r="AT25" s="1"/>
      <c r="AU25" s="50"/>
      <c r="AV25" s="51"/>
      <c r="AW25" s="50"/>
      <c r="AX25" s="1"/>
      <c r="AY25" s="1"/>
      <c r="AZ25" s="1"/>
      <c r="BA25" s="1"/>
      <c r="BB25" s="1"/>
      <c r="BC25" s="1"/>
      <c r="BD25" s="1"/>
    </row>
    <row r="26" spans="1:56" s="2" customFormat="1" ht="69" customHeight="1" x14ac:dyDescent="0.35">
      <c r="A26" s="52"/>
      <c r="B26" s="52"/>
      <c r="C26" s="29"/>
      <c r="D26" s="29"/>
      <c r="E26" s="29"/>
      <c r="F26" s="29"/>
      <c r="G26" s="29"/>
      <c r="H26" s="80"/>
      <c r="I26" s="29"/>
      <c r="J26" s="29"/>
      <c r="K26" s="60"/>
      <c r="L26" s="60"/>
      <c r="M26" s="60"/>
      <c r="N26" s="65"/>
      <c r="O26" s="54"/>
      <c r="P26" s="65"/>
      <c r="Q26" s="29"/>
      <c r="R26" s="66"/>
      <c r="S26" s="77"/>
      <c r="T26" s="36" t="s">
        <v>129</v>
      </c>
      <c r="U26" s="72">
        <v>4</v>
      </c>
      <c r="V26" s="78" t="s">
        <v>270</v>
      </c>
      <c r="W26" s="39">
        <v>44046</v>
      </c>
      <c r="X26" s="40">
        <v>44195</v>
      </c>
      <c r="Y26" s="36">
        <v>0</v>
      </c>
      <c r="Z26" s="29"/>
      <c r="AA26" s="29"/>
      <c r="AB26" s="42" t="s">
        <v>212</v>
      </c>
      <c r="AC26" s="43">
        <v>16138837</v>
      </c>
      <c r="AD26" s="44"/>
      <c r="AE26" s="42" t="s">
        <v>241</v>
      </c>
      <c r="AF26" s="61"/>
      <c r="AG26" s="62"/>
      <c r="AH26" s="67"/>
      <c r="AI26" s="47"/>
      <c r="AJ26" s="48"/>
      <c r="AK26" s="48"/>
      <c r="AL26" s="1"/>
      <c r="AM26" s="1"/>
      <c r="AN26" s="1"/>
      <c r="AO26" s="1"/>
      <c r="AP26" s="1"/>
      <c r="AQ26" s="1"/>
      <c r="AR26" s="1"/>
      <c r="AS26" s="1"/>
      <c r="AT26" s="1"/>
      <c r="AU26" s="50"/>
      <c r="AV26" s="51"/>
      <c r="AW26" s="50"/>
      <c r="AX26" s="1"/>
      <c r="AY26" s="1"/>
      <c r="AZ26" s="1"/>
      <c r="BA26" s="1"/>
      <c r="BB26" s="1"/>
      <c r="BC26" s="1"/>
      <c r="BD26" s="1"/>
    </row>
    <row r="27" spans="1:56" s="2" customFormat="1" ht="126" customHeight="1" x14ac:dyDescent="0.35">
      <c r="A27" s="52"/>
      <c r="B27" s="52"/>
      <c r="C27" s="29"/>
      <c r="D27" s="29"/>
      <c r="E27" s="29"/>
      <c r="F27" s="29"/>
      <c r="G27" s="29" t="s">
        <v>177</v>
      </c>
      <c r="H27" s="29" t="s">
        <v>104</v>
      </c>
      <c r="I27" s="29" t="s">
        <v>92</v>
      </c>
      <c r="J27" s="29" t="s">
        <v>97</v>
      </c>
      <c r="K27" s="85">
        <v>1770</v>
      </c>
      <c r="L27" s="86">
        <v>1125</v>
      </c>
      <c r="M27" s="86">
        <v>1213</v>
      </c>
      <c r="N27" s="32">
        <f>M27/K27</f>
        <v>0.68531073446327684</v>
      </c>
      <c r="O27" s="54"/>
      <c r="P27" s="32">
        <f>M27/53286</f>
        <v>2.2763953008294861E-2</v>
      </c>
      <c r="Q27" s="29" t="s">
        <v>117</v>
      </c>
      <c r="R27" s="66">
        <v>2020130010045</v>
      </c>
      <c r="S27" s="29" t="s">
        <v>49</v>
      </c>
      <c r="T27" s="36" t="s">
        <v>130</v>
      </c>
      <c r="U27" s="72">
        <v>8</v>
      </c>
      <c r="V27" s="38">
        <v>83</v>
      </c>
      <c r="W27" s="39">
        <v>44045</v>
      </c>
      <c r="X27" s="40">
        <v>44195</v>
      </c>
      <c r="Y27" s="36" t="s">
        <v>208</v>
      </c>
      <c r="Z27" s="29"/>
      <c r="AA27" s="29"/>
      <c r="AB27" s="42" t="s">
        <v>220</v>
      </c>
      <c r="AC27" s="43">
        <v>120450683</v>
      </c>
      <c r="AD27" s="44" t="s">
        <v>242</v>
      </c>
      <c r="AE27" s="42" t="s">
        <v>243</v>
      </c>
      <c r="AF27" s="45"/>
      <c r="AG27" s="46"/>
      <c r="AH27" s="67" t="s">
        <v>283</v>
      </c>
      <c r="AI27" s="47"/>
      <c r="AJ27" s="48"/>
      <c r="AK27" s="48"/>
      <c r="AL27" s="1"/>
      <c r="AM27" s="1"/>
      <c r="AN27" s="1"/>
      <c r="AO27" s="1"/>
      <c r="AP27" s="1"/>
      <c r="AQ27" s="1"/>
      <c r="AR27" s="1"/>
      <c r="AS27" s="1"/>
      <c r="AT27" s="1"/>
      <c r="AU27" s="50"/>
      <c r="AV27" s="51"/>
      <c r="AW27" s="50"/>
      <c r="AX27" s="1"/>
      <c r="AY27" s="1"/>
      <c r="AZ27" s="1"/>
      <c r="BA27" s="1"/>
      <c r="BB27" s="1"/>
      <c r="BC27" s="1"/>
      <c r="BD27" s="1"/>
    </row>
    <row r="28" spans="1:56" s="2" customFormat="1" ht="81" customHeight="1" x14ac:dyDescent="0.35">
      <c r="A28" s="52"/>
      <c r="B28" s="52"/>
      <c r="C28" s="29"/>
      <c r="D28" s="29"/>
      <c r="E28" s="29"/>
      <c r="F28" s="29"/>
      <c r="G28" s="29"/>
      <c r="H28" s="80"/>
      <c r="I28" s="29"/>
      <c r="J28" s="29"/>
      <c r="K28" s="87"/>
      <c r="L28" s="87"/>
      <c r="M28" s="88"/>
      <c r="N28" s="32"/>
      <c r="O28" s="54"/>
      <c r="P28" s="32"/>
      <c r="Q28" s="29"/>
      <c r="R28" s="66"/>
      <c r="S28" s="29"/>
      <c r="T28" s="36" t="s">
        <v>131</v>
      </c>
      <c r="U28" s="72">
        <v>4</v>
      </c>
      <c r="V28" s="38">
        <v>990</v>
      </c>
      <c r="W28" s="39">
        <v>44062</v>
      </c>
      <c r="X28" s="40">
        <v>44195</v>
      </c>
      <c r="Y28" s="41">
        <v>1</v>
      </c>
      <c r="Z28" s="29"/>
      <c r="AA28" s="29"/>
      <c r="AB28" s="42" t="s">
        <v>211</v>
      </c>
      <c r="AC28" s="43">
        <v>60000000</v>
      </c>
      <c r="AD28" s="44"/>
      <c r="AE28" s="42" t="s">
        <v>244</v>
      </c>
      <c r="AF28" s="55"/>
      <c r="AG28" s="56"/>
      <c r="AH28" s="89" t="s">
        <v>284</v>
      </c>
      <c r="AI28" s="47"/>
      <c r="AJ28" s="48"/>
      <c r="AK28" s="48"/>
      <c r="AL28" s="1"/>
      <c r="AM28" s="1"/>
      <c r="AN28" s="1"/>
      <c r="AO28" s="1"/>
      <c r="AP28" s="1"/>
      <c r="AQ28" s="1"/>
      <c r="AR28" s="1"/>
      <c r="AS28" s="1"/>
      <c r="AT28" s="1"/>
      <c r="AU28" s="50"/>
      <c r="AV28" s="51"/>
      <c r="AW28" s="50"/>
      <c r="AX28" s="1"/>
      <c r="AY28" s="1"/>
      <c r="AZ28" s="1"/>
      <c r="BA28" s="1"/>
      <c r="BB28" s="1"/>
      <c r="BC28" s="1"/>
      <c r="BD28" s="1"/>
    </row>
    <row r="29" spans="1:56" s="2" customFormat="1" ht="63.75" customHeight="1" x14ac:dyDescent="0.35">
      <c r="A29" s="52"/>
      <c r="B29" s="52"/>
      <c r="C29" s="29"/>
      <c r="D29" s="29"/>
      <c r="E29" s="29"/>
      <c r="F29" s="29"/>
      <c r="G29" s="29"/>
      <c r="H29" s="80"/>
      <c r="I29" s="29"/>
      <c r="J29" s="29"/>
      <c r="K29" s="87"/>
      <c r="L29" s="87"/>
      <c r="M29" s="88"/>
      <c r="N29" s="32"/>
      <c r="O29" s="54"/>
      <c r="P29" s="32"/>
      <c r="Q29" s="29"/>
      <c r="R29" s="66"/>
      <c r="S29" s="29"/>
      <c r="T29" s="36" t="s">
        <v>132</v>
      </c>
      <c r="U29" s="72">
        <v>4</v>
      </c>
      <c r="V29" s="78" t="s">
        <v>270</v>
      </c>
      <c r="W29" s="39">
        <v>44046</v>
      </c>
      <c r="X29" s="40">
        <v>44195</v>
      </c>
      <c r="Y29" s="36">
        <v>0</v>
      </c>
      <c r="Z29" s="29"/>
      <c r="AA29" s="29"/>
      <c r="AB29" s="42" t="s">
        <v>211</v>
      </c>
      <c r="AC29" s="43">
        <v>48000000</v>
      </c>
      <c r="AD29" s="44"/>
      <c r="AE29" s="42" t="s">
        <v>244</v>
      </c>
      <c r="AF29" s="55"/>
      <c r="AG29" s="56"/>
      <c r="AH29" s="67"/>
      <c r="AI29" s="47"/>
      <c r="AJ29" s="48"/>
      <c r="AK29" s="48"/>
      <c r="AL29" s="1"/>
      <c r="AM29" s="1"/>
      <c r="AN29" s="1"/>
      <c r="AO29" s="1"/>
      <c r="AP29" s="1"/>
      <c r="AQ29" s="1"/>
      <c r="AR29" s="1"/>
      <c r="AS29" s="1"/>
      <c r="AT29" s="1"/>
      <c r="AU29" s="50"/>
      <c r="AV29" s="51"/>
      <c r="AW29" s="50"/>
      <c r="AX29" s="1"/>
      <c r="AY29" s="1"/>
      <c r="AZ29" s="1"/>
      <c r="BA29" s="1"/>
      <c r="BB29" s="1"/>
      <c r="BC29" s="1"/>
      <c r="BD29" s="1"/>
    </row>
    <row r="30" spans="1:56" s="2" customFormat="1" ht="69" customHeight="1" x14ac:dyDescent="0.35">
      <c r="A30" s="52"/>
      <c r="B30" s="52"/>
      <c r="C30" s="29"/>
      <c r="D30" s="29"/>
      <c r="E30" s="29"/>
      <c r="F30" s="29"/>
      <c r="G30" s="29"/>
      <c r="H30" s="80"/>
      <c r="I30" s="29"/>
      <c r="J30" s="29"/>
      <c r="K30" s="87"/>
      <c r="L30" s="87"/>
      <c r="M30" s="88"/>
      <c r="N30" s="32"/>
      <c r="O30" s="54"/>
      <c r="P30" s="32"/>
      <c r="Q30" s="29"/>
      <c r="R30" s="66"/>
      <c r="S30" s="29"/>
      <c r="T30" s="36" t="s">
        <v>133</v>
      </c>
      <c r="U30" s="72">
        <v>4</v>
      </c>
      <c r="V30" s="38">
        <v>16</v>
      </c>
      <c r="W30" s="39">
        <v>44046</v>
      </c>
      <c r="X30" s="40">
        <v>44195</v>
      </c>
      <c r="Y30" s="41">
        <v>1</v>
      </c>
      <c r="Z30" s="29"/>
      <c r="AA30" s="29"/>
      <c r="AB30" s="42" t="s">
        <v>219</v>
      </c>
      <c r="AC30" s="43">
        <v>40000000</v>
      </c>
      <c r="AD30" s="44"/>
      <c r="AE30" s="42" t="s">
        <v>245</v>
      </c>
      <c r="AF30" s="55"/>
      <c r="AG30" s="56"/>
      <c r="AH30" s="89" t="s">
        <v>285</v>
      </c>
      <c r="AI30" s="47"/>
      <c r="AJ30" s="48"/>
      <c r="AK30" s="48"/>
      <c r="AL30" s="1"/>
      <c r="AM30" s="1"/>
      <c r="AN30" s="1"/>
      <c r="AO30" s="1"/>
      <c r="AP30" s="1"/>
      <c r="AQ30" s="1"/>
      <c r="AR30" s="1"/>
      <c r="AS30" s="1"/>
      <c r="AT30" s="1"/>
      <c r="AU30" s="50"/>
      <c r="AV30" s="51"/>
      <c r="AW30" s="50"/>
      <c r="AX30" s="1"/>
      <c r="AY30" s="1"/>
      <c r="AZ30" s="1"/>
      <c r="BA30" s="1"/>
      <c r="BB30" s="1"/>
      <c r="BC30" s="1"/>
      <c r="BD30" s="1"/>
    </row>
    <row r="31" spans="1:56" s="2" customFormat="1" ht="57" customHeight="1" x14ac:dyDescent="0.35">
      <c r="A31" s="52"/>
      <c r="B31" s="52"/>
      <c r="C31" s="29"/>
      <c r="D31" s="29"/>
      <c r="E31" s="29"/>
      <c r="F31" s="29"/>
      <c r="G31" s="29"/>
      <c r="H31" s="80"/>
      <c r="I31" s="29"/>
      <c r="J31" s="29"/>
      <c r="K31" s="90"/>
      <c r="L31" s="90"/>
      <c r="M31" s="91"/>
      <c r="N31" s="32"/>
      <c r="O31" s="54"/>
      <c r="P31" s="32"/>
      <c r="Q31" s="29"/>
      <c r="R31" s="66"/>
      <c r="S31" s="29"/>
      <c r="T31" s="36" t="s">
        <v>134</v>
      </c>
      <c r="U31" s="72">
        <v>1</v>
      </c>
      <c r="V31" s="38" t="s">
        <v>286</v>
      </c>
      <c r="W31" s="39">
        <v>44082</v>
      </c>
      <c r="X31" s="40">
        <v>44180</v>
      </c>
      <c r="Y31" s="41">
        <v>1</v>
      </c>
      <c r="Z31" s="29"/>
      <c r="AA31" s="29"/>
      <c r="AB31" s="42" t="s">
        <v>221</v>
      </c>
      <c r="AC31" s="43">
        <v>30000000</v>
      </c>
      <c r="AD31" s="44"/>
      <c r="AE31" s="42" t="s">
        <v>243</v>
      </c>
      <c r="AF31" s="61"/>
      <c r="AG31" s="62"/>
      <c r="AH31" s="84" t="s">
        <v>287</v>
      </c>
      <c r="AI31" s="47"/>
      <c r="AJ31" s="48"/>
      <c r="AK31" s="48"/>
      <c r="AL31" s="1"/>
      <c r="AM31" s="1"/>
      <c r="AN31" s="1"/>
      <c r="AO31" s="1"/>
      <c r="AP31" s="1"/>
      <c r="AQ31" s="1"/>
      <c r="AR31" s="1"/>
      <c r="AS31" s="1"/>
      <c r="AT31" s="1"/>
      <c r="AU31" s="50"/>
      <c r="AV31" s="51"/>
      <c r="AW31" s="50"/>
      <c r="AX31" s="1"/>
      <c r="AY31" s="1"/>
      <c r="AZ31" s="1"/>
      <c r="BA31" s="1"/>
      <c r="BB31" s="1"/>
      <c r="BC31" s="1"/>
      <c r="BD31" s="1"/>
    </row>
    <row r="32" spans="1:56" s="2" customFormat="1" ht="71.25" customHeight="1" x14ac:dyDescent="0.35">
      <c r="A32" s="52"/>
      <c r="B32" s="52"/>
      <c r="C32" s="29"/>
      <c r="D32" s="29"/>
      <c r="E32" s="29"/>
      <c r="F32" s="29"/>
      <c r="G32" s="29" t="s">
        <v>178</v>
      </c>
      <c r="H32" s="80" t="s">
        <v>50</v>
      </c>
      <c r="I32" s="29" t="s">
        <v>93</v>
      </c>
      <c r="J32" s="29" t="s">
        <v>94</v>
      </c>
      <c r="K32" s="85">
        <v>1</v>
      </c>
      <c r="L32" s="85">
        <v>0</v>
      </c>
      <c r="M32" s="85">
        <v>0</v>
      </c>
      <c r="N32" s="32">
        <f>(L32+M32)/K32</f>
        <v>0</v>
      </c>
      <c r="O32" s="54"/>
      <c r="P32" s="32">
        <f>(L32+M32)/12</f>
        <v>0</v>
      </c>
      <c r="Q32" s="29"/>
      <c r="R32" s="66"/>
      <c r="S32" s="29"/>
      <c r="T32" s="36" t="s">
        <v>135</v>
      </c>
      <c r="U32" s="72">
        <v>4</v>
      </c>
      <c r="V32" s="38">
        <v>50</v>
      </c>
      <c r="W32" s="39">
        <v>44046</v>
      </c>
      <c r="X32" s="40">
        <v>44195</v>
      </c>
      <c r="Y32" s="36">
        <v>0</v>
      </c>
      <c r="Z32" s="29"/>
      <c r="AA32" s="29"/>
      <c r="AB32" s="42" t="s">
        <v>220</v>
      </c>
      <c r="AC32" s="43">
        <v>60000000</v>
      </c>
      <c r="AD32" s="44"/>
      <c r="AE32" s="42" t="s">
        <v>243</v>
      </c>
      <c r="AF32" s="45"/>
      <c r="AG32" s="46"/>
      <c r="AH32" s="36"/>
      <c r="AI32" s="47"/>
      <c r="AJ32" s="48"/>
      <c r="AK32" s="48"/>
      <c r="AL32" s="1"/>
      <c r="AM32" s="1"/>
      <c r="AN32" s="1"/>
      <c r="AO32" s="1"/>
      <c r="AP32" s="1"/>
      <c r="AQ32" s="1"/>
      <c r="AR32" s="1"/>
      <c r="AS32" s="1"/>
      <c r="AT32" s="1"/>
      <c r="AU32" s="50"/>
      <c r="AV32" s="51"/>
      <c r="AW32" s="50"/>
      <c r="AX32" s="1"/>
      <c r="AY32" s="1"/>
      <c r="AZ32" s="1"/>
      <c r="BA32" s="1"/>
      <c r="BB32" s="1"/>
      <c r="BC32" s="1"/>
      <c r="BD32" s="1"/>
    </row>
    <row r="33" spans="1:56" s="2" customFormat="1" ht="56.25" customHeight="1" x14ac:dyDescent="0.35">
      <c r="A33" s="64"/>
      <c r="B33" s="64"/>
      <c r="C33" s="29"/>
      <c r="D33" s="29"/>
      <c r="E33" s="29"/>
      <c r="F33" s="29"/>
      <c r="G33" s="29"/>
      <c r="H33" s="80"/>
      <c r="I33" s="29"/>
      <c r="J33" s="29"/>
      <c r="K33" s="90"/>
      <c r="L33" s="90"/>
      <c r="M33" s="90"/>
      <c r="N33" s="32"/>
      <c r="O33" s="65"/>
      <c r="P33" s="32"/>
      <c r="Q33" s="29"/>
      <c r="R33" s="66"/>
      <c r="S33" s="29"/>
      <c r="T33" s="36" t="s">
        <v>136</v>
      </c>
      <c r="U33" s="72">
        <v>8</v>
      </c>
      <c r="V33" s="38" t="s">
        <v>270</v>
      </c>
      <c r="W33" s="39">
        <v>44046</v>
      </c>
      <c r="X33" s="40">
        <v>44195</v>
      </c>
      <c r="Y33" s="41">
        <v>0.5</v>
      </c>
      <c r="Z33" s="29"/>
      <c r="AA33" s="29"/>
      <c r="AB33" s="42" t="s">
        <v>220</v>
      </c>
      <c r="AC33" s="43">
        <v>40000000</v>
      </c>
      <c r="AD33" s="44"/>
      <c r="AE33" s="42" t="s">
        <v>243</v>
      </c>
      <c r="AF33" s="61"/>
      <c r="AG33" s="62"/>
      <c r="AH33" s="36" t="s">
        <v>276</v>
      </c>
      <c r="AI33" s="47"/>
      <c r="AJ33" s="48"/>
      <c r="AK33" s="48"/>
      <c r="AL33" s="50"/>
      <c r="AM33" s="1"/>
      <c r="AN33" s="1"/>
      <c r="AO33" s="1"/>
      <c r="AP33" s="1"/>
      <c r="AQ33" s="1"/>
      <c r="AR33" s="1"/>
      <c r="AS33" s="1"/>
      <c r="AT33" s="1"/>
      <c r="AU33" s="50"/>
      <c r="AV33" s="51"/>
      <c r="AW33" s="50"/>
      <c r="AX33" s="1"/>
      <c r="AY33" s="1"/>
      <c r="AZ33" s="1"/>
      <c r="BA33" s="1"/>
      <c r="BB33" s="1"/>
      <c r="BC33" s="1"/>
      <c r="BD33" s="1"/>
    </row>
    <row r="34" spans="1:56" s="2" customFormat="1" ht="51.75" customHeight="1" x14ac:dyDescent="0.35">
      <c r="A34" s="28" t="s">
        <v>35</v>
      </c>
      <c r="B34" s="28" t="s">
        <v>34</v>
      </c>
      <c r="C34" s="80"/>
      <c r="D34" s="80"/>
      <c r="E34" s="80"/>
      <c r="F34" s="29" t="s">
        <v>171</v>
      </c>
      <c r="G34" s="29" t="s">
        <v>179</v>
      </c>
      <c r="H34" s="80">
        <v>0</v>
      </c>
      <c r="I34" s="29" t="s">
        <v>95</v>
      </c>
      <c r="J34" s="29" t="s">
        <v>96</v>
      </c>
      <c r="K34" s="31">
        <v>1</v>
      </c>
      <c r="L34" s="31">
        <v>0</v>
      </c>
      <c r="M34" s="31">
        <v>0</v>
      </c>
      <c r="N34" s="33">
        <f>(L34+M34)/4</f>
        <v>0</v>
      </c>
      <c r="O34" s="33">
        <f>(N34+N38)/2</f>
        <v>0.5</v>
      </c>
      <c r="P34" s="33">
        <f>(L34+M34)/4</f>
        <v>0</v>
      </c>
      <c r="Q34" s="29" t="s">
        <v>267</v>
      </c>
      <c r="R34" s="66">
        <v>2020130010163</v>
      </c>
      <c r="S34" s="29" t="s">
        <v>51</v>
      </c>
      <c r="T34" s="67" t="s">
        <v>193</v>
      </c>
      <c r="U34" s="72">
        <v>4</v>
      </c>
      <c r="V34" s="38" t="s">
        <v>270</v>
      </c>
      <c r="W34" s="39">
        <v>44046</v>
      </c>
      <c r="X34" s="40">
        <v>44195</v>
      </c>
      <c r="Y34" s="36">
        <v>0</v>
      </c>
      <c r="Z34" s="29" t="s">
        <v>37</v>
      </c>
      <c r="AA34" s="29" t="s">
        <v>38</v>
      </c>
      <c r="AB34" s="92" t="s">
        <v>222</v>
      </c>
      <c r="AC34" s="43">
        <v>793000000</v>
      </c>
      <c r="AD34" s="93" t="s">
        <v>246</v>
      </c>
      <c r="AE34" s="42" t="s">
        <v>247</v>
      </c>
      <c r="AF34" s="45"/>
      <c r="AG34" s="46"/>
      <c r="AH34" s="36"/>
      <c r="AI34" s="47"/>
      <c r="AJ34" s="48"/>
      <c r="AK34" s="48"/>
      <c r="AL34" s="1"/>
      <c r="AM34" s="1"/>
      <c r="AN34" s="1"/>
      <c r="AO34" s="1"/>
      <c r="AP34" s="1"/>
      <c r="AQ34" s="1"/>
      <c r="AR34" s="1"/>
      <c r="AS34" s="1"/>
      <c r="AT34" s="1"/>
      <c r="AU34" s="50"/>
      <c r="AV34" s="51"/>
      <c r="AW34" s="50"/>
      <c r="AX34" s="1"/>
      <c r="AY34" s="1"/>
      <c r="AZ34" s="1"/>
      <c r="BA34" s="1"/>
      <c r="BB34" s="1"/>
      <c r="BC34" s="1"/>
      <c r="BD34" s="1"/>
    </row>
    <row r="35" spans="1:56" s="2" customFormat="1" ht="45" customHeight="1" x14ac:dyDescent="0.35">
      <c r="A35" s="52"/>
      <c r="B35" s="52"/>
      <c r="C35" s="80"/>
      <c r="D35" s="80"/>
      <c r="E35" s="80"/>
      <c r="F35" s="29"/>
      <c r="G35" s="29"/>
      <c r="H35" s="80"/>
      <c r="I35" s="29"/>
      <c r="J35" s="29"/>
      <c r="K35" s="53"/>
      <c r="L35" s="53"/>
      <c r="M35" s="53"/>
      <c r="N35" s="54"/>
      <c r="O35" s="54"/>
      <c r="P35" s="54"/>
      <c r="Q35" s="29"/>
      <c r="R35" s="66"/>
      <c r="S35" s="29"/>
      <c r="T35" s="67" t="s">
        <v>137</v>
      </c>
      <c r="U35" s="72">
        <v>7</v>
      </c>
      <c r="V35" s="94" t="s">
        <v>270</v>
      </c>
      <c r="W35" s="39">
        <v>44046</v>
      </c>
      <c r="X35" s="40">
        <v>44195</v>
      </c>
      <c r="Y35" s="36">
        <v>0</v>
      </c>
      <c r="Z35" s="29"/>
      <c r="AA35" s="29"/>
      <c r="AB35" s="42" t="s">
        <v>211</v>
      </c>
      <c r="AC35" s="43">
        <v>150928885</v>
      </c>
      <c r="AD35" s="93"/>
      <c r="AE35" s="42" t="s">
        <v>248</v>
      </c>
      <c r="AF35" s="55"/>
      <c r="AG35" s="56"/>
      <c r="AH35" s="95" t="s">
        <v>270</v>
      </c>
      <c r="AI35" s="47"/>
      <c r="AJ35" s="48"/>
      <c r="AK35" s="48"/>
      <c r="AL35" s="50"/>
      <c r="AM35" s="1"/>
      <c r="AN35" s="1"/>
      <c r="AO35" s="1"/>
      <c r="AP35" s="1"/>
      <c r="AQ35" s="1"/>
      <c r="AR35" s="1"/>
      <c r="AS35" s="1"/>
      <c r="AT35" s="1"/>
      <c r="AU35" s="50"/>
      <c r="AV35" s="51"/>
      <c r="AW35" s="50"/>
      <c r="AX35" s="1"/>
      <c r="AY35" s="1"/>
      <c r="AZ35" s="1"/>
      <c r="BA35" s="1"/>
      <c r="BB35" s="1"/>
      <c r="BC35" s="1"/>
      <c r="BD35" s="1"/>
    </row>
    <row r="36" spans="1:56" s="2" customFormat="1" ht="65.25" customHeight="1" x14ac:dyDescent="0.35">
      <c r="A36" s="52"/>
      <c r="B36" s="52"/>
      <c r="C36" s="80"/>
      <c r="D36" s="80"/>
      <c r="E36" s="80"/>
      <c r="F36" s="29"/>
      <c r="G36" s="29"/>
      <c r="H36" s="80"/>
      <c r="I36" s="29"/>
      <c r="J36" s="29"/>
      <c r="K36" s="53"/>
      <c r="L36" s="53"/>
      <c r="M36" s="53"/>
      <c r="N36" s="54"/>
      <c r="O36" s="54"/>
      <c r="P36" s="54"/>
      <c r="Q36" s="29"/>
      <c r="R36" s="66"/>
      <c r="S36" s="29"/>
      <c r="T36" s="67" t="s">
        <v>138</v>
      </c>
      <c r="U36" s="72">
        <v>4</v>
      </c>
      <c r="V36" s="94" t="s">
        <v>270</v>
      </c>
      <c r="W36" s="39">
        <v>44046</v>
      </c>
      <c r="X36" s="40">
        <v>44195</v>
      </c>
      <c r="Y36" s="36">
        <v>0</v>
      </c>
      <c r="Z36" s="29"/>
      <c r="AA36" s="29"/>
      <c r="AB36" s="42"/>
      <c r="AC36" s="43"/>
      <c r="AD36" s="96"/>
      <c r="AE36" s="42"/>
      <c r="AF36" s="55"/>
      <c r="AG36" s="56"/>
      <c r="AH36" s="95" t="s">
        <v>270</v>
      </c>
      <c r="AI36" s="47"/>
      <c r="AJ36" s="48"/>
      <c r="AK36" s="48"/>
      <c r="AL36" s="1"/>
      <c r="AM36" s="1"/>
      <c r="AN36" s="1"/>
      <c r="AO36" s="1"/>
      <c r="AP36" s="1"/>
      <c r="AQ36" s="1"/>
      <c r="AR36" s="1"/>
      <c r="AS36" s="1"/>
      <c r="AT36" s="1"/>
      <c r="AU36" s="50"/>
      <c r="AV36" s="51"/>
      <c r="AW36" s="50"/>
      <c r="AX36" s="1"/>
      <c r="AY36" s="1"/>
      <c r="AZ36" s="1"/>
      <c r="BA36" s="1"/>
      <c r="BB36" s="1"/>
      <c r="BC36" s="1"/>
      <c r="BD36" s="1"/>
    </row>
    <row r="37" spans="1:56" s="2" customFormat="1" ht="66.75" customHeight="1" x14ac:dyDescent="0.35">
      <c r="A37" s="52"/>
      <c r="B37" s="52"/>
      <c r="C37" s="80"/>
      <c r="D37" s="80"/>
      <c r="E37" s="80"/>
      <c r="F37" s="29"/>
      <c r="G37" s="29"/>
      <c r="H37" s="80"/>
      <c r="I37" s="29"/>
      <c r="J37" s="29"/>
      <c r="K37" s="60"/>
      <c r="L37" s="60"/>
      <c r="M37" s="60"/>
      <c r="N37" s="65"/>
      <c r="O37" s="54"/>
      <c r="P37" s="65"/>
      <c r="Q37" s="29"/>
      <c r="R37" s="66"/>
      <c r="S37" s="29"/>
      <c r="T37" s="67" t="s">
        <v>194</v>
      </c>
      <c r="U37" s="72">
        <v>2</v>
      </c>
      <c r="V37" s="94" t="s">
        <v>270</v>
      </c>
      <c r="W37" s="39">
        <v>44046</v>
      </c>
      <c r="X37" s="40">
        <v>44195</v>
      </c>
      <c r="Y37" s="36">
        <v>0</v>
      </c>
      <c r="Z37" s="29"/>
      <c r="AA37" s="29"/>
      <c r="AB37" s="42"/>
      <c r="AC37" s="43"/>
      <c r="AD37" s="96"/>
      <c r="AE37" s="42"/>
      <c r="AF37" s="61"/>
      <c r="AG37" s="62"/>
      <c r="AH37" s="95" t="s">
        <v>270</v>
      </c>
      <c r="AI37" s="47"/>
      <c r="AJ37" s="48"/>
      <c r="AK37" s="48"/>
      <c r="AL37" s="1"/>
      <c r="AM37" s="1"/>
      <c r="AN37" s="1"/>
      <c r="AO37" s="1"/>
      <c r="AP37" s="1"/>
      <c r="AQ37" s="1"/>
      <c r="AR37" s="1"/>
      <c r="AS37" s="1"/>
      <c r="AT37" s="1"/>
      <c r="AU37" s="50"/>
      <c r="AV37" s="51"/>
      <c r="AW37" s="50"/>
      <c r="AX37" s="1"/>
      <c r="AY37" s="1"/>
      <c r="AZ37" s="1"/>
      <c r="BA37" s="1"/>
      <c r="BB37" s="1"/>
      <c r="BC37" s="1"/>
      <c r="BD37" s="1"/>
    </row>
    <row r="38" spans="1:56" s="2" customFormat="1" ht="36.75" customHeight="1" x14ac:dyDescent="0.35">
      <c r="A38" s="52"/>
      <c r="B38" s="52"/>
      <c r="C38" s="80"/>
      <c r="D38" s="80"/>
      <c r="E38" s="80"/>
      <c r="F38" s="29"/>
      <c r="G38" s="29" t="s">
        <v>180</v>
      </c>
      <c r="H38" s="80">
        <v>0</v>
      </c>
      <c r="I38" s="29" t="s">
        <v>185</v>
      </c>
      <c r="J38" s="29" t="s">
        <v>115</v>
      </c>
      <c r="K38" s="31">
        <v>0.25</v>
      </c>
      <c r="L38" s="31">
        <v>0</v>
      </c>
      <c r="M38" s="31">
        <v>0.25</v>
      </c>
      <c r="N38" s="33">
        <f>(L38+M38)/K38</f>
        <v>1</v>
      </c>
      <c r="O38" s="54"/>
      <c r="P38" s="33">
        <f>(L38+M38)/1</f>
        <v>0.25</v>
      </c>
      <c r="Q38" s="29" t="s">
        <v>118</v>
      </c>
      <c r="R38" s="80"/>
      <c r="S38" s="29" t="s">
        <v>123</v>
      </c>
      <c r="T38" s="67" t="s">
        <v>195</v>
      </c>
      <c r="U38" s="72">
        <v>1</v>
      </c>
      <c r="V38" s="38" t="s">
        <v>270</v>
      </c>
      <c r="W38" s="39">
        <v>44046</v>
      </c>
      <c r="X38" s="40">
        <v>44195</v>
      </c>
      <c r="Y38" s="36">
        <v>0</v>
      </c>
      <c r="Z38" s="29" t="s">
        <v>52</v>
      </c>
      <c r="AA38" s="29" t="s">
        <v>53</v>
      </c>
      <c r="AB38" s="42" t="s">
        <v>212</v>
      </c>
      <c r="AC38" s="43">
        <v>66133778</v>
      </c>
      <c r="AD38" s="96" t="s">
        <v>249</v>
      </c>
      <c r="AE38" s="42" t="s">
        <v>250</v>
      </c>
      <c r="AF38" s="45"/>
      <c r="AG38" s="46"/>
      <c r="AH38" s="36"/>
      <c r="AI38" s="47"/>
      <c r="AJ38" s="48"/>
      <c r="AK38" s="48"/>
      <c r="AL38" s="1"/>
      <c r="AM38" s="1"/>
      <c r="AN38" s="1"/>
      <c r="AO38" s="1"/>
      <c r="AP38" s="1"/>
      <c r="AQ38" s="1"/>
      <c r="AR38" s="1"/>
      <c r="AS38" s="1"/>
      <c r="AT38" s="1"/>
      <c r="AU38" s="50"/>
      <c r="AV38" s="51"/>
      <c r="AW38" s="50"/>
      <c r="AX38" s="1"/>
      <c r="AY38" s="1"/>
      <c r="AZ38" s="1"/>
      <c r="BA38" s="1"/>
      <c r="BB38" s="1"/>
      <c r="BC38" s="1"/>
      <c r="BD38" s="1"/>
    </row>
    <row r="39" spans="1:56" s="2" customFormat="1" ht="36.75" customHeight="1" x14ac:dyDescent="0.35">
      <c r="A39" s="52"/>
      <c r="B39" s="52"/>
      <c r="C39" s="80"/>
      <c r="D39" s="80"/>
      <c r="E39" s="80"/>
      <c r="F39" s="29"/>
      <c r="G39" s="29"/>
      <c r="H39" s="80"/>
      <c r="I39" s="29"/>
      <c r="J39" s="29"/>
      <c r="K39" s="53"/>
      <c r="L39" s="53"/>
      <c r="M39" s="53"/>
      <c r="N39" s="54"/>
      <c r="O39" s="54"/>
      <c r="P39" s="54"/>
      <c r="Q39" s="29"/>
      <c r="R39" s="80"/>
      <c r="S39" s="29"/>
      <c r="T39" s="67" t="s">
        <v>196</v>
      </c>
      <c r="U39" s="72">
        <v>1</v>
      </c>
      <c r="V39" s="38" t="s">
        <v>270</v>
      </c>
      <c r="W39" s="39">
        <v>44046</v>
      </c>
      <c r="X39" s="40">
        <v>44195</v>
      </c>
      <c r="Y39" s="36">
        <v>0</v>
      </c>
      <c r="Z39" s="29"/>
      <c r="AA39" s="29"/>
      <c r="AB39" s="42"/>
      <c r="AC39" s="43"/>
      <c r="AD39" s="96"/>
      <c r="AE39" s="42"/>
      <c r="AF39" s="55"/>
      <c r="AG39" s="56"/>
      <c r="AH39" s="95"/>
      <c r="AI39" s="47"/>
      <c r="AJ39" s="48"/>
      <c r="AK39" s="48"/>
      <c r="AL39" s="1"/>
      <c r="AM39" s="1"/>
      <c r="AN39" s="1"/>
      <c r="AO39" s="1"/>
      <c r="AP39" s="1"/>
      <c r="AQ39" s="1"/>
      <c r="AR39" s="1"/>
      <c r="AS39" s="1"/>
      <c r="AT39" s="1"/>
      <c r="AU39" s="50"/>
      <c r="AV39" s="51"/>
      <c r="AW39" s="50"/>
      <c r="AX39" s="1"/>
      <c r="AY39" s="1"/>
      <c r="AZ39" s="1"/>
      <c r="BA39" s="1"/>
      <c r="BB39" s="1"/>
      <c r="BC39" s="1"/>
      <c r="BD39" s="1"/>
    </row>
    <row r="40" spans="1:56" s="2" customFormat="1" ht="36.75" customHeight="1" x14ac:dyDescent="0.35">
      <c r="A40" s="52"/>
      <c r="B40" s="52"/>
      <c r="C40" s="80"/>
      <c r="D40" s="80"/>
      <c r="E40" s="80"/>
      <c r="F40" s="29"/>
      <c r="G40" s="29"/>
      <c r="H40" s="80"/>
      <c r="I40" s="29"/>
      <c r="J40" s="29"/>
      <c r="K40" s="53"/>
      <c r="L40" s="53"/>
      <c r="M40" s="53"/>
      <c r="N40" s="54"/>
      <c r="O40" s="54"/>
      <c r="P40" s="54"/>
      <c r="Q40" s="29"/>
      <c r="R40" s="80"/>
      <c r="S40" s="29"/>
      <c r="T40" s="67" t="s">
        <v>197</v>
      </c>
      <c r="U40" s="72">
        <v>1</v>
      </c>
      <c r="V40" s="38" t="s">
        <v>270</v>
      </c>
      <c r="W40" s="39">
        <v>44046</v>
      </c>
      <c r="X40" s="40">
        <v>44195</v>
      </c>
      <c r="Y40" s="36">
        <v>0</v>
      </c>
      <c r="Z40" s="29"/>
      <c r="AA40" s="29"/>
      <c r="AB40" s="97"/>
      <c r="AC40" s="43">
        <v>0</v>
      </c>
      <c r="AD40" s="96"/>
      <c r="AE40" s="42"/>
      <c r="AF40" s="55"/>
      <c r="AG40" s="56"/>
      <c r="AH40" s="95"/>
      <c r="AI40" s="47"/>
      <c r="AJ40" s="48"/>
      <c r="AK40" s="48"/>
      <c r="AL40" s="1"/>
      <c r="AM40" s="1"/>
      <c r="AN40" s="1"/>
      <c r="AO40" s="1"/>
      <c r="AP40" s="1"/>
      <c r="AQ40" s="1"/>
      <c r="AR40" s="1"/>
      <c r="AS40" s="1"/>
      <c r="AT40" s="1"/>
      <c r="AU40" s="50"/>
      <c r="AV40" s="51"/>
      <c r="AW40" s="50"/>
      <c r="AX40" s="1"/>
      <c r="AY40" s="1"/>
      <c r="AZ40" s="1"/>
      <c r="BA40" s="1"/>
      <c r="BB40" s="1"/>
      <c r="BC40" s="1"/>
      <c r="BD40" s="1"/>
    </row>
    <row r="41" spans="1:56" s="2" customFormat="1" ht="36.75" customHeight="1" x14ac:dyDescent="0.35">
      <c r="A41" s="52"/>
      <c r="B41" s="52"/>
      <c r="C41" s="80"/>
      <c r="D41" s="80"/>
      <c r="E41" s="80"/>
      <c r="F41" s="29"/>
      <c r="G41" s="29"/>
      <c r="H41" s="80"/>
      <c r="I41" s="29"/>
      <c r="J41" s="29"/>
      <c r="K41" s="53"/>
      <c r="L41" s="53"/>
      <c r="M41" s="53"/>
      <c r="N41" s="54"/>
      <c r="O41" s="54"/>
      <c r="P41" s="54"/>
      <c r="Q41" s="29"/>
      <c r="R41" s="80"/>
      <c r="S41" s="29"/>
      <c r="T41" s="67" t="s">
        <v>198</v>
      </c>
      <c r="U41" s="72">
        <v>1</v>
      </c>
      <c r="V41" s="38" t="s">
        <v>270</v>
      </c>
      <c r="W41" s="39">
        <v>44046</v>
      </c>
      <c r="X41" s="40">
        <v>44195</v>
      </c>
      <c r="Y41" s="36">
        <v>0</v>
      </c>
      <c r="Z41" s="29"/>
      <c r="AA41" s="29"/>
      <c r="AB41" s="97"/>
      <c r="AC41" s="43">
        <v>0</v>
      </c>
      <c r="AD41" s="96"/>
      <c r="AE41" s="42"/>
      <c r="AF41" s="55"/>
      <c r="AG41" s="56"/>
      <c r="AH41" s="95"/>
      <c r="AI41" s="47"/>
      <c r="AJ41" s="48"/>
      <c r="AK41" s="48"/>
      <c r="AL41" s="1"/>
      <c r="AM41" s="1"/>
      <c r="AN41" s="1"/>
      <c r="AO41" s="1"/>
      <c r="AP41" s="1"/>
      <c r="AQ41" s="1"/>
      <c r="AR41" s="1"/>
      <c r="AS41" s="1"/>
      <c r="AT41" s="1"/>
      <c r="AU41" s="50"/>
      <c r="AV41" s="51"/>
      <c r="AW41" s="50"/>
      <c r="AX41" s="1"/>
      <c r="AY41" s="1"/>
      <c r="AZ41" s="1"/>
      <c r="BA41" s="1"/>
      <c r="BB41" s="1"/>
      <c r="BC41" s="1"/>
      <c r="BD41" s="1"/>
    </row>
    <row r="42" spans="1:56" s="2" customFormat="1" ht="36.75" customHeight="1" x14ac:dyDescent="0.35">
      <c r="A42" s="64"/>
      <c r="B42" s="64"/>
      <c r="C42" s="80"/>
      <c r="D42" s="80"/>
      <c r="E42" s="80"/>
      <c r="F42" s="29"/>
      <c r="G42" s="29"/>
      <c r="H42" s="80"/>
      <c r="I42" s="29"/>
      <c r="J42" s="29"/>
      <c r="K42" s="60"/>
      <c r="L42" s="60"/>
      <c r="M42" s="60"/>
      <c r="N42" s="65"/>
      <c r="O42" s="65"/>
      <c r="P42" s="65"/>
      <c r="Q42" s="29"/>
      <c r="R42" s="80"/>
      <c r="S42" s="29"/>
      <c r="T42" s="67" t="s">
        <v>199</v>
      </c>
      <c r="U42" s="72">
        <v>1</v>
      </c>
      <c r="V42" s="38" t="s">
        <v>270</v>
      </c>
      <c r="W42" s="39">
        <v>44046</v>
      </c>
      <c r="X42" s="40">
        <v>44195</v>
      </c>
      <c r="Y42" s="36">
        <v>0</v>
      </c>
      <c r="Z42" s="29"/>
      <c r="AA42" s="29"/>
      <c r="AB42" s="97"/>
      <c r="AC42" s="43">
        <v>0</v>
      </c>
      <c r="AD42" s="96"/>
      <c r="AE42" s="42"/>
      <c r="AF42" s="61"/>
      <c r="AG42" s="62"/>
      <c r="AH42" s="95"/>
      <c r="AI42" s="47"/>
      <c r="AJ42" s="48"/>
      <c r="AK42" s="48"/>
      <c r="AL42" s="1"/>
      <c r="AM42" s="1"/>
      <c r="AN42" s="1"/>
      <c r="AO42" s="1"/>
      <c r="AP42" s="1"/>
      <c r="AQ42" s="1"/>
      <c r="AR42" s="1"/>
      <c r="AS42" s="1"/>
      <c r="AT42" s="1"/>
      <c r="AU42" s="50"/>
      <c r="AV42" s="51"/>
      <c r="AW42" s="50"/>
      <c r="AX42" s="1"/>
      <c r="AY42" s="1"/>
      <c r="AZ42" s="1"/>
      <c r="BA42" s="1"/>
      <c r="BB42" s="1"/>
      <c r="BC42" s="1"/>
      <c r="BD42" s="1"/>
    </row>
    <row r="43" spans="1:56" s="2" customFormat="1" ht="61.5" customHeight="1" x14ac:dyDescent="0.35">
      <c r="A43" s="28" t="s">
        <v>35</v>
      </c>
      <c r="B43" s="28" t="s">
        <v>34</v>
      </c>
      <c r="C43" s="29" t="s">
        <v>23</v>
      </c>
      <c r="D43" s="29" t="s">
        <v>54</v>
      </c>
      <c r="E43" s="29" t="s">
        <v>169</v>
      </c>
      <c r="F43" s="29" t="s">
        <v>170</v>
      </c>
      <c r="G43" s="77" t="s">
        <v>181</v>
      </c>
      <c r="H43" s="80" t="s">
        <v>105</v>
      </c>
      <c r="I43" s="29" t="s">
        <v>56</v>
      </c>
      <c r="J43" s="77" t="s">
        <v>55</v>
      </c>
      <c r="K43" s="31">
        <v>47</v>
      </c>
      <c r="L43" s="31">
        <v>153</v>
      </c>
      <c r="M43" s="31">
        <v>165</v>
      </c>
      <c r="N43" s="32">
        <v>1</v>
      </c>
      <c r="O43" s="33">
        <f>(N43+N49)/2</f>
        <v>1</v>
      </c>
      <c r="P43" s="32">
        <f>M43/237</f>
        <v>0.69620253164556967</v>
      </c>
      <c r="Q43" s="29" t="s">
        <v>119</v>
      </c>
      <c r="R43" s="66">
        <v>2020130010217</v>
      </c>
      <c r="S43" s="29" t="s">
        <v>70</v>
      </c>
      <c r="T43" s="67" t="s">
        <v>200</v>
      </c>
      <c r="U43" s="72">
        <v>1</v>
      </c>
      <c r="V43" s="38" t="s">
        <v>270</v>
      </c>
      <c r="W43" s="39">
        <v>44046</v>
      </c>
      <c r="X43" s="40">
        <v>44195</v>
      </c>
      <c r="Y43" s="36">
        <v>0</v>
      </c>
      <c r="Z43" s="29" t="s">
        <v>37</v>
      </c>
      <c r="AA43" s="29" t="s">
        <v>38</v>
      </c>
      <c r="AB43" s="42" t="s">
        <v>217</v>
      </c>
      <c r="AC43" s="43">
        <v>34146894</v>
      </c>
      <c r="AD43" s="44" t="s">
        <v>251</v>
      </c>
      <c r="AE43" s="42" t="s">
        <v>252</v>
      </c>
      <c r="AF43" s="45"/>
      <c r="AG43" s="46"/>
      <c r="AH43" s="36"/>
      <c r="AI43" s="47"/>
      <c r="AJ43" s="48"/>
      <c r="AK43" s="48"/>
      <c r="AL43" s="1"/>
      <c r="AM43" s="1"/>
      <c r="AN43" s="1"/>
      <c r="AO43" s="1"/>
      <c r="AP43" s="1"/>
      <c r="AQ43" s="1"/>
      <c r="AR43" s="1"/>
      <c r="AS43" s="1"/>
      <c r="AT43" s="1"/>
      <c r="AU43" s="50"/>
      <c r="AV43" s="51"/>
      <c r="AW43" s="50"/>
      <c r="AX43" s="1"/>
      <c r="AY43" s="1"/>
      <c r="AZ43" s="1"/>
      <c r="BA43" s="1"/>
      <c r="BB43" s="1"/>
      <c r="BC43" s="1"/>
      <c r="BD43" s="1"/>
    </row>
    <row r="44" spans="1:56" s="2" customFormat="1" ht="58.5" customHeight="1" x14ac:dyDescent="0.35">
      <c r="A44" s="52"/>
      <c r="B44" s="52"/>
      <c r="C44" s="29"/>
      <c r="D44" s="80"/>
      <c r="E44" s="29"/>
      <c r="F44" s="29"/>
      <c r="G44" s="77"/>
      <c r="H44" s="80"/>
      <c r="I44" s="29"/>
      <c r="J44" s="77"/>
      <c r="K44" s="53"/>
      <c r="L44" s="53"/>
      <c r="M44" s="53"/>
      <c r="N44" s="32"/>
      <c r="O44" s="54"/>
      <c r="P44" s="32"/>
      <c r="Q44" s="29"/>
      <c r="R44" s="66"/>
      <c r="S44" s="29"/>
      <c r="T44" s="36" t="s">
        <v>139</v>
      </c>
      <c r="U44" s="72">
        <v>8</v>
      </c>
      <c r="V44" s="38">
        <v>7</v>
      </c>
      <c r="W44" s="39">
        <v>44046</v>
      </c>
      <c r="X44" s="40">
        <v>44195</v>
      </c>
      <c r="Y44" s="41">
        <v>1</v>
      </c>
      <c r="Z44" s="29"/>
      <c r="AA44" s="29"/>
      <c r="AB44" s="42" t="s">
        <v>223</v>
      </c>
      <c r="AC44" s="43">
        <v>35000000</v>
      </c>
      <c r="AD44" s="44"/>
      <c r="AE44" s="42" t="s">
        <v>253</v>
      </c>
      <c r="AF44" s="55"/>
      <c r="AG44" s="56"/>
      <c r="AH44" s="36" t="s">
        <v>288</v>
      </c>
      <c r="AI44" s="47"/>
      <c r="AJ44" s="48"/>
      <c r="AK44" s="48"/>
      <c r="AL44" s="1"/>
      <c r="AM44" s="1"/>
      <c r="AN44" s="1"/>
      <c r="AO44" s="1"/>
      <c r="AP44" s="1"/>
      <c r="AQ44" s="1"/>
      <c r="AR44" s="1"/>
      <c r="AS44" s="1"/>
      <c r="AT44" s="1"/>
      <c r="AU44" s="50"/>
      <c r="AV44" s="51"/>
      <c r="AW44" s="50"/>
      <c r="AX44" s="1"/>
      <c r="AY44" s="1"/>
      <c r="AZ44" s="1"/>
      <c r="BA44" s="1"/>
      <c r="BB44" s="1"/>
      <c r="BC44" s="1"/>
      <c r="BD44" s="1"/>
    </row>
    <row r="45" spans="1:56" s="2" customFormat="1" ht="69" customHeight="1" x14ac:dyDescent="0.35">
      <c r="A45" s="52"/>
      <c r="B45" s="52"/>
      <c r="C45" s="29"/>
      <c r="D45" s="80"/>
      <c r="E45" s="29"/>
      <c r="F45" s="29"/>
      <c r="G45" s="77"/>
      <c r="H45" s="80"/>
      <c r="I45" s="29"/>
      <c r="J45" s="77"/>
      <c r="K45" s="53"/>
      <c r="L45" s="53"/>
      <c r="M45" s="53"/>
      <c r="N45" s="32"/>
      <c r="O45" s="54"/>
      <c r="P45" s="32"/>
      <c r="Q45" s="29"/>
      <c r="R45" s="66"/>
      <c r="S45" s="29"/>
      <c r="T45" s="67" t="s">
        <v>140</v>
      </c>
      <c r="U45" s="72">
        <v>7</v>
      </c>
      <c r="V45" s="38" t="s">
        <v>270</v>
      </c>
      <c r="W45" s="39">
        <v>44046</v>
      </c>
      <c r="X45" s="40">
        <v>44195</v>
      </c>
      <c r="Y45" s="36">
        <v>0</v>
      </c>
      <c r="Z45" s="29"/>
      <c r="AA45" s="29"/>
      <c r="AB45" s="42" t="s">
        <v>212</v>
      </c>
      <c r="AC45" s="43">
        <v>85000000</v>
      </c>
      <c r="AD45" s="44"/>
      <c r="AE45" s="42" t="s">
        <v>254</v>
      </c>
      <c r="AF45" s="55"/>
      <c r="AG45" s="56"/>
      <c r="AH45" s="36"/>
      <c r="AI45" s="47"/>
      <c r="AJ45" s="48"/>
      <c r="AK45" s="48"/>
      <c r="AL45" s="1"/>
      <c r="AM45" s="1"/>
      <c r="AN45" s="1"/>
      <c r="AO45" s="1"/>
      <c r="AP45" s="1"/>
      <c r="AQ45" s="1"/>
      <c r="AR45" s="1"/>
      <c r="AS45" s="1"/>
      <c r="AT45" s="1"/>
      <c r="AU45" s="50"/>
      <c r="AV45" s="51"/>
      <c r="AW45" s="50"/>
      <c r="AX45" s="1"/>
      <c r="AY45" s="1"/>
      <c r="AZ45" s="1"/>
      <c r="BA45" s="1"/>
      <c r="BB45" s="1"/>
      <c r="BC45" s="1"/>
      <c r="BD45" s="1"/>
    </row>
    <row r="46" spans="1:56" s="2" customFormat="1" ht="45.75" customHeight="1" x14ac:dyDescent="0.35">
      <c r="A46" s="52"/>
      <c r="B46" s="52"/>
      <c r="C46" s="29"/>
      <c r="D46" s="80"/>
      <c r="E46" s="29"/>
      <c r="F46" s="29"/>
      <c r="G46" s="77"/>
      <c r="H46" s="80"/>
      <c r="I46" s="29"/>
      <c r="J46" s="77"/>
      <c r="K46" s="53"/>
      <c r="L46" s="53"/>
      <c r="M46" s="53"/>
      <c r="N46" s="32"/>
      <c r="O46" s="54"/>
      <c r="P46" s="32"/>
      <c r="Q46" s="29"/>
      <c r="R46" s="66"/>
      <c r="S46" s="29"/>
      <c r="T46" s="36" t="s">
        <v>201</v>
      </c>
      <c r="U46" s="72">
        <v>7</v>
      </c>
      <c r="V46" s="38" t="s">
        <v>270</v>
      </c>
      <c r="W46" s="39">
        <v>44046</v>
      </c>
      <c r="X46" s="40">
        <v>44195</v>
      </c>
      <c r="Y46" s="36">
        <v>0</v>
      </c>
      <c r="Z46" s="29"/>
      <c r="AA46" s="29"/>
      <c r="AB46" s="42" t="s">
        <v>212</v>
      </c>
      <c r="AC46" s="43">
        <v>90000000</v>
      </c>
      <c r="AD46" s="44"/>
      <c r="AE46" s="42" t="s">
        <v>254</v>
      </c>
      <c r="AF46" s="55"/>
      <c r="AG46" s="56"/>
      <c r="AH46" s="36"/>
      <c r="AI46" s="47"/>
      <c r="AJ46" s="48"/>
      <c r="AK46" s="48"/>
      <c r="AL46" s="1"/>
      <c r="AM46" s="1"/>
      <c r="AN46" s="1"/>
      <c r="AO46" s="1"/>
      <c r="AP46" s="1"/>
      <c r="AQ46" s="1"/>
      <c r="AR46" s="1"/>
      <c r="AS46" s="1"/>
      <c r="AT46" s="1"/>
      <c r="AU46" s="50"/>
      <c r="AV46" s="51"/>
      <c r="AW46" s="50"/>
      <c r="AX46" s="1"/>
      <c r="AY46" s="1"/>
      <c r="AZ46" s="1"/>
      <c r="BA46" s="1"/>
      <c r="BB46" s="1"/>
      <c r="BC46" s="1"/>
      <c r="BD46" s="1"/>
    </row>
    <row r="47" spans="1:56" s="2" customFormat="1" ht="133.5" customHeight="1" x14ac:dyDescent="0.35">
      <c r="A47" s="52"/>
      <c r="B47" s="52"/>
      <c r="C47" s="29"/>
      <c r="D47" s="80"/>
      <c r="E47" s="29"/>
      <c r="F47" s="29"/>
      <c r="G47" s="77"/>
      <c r="H47" s="80"/>
      <c r="I47" s="29"/>
      <c r="J47" s="77"/>
      <c r="K47" s="53"/>
      <c r="L47" s="53"/>
      <c r="M47" s="53"/>
      <c r="N47" s="32"/>
      <c r="O47" s="54"/>
      <c r="P47" s="32"/>
      <c r="Q47" s="29"/>
      <c r="R47" s="66"/>
      <c r="S47" s="29"/>
      <c r="T47" s="36" t="s">
        <v>141</v>
      </c>
      <c r="U47" s="72">
        <v>10</v>
      </c>
      <c r="V47" s="38">
        <v>1</v>
      </c>
      <c r="W47" s="39">
        <v>44104</v>
      </c>
      <c r="X47" s="40">
        <v>44195</v>
      </c>
      <c r="Y47" s="41">
        <v>1</v>
      </c>
      <c r="Z47" s="29"/>
      <c r="AA47" s="29"/>
      <c r="AB47" s="42" t="s">
        <v>224</v>
      </c>
      <c r="AC47" s="43">
        <v>1008296163</v>
      </c>
      <c r="AD47" s="44"/>
      <c r="AE47" s="42" t="s">
        <v>255</v>
      </c>
      <c r="AF47" s="55"/>
      <c r="AG47" s="56"/>
      <c r="AH47" s="98" t="s">
        <v>289</v>
      </c>
      <c r="AI47" s="47"/>
      <c r="AJ47" s="48"/>
      <c r="AK47" s="48"/>
      <c r="AL47" s="1"/>
      <c r="AM47" s="1"/>
      <c r="AN47" s="1"/>
      <c r="AO47" s="1"/>
      <c r="AP47" s="1"/>
      <c r="AQ47" s="1"/>
      <c r="AR47" s="1"/>
      <c r="AS47" s="1"/>
      <c r="AT47" s="1"/>
      <c r="AU47" s="50"/>
      <c r="AV47" s="51"/>
      <c r="AW47" s="50"/>
      <c r="AX47" s="1"/>
      <c r="AY47" s="1"/>
      <c r="AZ47" s="1"/>
      <c r="BA47" s="1"/>
      <c r="BB47" s="1"/>
      <c r="BC47" s="1"/>
      <c r="BD47" s="1"/>
    </row>
    <row r="48" spans="1:56" s="2" customFormat="1" ht="42" customHeight="1" x14ac:dyDescent="0.35">
      <c r="A48" s="52"/>
      <c r="B48" s="52"/>
      <c r="C48" s="29"/>
      <c r="D48" s="80"/>
      <c r="E48" s="29"/>
      <c r="F48" s="29"/>
      <c r="G48" s="77"/>
      <c r="H48" s="80"/>
      <c r="I48" s="29"/>
      <c r="J48" s="77"/>
      <c r="K48" s="60"/>
      <c r="L48" s="60"/>
      <c r="M48" s="60"/>
      <c r="N48" s="32"/>
      <c r="O48" s="54"/>
      <c r="P48" s="32"/>
      <c r="Q48" s="29"/>
      <c r="R48" s="66"/>
      <c r="S48" s="29"/>
      <c r="T48" s="67" t="s">
        <v>142</v>
      </c>
      <c r="U48" s="72">
        <v>7</v>
      </c>
      <c r="V48" s="38">
        <v>155</v>
      </c>
      <c r="W48" s="39">
        <v>44104</v>
      </c>
      <c r="X48" s="40">
        <v>44195</v>
      </c>
      <c r="Y48" s="41">
        <v>1</v>
      </c>
      <c r="Z48" s="29"/>
      <c r="AA48" s="29"/>
      <c r="AB48" s="42" t="s">
        <v>212</v>
      </c>
      <c r="AC48" s="43">
        <v>55000000</v>
      </c>
      <c r="AD48" s="44"/>
      <c r="AE48" s="42" t="s">
        <v>254</v>
      </c>
      <c r="AF48" s="61"/>
      <c r="AG48" s="62"/>
      <c r="AH48" s="99" t="s">
        <v>290</v>
      </c>
      <c r="AI48" s="47"/>
      <c r="AJ48" s="48"/>
      <c r="AK48" s="48"/>
      <c r="AL48" s="1"/>
      <c r="AM48" s="1"/>
      <c r="AN48" s="1"/>
      <c r="AO48" s="1"/>
      <c r="AP48" s="1"/>
      <c r="AQ48" s="1"/>
      <c r="AR48" s="1"/>
      <c r="AS48" s="1"/>
      <c r="AT48" s="1"/>
      <c r="AU48" s="50"/>
      <c r="AV48" s="51"/>
      <c r="AW48" s="50"/>
      <c r="AX48" s="1"/>
      <c r="AY48" s="1"/>
      <c r="AZ48" s="1"/>
      <c r="BA48" s="1"/>
      <c r="BB48" s="1"/>
      <c r="BC48" s="1"/>
      <c r="BD48" s="1"/>
    </row>
    <row r="49" spans="1:56" s="2" customFormat="1" ht="46.5" customHeight="1" x14ac:dyDescent="0.35">
      <c r="A49" s="52"/>
      <c r="B49" s="52"/>
      <c r="C49" s="29"/>
      <c r="D49" s="80"/>
      <c r="E49" s="29"/>
      <c r="F49" s="29"/>
      <c r="G49" s="77" t="s">
        <v>182</v>
      </c>
      <c r="H49" s="80" t="s">
        <v>106</v>
      </c>
      <c r="I49" s="29" t="s">
        <v>186</v>
      </c>
      <c r="J49" s="77" t="s">
        <v>114</v>
      </c>
      <c r="K49" s="31">
        <v>3</v>
      </c>
      <c r="L49" s="31">
        <v>2</v>
      </c>
      <c r="M49" s="31">
        <v>3</v>
      </c>
      <c r="N49" s="33">
        <f>M49/K49</f>
        <v>1</v>
      </c>
      <c r="O49" s="54"/>
      <c r="P49" s="33">
        <f>M49/16</f>
        <v>0.1875</v>
      </c>
      <c r="Q49" s="29"/>
      <c r="R49" s="66"/>
      <c r="S49" s="29"/>
      <c r="T49" s="36" t="s">
        <v>143</v>
      </c>
      <c r="U49" s="72">
        <v>12</v>
      </c>
      <c r="V49" s="38" t="s">
        <v>270</v>
      </c>
      <c r="W49" s="39">
        <v>44046</v>
      </c>
      <c r="X49" s="40">
        <v>44195</v>
      </c>
      <c r="Y49" s="41">
        <v>0</v>
      </c>
      <c r="Z49" s="29"/>
      <c r="AA49" s="29"/>
      <c r="AB49" s="42" t="s">
        <v>212</v>
      </c>
      <c r="AC49" s="43">
        <v>70000000</v>
      </c>
      <c r="AD49" s="44"/>
      <c r="AE49" s="42" t="s">
        <v>254</v>
      </c>
      <c r="AF49" s="45"/>
      <c r="AG49" s="46"/>
      <c r="AH49" s="36"/>
      <c r="AI49" s="47"/>
      <c r="AJ49" s="48"/>
      <c r="AK49" s="48"/>
      <c r="AL49" s="1"/>
      <c r="AM49" s="1"/>
      <c r="AN49" s="1"/>
      <c r="AO49" s="1"/>
      <c r="AP49" s="1"/>
      <c r="AQ49" s="1"/>
      <c r="AR49" s="1"/>
      <c r="AS49" s="1"/>
      <c r="AT49" s="1"/>
      <c r="AU49" s="50"/>
      <c r="AV49" s="51"/>
      <c r="AW49" s="50"/>
      <c r="AX49" s="1"/>
      <c r="AY49" s="1"/>
      <c r="AZ49" s="1"/>
      <c r="BA49" s="1"/>
      <c r="BB49" s="1"/>
      <c r="BC49" s="1"/>
      <c r="BD49" s="1"/>
    </row>
    <row r="50" spans="1:56" s="2" customFormat="1" ht="36.75" customHeight="1" x14ac:dyDescent="0.35">
      <c r="A50" s="52"/>
      <c r="B50" s="52"/>
      <c r="C50" s="29"/>
      <c r="D50" s="80"/>
      <c r="E50" s="29"/>
      <c r="F50" s="29"/>
      <c r="G50" s="77"/>
      <c r="H50" s="80"/>
      <c r="I50" s="29"/>
      <c r="J50" s="77"/>
      <c r="K50" s="53"/>
      <c r="L50" s="53"/>
      <c r="M50" s="53"/>
      <c r="N50" s="54"/>
      <c r="O50" s="54"/>
      <c r="P50" s="54"/>
      <c r="Q50" s="29"/>
      <c r="R50" s="66"/>
      <c r="S50" s="29"/>
      <c r="T50" s="36" t="s">
        <v>161</v>
      </c>
      <c r="U50" s="72">
        <v>9</v>
      </c>
      <c r="V50" s="38" t="s">
        <v>270</v>
      </c>
      <c r="W50" s="39">
        <v>44046</v>
      </c>
      <c r="X50" s="40">
        <v>44195</v>
      </c>
      <c r="Y50" s="36">
        <v>0</v>
      </c>
      <c r="Z50" s="29"/>
      <c r="AA50" s="29"/>
      <c r="AB50" s="42" t="s">
        <v>221</v>
      </c>
      <c r="AC50" s="43">
        <v>70000000</v>
      </c>
      <c r="AD50" s="44"/>
      <c r="AE50" s="42" t="s">
        <v>252</v>
      </c>
      <c r="AF50" s="55"/>
      <c r="AG50" s="56"/>
      <c r="AH50" s="36"/>
      <c r="AI50" s="47"/>
      <c r="AJ50" s="48"/>
      <c r="AK50" s="48"/>
      <c r="AL50" s="1"/>
      <c r="AM50" s="1"/>
      <c r="AN50" s="1"/>
      <c r="AO50" s="1"/>
      <c r="AP50" s="1"/>
      <c r="AQ50" s="1"/>
      <c r="AR50" s="1"/>
      <c r="AS50" s="1"/>
      <c r="AT50" s="1"/>
      <c r="AU50" s="50"/>
      <c r="AV50" s="51"/>
      <c r="AW50" s="50"/>
      <c r="AX50" s="1"/>
      <c r="AY50" s="1"/>
      <c r="AZ50" s="1"/>
      <c r="BA50" s="1"/>
      <c r="BB50" s="1"/>
      <c r="BC50" s="1"/>
      <c r="BD50" s="1"/>
    </row>
    <row r="51" spans="1:56" s="2" customFormat="1" ht="51.75" customHeight="1" x14ac:dyDescent="0.35">
      <c r="A51" s="52"/>
      <c r="B51" s="52"/>
      <c r="C51" s="29"/>
      <c r="D51" s="80"/>
      <c r="E51" s="29"/>
      <c r="F51" s="29"/>
      <c r="G51" s="77"/>
      <c r="H51" s="80"/>
      <c r="I51" s="29"/>
      <c r="J51" s="77"/>
      <c r="K51" s="53"/>
      <c r="L51" s="53"/>
      <c r="M51" s="53"/>
      <c r="N51" s="54"/>
      <c r="O51" s="54"/>
      <c r="P51" s="54"/>
      <c r="Q51" s="29"/>
      <c r="R51" s="66"/>
      <c r="S51" s="29"/>
      <c r="T51" s="36" t="s">
        <v>160</v>
      </c>
      <c r="U51" s="72">
        <v>3</v>
      </c>
      <c r="V51" s="38" t="s">
        <v>270</v>
      </c>
      <c r="W51" s="39">
        <v>44046</v>
      </c>
      <c r="X51" s="40">
        <v>44195</v>
      </c>
      <c r="Y51" s="36">
        <v>0</v>
      </c>
      <c r="Z51" s="29"/>
      <c r="AA51" s="29"/>
      <c r="AB51" s="42" t="s">
        <v>225</v>
      </c>
      <c r="AC51" s="43">
        <v>50000000</v>
      </c>
      <c r="AD51" s="44"/>
      <c r="AE51" s="42" t="s">
        <v>256</v>
      </c>
      <c r="AF51" s="55"/>
      <c r="AG51" s="56"/>
      <c r="AH51" s="95"/>
      <c r="AI51" s="47"/>
      <c r="AJ51" s="48"/>
      <c r="AK51" s="48"/>
      <c r="AL51" s="1"/>
      <c r="AM51" s="1"/>
      <c r="AN51" s="1"/>
      <c r="AO51" s="1"/>
      <c r="AP51" s="1"/>
      <c r="AQ51" s="1"/>
      <c r="AR51" s="1"/>
      <c r="AS51" s="1"/>
      <c r="AT51" s="1"/>
      <c r="AU51" s="50"/>
      <c r="AV51" s="51"/>
      <c r="AW51" s="50"/>
      <c r="AX51" s="1"/>
      <c r="AY51" s="1"/>
      <c r="AZ51" s="1"/>
      <c r="BA51" s="1"/>
      <c r="BB51" s="1"/>
      <c r="BC51" s="1"/>
      <c r="BD51" s="1"/>
    </row>
    <row r="52" spans="1:56" s="2" customFormat="1" ht="50.25" customHeight="1" x14ac:dyDescent="0.35">
      <c r="A52" s="52"/>
      <c r="B52" s="52"/>
      <c r="C52" s="29"/>
      <c r="D52" s="80"/>
      <c r="E52" s="29"/>
      <c r="F52" s="29"/>
      <c r="G52" s="77"/>
      <c r="H52" s="80"/>
      <c r="I52" s="29"/>
      <c r="J52" s="77"/>
      <c r="K52" s="53"/>
      <c r="L52" s="53"/>
      <c r="M52" s="53"/>
      <c r="N52" s="54"/>
      <c r="O52" s="54"/>
      <c r="P52" s="54"/>
      <c r="Q52" s="29"/>
      <c r="R52" s="66"/>
      <c r="S52" s="29"/>
      <c r="T52" s="36" t="s">
        <v>159</v>
      </c>
      <c r="U52" s="72">
        <v>1</v>
      </c>
      <c r="V52" s="38" t="s">
        <v>270</v>
      </c>
      <c r="W52" s="39">
        <v>44046</v>
      </c>
      <c r="X52" s="40">
        <v>44195</v>
      </c>
      <c r="Y52" s="36">
        <v>0</v>
      </c>
      <c r="Z52" s="29"/>
      <c r="AA52" s="29"/>
      <c r="AB52" s="42" t="s">
        <v>225</v>
      </c>
      <c r="AC52" s="43">
        <v>25000000</v>
      </c>
      <c r="AD52" s="44"/>
      <c r="AE52" s="42" t="s">
        <v>256</v>
      </c>
      <c r="AF52" s="55"/>
      <c r="AG52" s="56"/>
      <c r="AH52" s="95"/>
      <c r="AI52" s="47"/>
      <c r="AJ52" s="48"/>
      <c r="AK52" s="48"/>
      <c r="AL52" s="1"/>
      <c r="AM52" s="1"/>
      <c r="AN52" s="1"/>
      <c r="AO52" s="1"/>
      <c r="AP52" s="1"/>
      <c r="AQ52" s="1"/>
      <c r="AR52" s="1"/>
      <c r="AS52" s="1"/>
      <c r="AT52" s="1"/>
      <c r="AU52" s="50"/>
      <c r="AV52" s="51"/>
      <c r="AW52" s="50"/>
      <c r="AX52" s="1"/>
      <c r="AY52" s="1"/>
      <c r="AZ52" s="1"/>
      <c r="BA52" s="1"/>
      <c r="BB52" s="1"/>
      <c r="BC52" s="1"/>
      <c r="BD52" s="1"/>
    </row>
    <row r="53" spans="1:56" s="2" customFormat="1" ht="59.25" customHeight="1" x14ac:dyDescent="0.35">
      <c r="A53" s="52"/>
      <c r="B53" s="52"/>
      <c r="C53" s="29"/>
      <c r="D53" s="80"/>
      <c r="E53" s="29"/>
      <c r="F53" s="29"/>
      <c r="G53" s="77"/>
      <c r="H53" s="80"/>
      <c r="I53" s="29"/>
      <c r="J53" s="77"/>
      <c r="K53" s="53"/>
      <c r="L53" s="53"/>
      <c r="M53" s="53"/>
      <c r="N53" s="54"/>
      <c r="O53" s="54"/>
      <c r="P53" s="54"/>
      <c r="Q53" s="29"/>
      <c r="R53" s="66"/>
      <c r="S53" s="29"/>
      <c r="T53" s="36" t="s">
        <v>144</v>
      </c>
      <c r="U53" s="72">
        <v>4</v>
      </c>
      <c r="V53" s="38" t="s">
        <v>270</v>
      </c>
      <c r="W53" s="39">
        <v>44046</v>
      </c>
      <c r="X53" s="40">
        <v>44195</v>
      </c>
      <c r="Y53" s="36">
        <v>0</v>
      </c>
      <c r="Z53" s="29"/>
      <c r="AA53" s="29"/>
      <c r="AB53" s="42" t="s">
        <v>225</v>
      </c>
      <c r="AC53" s="43">
        <v>45000000</v>
      </c>
      <c r="AD53" s="44"/>
      <c r="AE53" s="42" t="s">
        <v>256</v>
      </c>
      <c r="AF53" s="55"/>
      <c r="AG53" s="56"/>
      <c r="AH53" s="36"/>
      <c r="AI53" s="47"/>
      <c r="AJ53" s="48"/>
      <c r="AK53" s="48"/>
      <c r="AL53" s="1"/>
      <c r="AM53" s="1"/>
      <c r="AN53" s="1"/>
      <c r="AO53" s="1"/>
      <c r="AP53" s="1"/>
      <c r="AQ53" s="1"/>
      <c r="AR53" s="1"/>
      <c r="AS53" s="1"/>
      <c r="AT53" s="1"/>
      <c r="AU53" s="50"/>
      <c r="AV53" s="51"/>
      <c r="AW53" s="50"/>
      <c r="AX53" s="1"/>
      <c r="AY53" s="1"/>
      <c r="AZ53" s="1"/>
      <c r="BA53" s="1"/>
      <c r="BB53" s="1"/>
      <c r="BC53" s="1"/>
      <c r="BD53" s="1"/>
    </row>
    <row r="54" spans="1:56" s="2" customFormat="1" ht="66" customHeight="1" x14ac:dyDescent="0.35">
      <c r="A54" s="52"/>
      <c r="B54" s="52"/>
      <c r="C54" s="29"/>
      <c r="D54" s="80"/>
      <c r="E54" s="29"/>
      <c r="F54" s="29"/>
      <c r="G54" s="77"/>
      <c r="H54" s="80"/>
      <c r="I54" s="29"/>
      <c r="J54" s="77"/>
      <c r="K54" s="53"/>
      <c r="L54" s="53"/>
      <c r="M54" s="53"/>
      <c r="N54" s="54"/>
      <c r="O54" s="54"/>
      <c r="P54" s="54"/>
      <c r="Q54" s="29"/>
      <c r="R54" s="66"/>
      <c r="S54" s="29"/>
      <c r="T54" s="36" t="s">
        <v>145</v>
      </c>
      <c r="U54" s="72">
        <v>8</v>
      </c>
      <c r="V54" s="38">
        <v>2</v>
      </c>
      <c r="W54" s="39">
        <v>44046</v>
      </c>
      <c r="X54" s="40">
        <v>44195</v>
      </c>
      <c r="Y54" s="36">
        <v>0</v>
      </c>
      <c r="Z54" s="29"/>
      <c r="AA54" s="29"/>
      <c r="AB54" s="42" t="s">
        <v>225</v>
      </c>
      <c r="AC54" s="43">
        <v>75000000</v>
      </c>
      <c r="AD54" s="44"/>
      <c r="AE54" s="42" t="s">
        <v>256</v>
      </c>
      <c r="AF54" s="55"/>
      <c r="AG54" s="56"/>
      <c r="AH54" s="36"/>
      <c r="AI54" s="47"/>
      <c r="AJ54" s="48"/>
      <c r="AK54" s="48"/>
      <c r="AL54" s="1"/>
      <c r="AM54" s="1"/>
      <c r="AN54" s="1"/>
      <c r="AO54" s="1"/>
      <c r="AP54" s="1"/>
      <c r="AQ54" s="1"/>
      <c r="AR54" s="1"/>
      <c r="AS54" s="1"/>
      <c r="AT54" s="1"/>
      <c r="AU54" s="50"/>
      <c r="AV54" s="51"/>
      <c r="AW54" s="50"/>
      <c r="AX54" s="1"/>
      <c r="AY54" s="1"/>
      <c r="AZ54" s="1"/>
      <c r="BA54" s="1"/>
      <c r="BB54" s="1"/>
      <c r="BC54" s="1"/>
      <c r="BD54" s="1"/>
    </row>
    <row r="55" spans="1:56" s="2" customFormat="1" ht="108" customHeight="1" x14ac:dyDescent="0.35">
      <c r="A55" s="52"/>
      <c r="B55" s="52"/>
      <c r="C55" s="29"/>
      <c r="D55" s="80"/>
      <c r="E55" s="29"/>
      <c r="F55" s="29"/>
      <c r="G55" s="77"/>
      <c r="H55" s="80"/>
      <c r="I55" s="29"/>
      <c r="J55" s="77"/>
      <c r="K55" s="60"/>
      <c r="L55" s="60"/>
      <c r="M55" s="60"/>
      <c r="N55" s="65"/>
      <c r="O55" s="54"/>
      <c r="P55" s="65"/>
      <c r="Q55" s="29"/>
      <c r="R55" s="66"/>
      <c r="S55" s="29"/>
      <c r="T55" s="36" t="s">
        <v>146</v>
      </c>
      <c r="U55" s="72">
        <v>4</v>
      </c>
      <c r="V55" s="38" t="s">
        <v>270</v>
      </c>
      <c r="W55" s="39">
        <v>44046</v>
      </c>
      <c r="X55" s="40">
        <v>44195</v>
      </c>
      <c r="Y55" s="36">
        <v>0</v>
      </c>
      <c r="Z55" s="29"/>
      <c r="AA55" s="29"/>
      <c r="AB55" s="42" t="s">
        <v>225</v>
      </c>
      <c r="AC55" s="43">
        <v>55000000</v>
      </c>
      <c r="AD55" s="44"/>
      <c r="AE55" s="42" t="s">
        <v>256</v>
      </c>
      <c r="AF55" s="61"/>
      <c r="AG55" s="62"/>
      <c r="AH55" s="67"/>
      <c r="AI55" s="47"/>
      <c r="AJ55" s="48"/>
      <c r="AK55" s="48"/>
      <c r="AL55" s="1"/>
      <c r="AM55" s="1"/>
      <c r="AN55" s="1"/>
      <c r="AO55" s="1"/>
      <c r="AP55" s="1"/>
      <c r="AQ55" s="1"/>
      <c r="AR55" s="1"/>
      <c r="AS55" s="1"/>
      <c r="AT55" s="1"/>
      <c r="AU55" s="50"/>
      <c r="AV55" s="51"/>
      <c r="AW55" s="50"/>
      <c r="AX55" s="1"/>
      <c r="AY55" s="1"/>
      <c r="AZ55" s="1"/>
      <c r="BA55" s="1"/>
      <c r="BB55" s="1"/>
      <c r="BC55" s="1"/>
      <c r="BD55" s="1"/>
    </row>
    <row r="56" spans="1:56" s="2" customFormat="1" ht="94.5" customHeight="1" x14ac:dyDescent="0.35">
      <c r="A56" s="52"/>
      <c r="B56" s="52"/>
      <c r="C56" s="29"/>
      <c r="D56" s="80"/>
      <c r="E56" s="29"/>
      <c r="F56" s="29"/>
      <c r="G56" s="29" t="s">
        <v>64</v>
      </c>
      <c r="H56" s="80" t="s">
        <v>50</v>
      </c>
      <c r="I56" s="29" t="s">
        <v>187</v>
      </c>
      <c r="J56" s="29" t="s">
        <v>113</v>
      </c>
      <c r="K56" s="31" t="s">
        <v>271</v>
      </c>
      <c r="L56" s="31">
        <v>0</v>
      </c>
      <c r="M56" s="31" t="s">
        <v>271</v>
      </c>
      <c r="N56" s="33">
        <v>0</v>
      </c>
      <c r="O56" s="54"/>
      <c r="P56" s="33">
        <v>0</v>
      </c>
      <c r="Q56" s="29" t="s">
        <v>120</v>
      </c>
      <c r="R56" s="80"/>
      <c r="S56" s="29" t="s">
        <v>71</v>
      </c>
      <c r="T56" s="67" t="s">
        <v>147</v>
      </c>
      <c r="U56" s="72">
        <v>1</v>
      </c>
      <c r="V56" s="38" t="s">
        <v>270</v>
      </c>
      <c r="W56" s="39">
        <v>44046</v>
      </c>
      <c r="X56" s="40">
        <v>44165</v>
      </c>
      <c r="Y56" s="41">
        <v>0.5</v>
      </c>
      <c r="Z56" s="29"/>
      <c r="AA56" s="29"/>
      <c r="AB56" s="42" t="s">
        <v>226</v>
      </c>
      <c r="AC56" s="43">
        <v>50000000</v>
      </c>
      <c r="AD56" s="44" t="s">
        <v>257</v>
      </c>
      <c r="AE56" s="42" t="s">
        <v>258</v>
      </c>
      <c r="AF56" s="45"/>
      <c r="AG56" s="46"/>
      <c r="AH56" s="36" t="s">
        <v>291</v>
      </c>
      <c r="AI56" s="47"/>
      <c r="AJ56" s="48"/>
      <c r="AK56" s="48"/>
      <c r="AL56" s="1"/>
      <c r="AM56" s="1"/>
      <c r="AN56" s="1"/>
      <c r="AO56" s="1"/>
      <c r="AP56" s="1"/>
      <c r="AQ56" s="1"/>
      <c r="AR56" s="1"/>
      <c r="AS56" s="1"/>
      <c r="AT56" s="1"/>
      <c r="AU56" s="50"/>
      <c r="AV56" s="51"/>
      <c r="AW56" s="50"/>
      <c r="AX56" s="1"/>
      <c r="AY56" s="1"/>
      <c r="AZ56" s="1"/>
      <c r="BA56" s="1"/>
      <c r="BB56" s="1"/>
      <c r="BC56" s="1"/>
      <c r="BD56" s="1"/>
    </row>
    <row r="57" spans="1:56" s="2" customFormat="1" ht="36.75" customHeight="1" x14ac:dyDescent="0.35">
      <c r="A57" s="52"/>
      <c r="B57" s="52"/>
      <c r="C57" s="29"/>
      <c r="D57" s="80"/>
      <c r="E57" s="29"/>
      <c r="F57" s="29"/>
      <c r="G57" s="29"/>
      <c r="H57" s="80"/>
      <c r="I57" s="29"/>
      <c r="J57" s="29"/>
      <c r="K57" s="53"/>
      <c r="L57" s="53"/>
      <c r="M57" s="53"/>
      <c r="N57" s="54"/>
      <c r="O57" s="54"/>
      <c r="P57" s="54"/>
      <c r="Q57" s="29"/>
      <c r="R57" s="80"/>
      <c r="S57" s="29"/>
      <c r="T57" s="67" t="s">
        <v>148</v>
      </c>
      <c r="U57" s="72">
        <v>1</v>
      </c>
      <c r="V57" s="38" t="s">
        <v>270</v>
      </c>
      <c r="W57" s="39">
        <v>44046</v>
      </c>
      <c r="X57" s="40">
        <v>44195</v>
      </c>
      <c r="Y57" s="36">
        <v>0</v>
      </c>
      <c r="Z57" s="29"/>
      <c r="AA57" s="29"/>
      <c r="AB57" s="42" t="s">
        <v>227</v>
      </c>
      <c r="AC57" s="43">
        <v>50000000</v>
      </c>
      <c r="AD57" s="44"/>
      <c r="AE57" s="42" t="s">
        <v>259</v>
      </c>
      <c r="AF57" s="55"/>
      <c r="AG57" s="56"/>
      <c r="AH57" s="36"/>
      <c r="AI57" s="47"/>
      <c r="AJ57" s="48"/>
      <c r="AK57" s="48"/>
      <c r="AL57" s="1"/>
      <c r="AM57" s="1"/>
      <c r="AN57" s="1"/>
      <c r="AO57" s="1"/>
      <c r="AP57" s="1"/>
      <c r="AQ57" s="1"/>
      <c r="AR57" s="1"/>
      <c r="AS57" s="1"/>
      <c r="AT57" s="1"/>
      <c r="AU57" s="50"/>
      <c r="AV57" s="51"/>
      <c r="AW57" s="50"/>
      <c r="AX57" s="1"/>
      <c r="AY57" s="1"/>
      <c r="AZ57" s="1"/>
      <c r="BA57" s="1"/>
      <c r="BB57" s="1"/>
      <c r="BC57" s="1"/>
      <c r="BD57" s="1"/>
    </row>
    <row r="58" spans="1:56" s="2" customFormat="1" ht="70.5" customHeight="1" x14ac:dyDescent="0.35">
      <c r="A58" s="64"/>
      <c r="B58" s="64"/>
      <c r="C58" s="29"/>
      <c r="D58" s="80"/>
      <c r="E58" s="29"/>
      <c r="F58" s="29"/>
      <c r="G58" s="29"/>
      <c r="H58" s="80"/>
      <c r="I58" s="29"/>
      <c r="J58" s="29"/>
      <c r="K58" s="60"/>
      <c r="L58" s="60"/>
      <c r="M58" s="60"/>
      <c r="N58" s="65"/>
      <c r="O58" s="65"/>
      <c r="P58" s="65"/>
      <c r="Q58" s="29"/>
      <c r="R58" s="80"/>
      <c r="S58" s="29"/>
      <c r="T58" s="67" t="s">
        <v>149</v>
      </c>
      <c r="U58" s="72">
        <v>2</v>
      </c>
      <c r="V58" s="38" t="s">
        <v>270</v>
      </c>
      <c r="W58" s="39">
        <v>44098</v>
      </c>
      <c r="X58" s="40">
        <v>44195</v>
      </c>
      <c r="Y58" s="41">
        <v>0.5</v>
      </c>
      <c r="Z58" s="29"/>
      <c r="AA58" s="29"/>
      <c r="AB58" s="42" t="s">
        <v>227</v>
      </c>
      <c r="AC58" s="43">
        <v>44058948</v>
      </c>
      <c r="AD58" s="44"/>
      <c r="AE58" s="42" t="s">
        <v>259</v>
      </c>
      <c r="AF58" s="61"/>
      <c r="AG58" s="62"/>
      <c r="AH58" s="100" t="s">
        <v>292</v>
      </c>
      <c r="AI58" s="47"/>
      <c r="AJ58" s="48"/>
      <c r="AK58" s="48"/>
      <c r="AL58" s="1"/>
      <c r="AM58" s="1"/>
      <c r="AN58" s="1"/>
      <c r="AO58" s="1"/>
      <c r="AP58" s="1"/>
      <c r="AQ58" s="1"/>
      <c r="AR58" s="1"/>
      <c r="AS58" s="1"/>
      <c r="AT58" s="1"/>
      <c r="AU58" s="50"/>
      <c r="AV58" s="51"/>
      <c r="AW58" s="50"/>
      <c r="AX58" s="1"/>
      <c r="AY58" s="1"/>
      <c r="AZ58" s="1"/>
      <c r="BA58" s="1"/>
      <c r="BB58" s="1"/>
      <c r="BC58" s="1"/>
      <c r="BD58" s="1"/>
    </row>
    <row r="59" spans="1:56" s="2" customFormat="1" ht="112" customHeight="1" x14ac:dyDescent="0.35">
      <c r="A59" s="28" t="s">
        <v>35</v>
      </c>
      <c r="B59" s="28" t="s">
        <v>34</v>
      </c>
      <c r="C59" s="29" t="s">
        <v>162</v>
      </c>
      <c r="D59" s="29" t="s">
        <v>24</v>
      </c>
      <c r="E59" s="29" t="s">
        <v>168</v>
      </c>
      <c r="F59" s="29" t="s">
        <v>63</v>
      </c>
      <c r="G59" s="29" t="s">
        <v>183</v>
      </c>
      <c r="H59" s="80" t="s">
        <v>107</v>
      </c>
      <c r="I59" s="29" t="s">
        <v>188</v>
      </c>
      <c r="J59" s="29" t="s">
        <v>112</v>
      </c>
      <c r="K59" s="31">
        <v>2</v>
      </c>
      <c r="L59" s="31">
        <v>2</v>
      </c>
      <c r="M59" s="31">
        <v>2</v>
      </c>
      <c r="N59" s="33">
        <f>M59/K59</f>
        <v>1</v>
      </c>
      <c r="O59" s="33">
        <f>(N59+N61+N65+N67)/4</f>
        <v>1</v>
      </c>
      <c r="P59" s="33">
        <f>M59/30</f>
        <v>6.6666666666666666E-2</v>
      </c>
      <c r="Q59" s="29" t="s">
        <v>121</v>
      </c>
      <c r="R59" s="66">
        <v>2020130010213</v>
      </c>
      <c r="S59" s="29" t="s">
        <v>72</v>
      </c>
      <c r="T59" s="67" t="s">
        <v>158</v>
      </c>
      <c r="U59" s="72">
        <v>23</v>
      </c>
      <c r="V59" s="38">
        <v>1</v>
      </c>
      <c r="W59" s="39">
        <v>44090</v>
      </c>
      <c r="X59" s="39">
        <v>44090</v>
      </c>
      <c r="Y59" s="41">
        <v>1</v>
      </c>
      <c r="Z59" s="29" t="s">
        <v>46</v>
      </c>
      <c r="AA59" s="29" t="s">
        <v>47</v>
      </c>
      <c r="AB59" s="42" t="s">
        <v>228</v>
      </c>
      <c r="AC59" s="101">
        <v>15000000</v>
      </c>
      <c r="AD59" s="44" t="s">
        <v>260</v>
      </c>
      <c r="AE59" s="97" t="s">
        <v>261</v>
      </c>
      <c r="AF59" s="102"/>
      <c r="AG59" s="103"/>
      <c r="AH59" s="83" t="s">
        <v>293</v>
      </c>
      <c r="AI59" s="47"/>
      <c r="AJ59" s="48"/>
      <c r="AK59" s="48"/>
      <c r="AL59" s="1"/>
      <c r="AM59" s="1"/>
      <c r="AN59" s="1"/>
      <c r="AO59" s="1"/>
      <c r="AP59" s="1"/>
      <c r="AQ59" s="1"/>
      <c r="AR59" s="1"/>
      <c r="AS59" s="1"/>
      <c r="AT59" s="1"/>
      <c r="AU59" s="50"/>
      <c r="AV59" s="51"/>
      <c r="AW59" s="50"/>
      <c r="AX59" s="1"/>
      <c r="AY59" s="1"/>
      <c r="AZ59" s="1"/>
      <c r="BA59" s="1"/>
      <c r="BB59" s="1"/>
      <c r="BC59" s="1"/>
      <c r="BD59" s="1"/>
    </row>
    <row r="60" spans="1:56" s="2" customFormat="1" ht="81.75" customHeight="1" x14ac:dyDescent="0.35">
      <c r="A60" s="52"/>
      <c r="B60" s="52"/>
      <c r="C60" s="29"/>
      <c r="D60" s="29"/>
      <c r="E60" s="29"/>
      <c r="F60" s="29"/>
      <c r="G60" s="29"/>
      <c r="H60" s="80"/>
      <c r="I60" s="29"/>
      <c r="J60" s="29"/>
      <c r="K60" s="60"/>
      <c r="L60" s="60"/>
      <c r="M60" s="60"/>
      <c r="N60" s="65"/>
      <c r="O60" s="54"/>
      <c r="P60" s="65"/>
      <c r="Q60" s="29"/>
      <c r="R60" s="66"/>
      <c r="S60" s="29"/>
      <c r="T60" s="36" t="s">
        <v>202</v>
      </c>
      <c r="U60" s="72">
        <v>7</v>
      </c>
      <c r="V60" s="38">
        <v>1</v>
      </c>
      <c r="W60" s="39">
        <v>44105</v>
      </c>
      <c r="X60" s="39">
        <v>44176</v>
      </c>
      <c r="Y60" s="104">
        <v>0.1666</v>
      </c>
      <c r="Z60" s="29"/>
      <c r="AA60" s="29"/>
      <c r="AB60" s="42" t="s">
        <v>228</v>
      </c>
      <c r="AC60" s="101">
        <v>65090417</v>
      </c>
      <c r="AD60" s="44"/>
      <c r="AE60" s="42" t="s">
        <v>262</v>
      </c>
      <c r="AF60" s="105"/>
      <c r="AG60" s="106"/>
      <c r="AH60" s="83" t="s">
        <v>294</v>
      </c>
      <c r="AI60" s="47"/>
      <c r="AJ60" s="48"/>
      <c r="AK60" s="48"/>
      <c r="AL60" s="1"/>
      <c r="AM60" s="1"/>
      <c r="AN60" s="1"/>
      <c r="AO60" s="1"/>
      <c r="AP60" s="1"/>
      <c r="AQ60" s="1"/>
      <c r="AR60" s="1"/>
      <c r="AS60" s="1"/>
      <c r="AT60" s="1"/>
      <c r="AU60" s="50"/>
      <c r="AV60" s="51"/>
      <c r="AW60" s="50"/>
      <c r="AX60" s="1"/>
      <c r="AY60" s="1"/>
      <c r="AZ60" s="1"/>
      <c r="BA60" s="1"/>
      <c r="BB60" s="1"/>
      <c r="BC60" s="1"/>
      <c r="BD60" s="1"/>
    </row>
    <row r="61" spans="1:56" s="2" customFormat="1" ht="131.25" customHeight="1" x14ac:dyDescent="0.35">
      <c r="A61" s="52"/>
      <c r="B61" s="52"/>
      <c r="C61" s="29"/>
      <c r="D61" s="29"/>
      <c r="E61" s="29"/>
      <c r="F61" s="29"/>
      <c r="G61" s="77" t="s">
        <v>65</v>
      </c>
      <c r="H61" s="80" t="s">
        <v>108</v>
      </c>
      <c r="I61" s="29" t="s">
        <v>189</v>
      </c>
      <c r="J61" s="77" t="s">
        <v>111</v>
      </c>
      <c r="K61" s="31">
        <v>6</v>
      </c>
      <c r="L61" s="31">
        <v>4</v>
      </c>
      <c r="M61" s="31">
        <v>6</v>
      </c>
      <c r="N61" s="33">
        <f>M61/K61</f>
        <v>1</v>
      </c>
      <c r="O61" s="54"/>
      <c r="P61" s="33">
        <f>M61/36</f>
        <v>0.16666666666666666</v>
      </c>
      <c r="Q61" s="29"/>
      <c r="R61" s="66"/>
      <c r="S61" s="29"/>
      <c r="T61" s="67" t="s">
        <v>203</v>
      </c>
      <c r="U61" s="72">
        <v>15</v>
      </c>
      <c r="V61" s="38">
        <v>6</v>
      </c>
      <c r="W61" s="39">
        <v>44075</v>
      </c>
      <c r="X61" s="39">
        <v>44104</v>
      </c>
      <c r="Y61" s="73">
        <v>2</v>
      </c>
      <c r="Z61" s="29"/>
      <c r="AA61" s="29"/>
      <c r="AB61" s="42" t="s">
        <v>228</v>
      </c>
      <c r="AC61" s="101">
        <v>15076824</v>
      </c>
      <c r="AD61" s="44"/>
      <c r="AE61" s="97" t="s">
        <v>261</v>
      </c>
      <c r="AF61" s="102"/>
      <c r="AG61" s="103"/>
      <c r="AH61" s="107" t="s">
        <v>295</v>
      </c>
      <c r="AI61" s="47"/>
      <c r="AJ61" s="48"/>
      <c r="AK61" s="48"/>
      <c r="AL61" s="1"/>
      <c r="AM61" s="1"/>
      <c r="AN61" s="1"/>
      <c r="AO61" s="1"/>
      <c r="AP61" s="1"/>
      <c r="AQ61" s="1"/>
      <c r="AR61" s="1"/>
      <c r="AS61" s="1"/>
      <c r="AT61" s="1"/>
      <c r="AU61" s="50"/>
      <c r="AV61" s="51"/>
      <c r="AW61" s="50"/>
      <c r="AX61" s="1"/>
      <c r="AY61" s="1"/>
      <c r="AZ61" s="1"/>
      <c r="BA61" s="1"/>
      <c r="BB61" s="1"/>
      <c r="BC61" s="1"/>
      <c r="BD61" s="1"/>
    </row>
    <row r="62" spans="1:56" s="2" customFormat="1" ht="61.5" customHeight="1" x14ac:dyDescent="0.35">
      <c r="A62" s="52"/>
      <c r="B62" s="52"/>
      <c r="C62" s="29"/>
      <c r="D62" s="29"/>
      <c r="E62" s="29"/>
      <c r="F62" s="29"/>
      <c r="G62" s="77"/>
      <c r="H62" s="80"/>
      <c r="I62" s="29"/>
      <c r="J62" s="77"/>
      <c r="K62" s="53"/>
      <c r="L62" s="53"/>
      <c r="M62" s="53"/>
      <c r="N62" s="54"/>
      <c r="O62" s="54"/>
      <c r="P62" s="54"/>
      <c r="Q62" s="29"/>
      <c r="R62" s="66"/>
      <c r="S62" s="29"/>
      <c r="T62" s="67" t="s">
        <v>150</v>
      </c>
      <c r="U62" s="72">
        <v>4</v>
      </c>
      <c r="V62" s="94" t="s">
        <v>270</v>
      </c>
      <c r="W62" s="39">
        <v>44046</v>
      </c>
      <c r="X62" s="40">
        <v>44195</v>
      </c>
      <c r="Y62" s="36">
        <v>0</v>
      </c>
      <c r="Z62" s="29"/>
      <c r="AA62" s="29"/>
      <c r="AB62" s="42" t="s">
        <v>228</v>
      </c>
      <c r="AC62" s="101">
        <v>18000000</v>
      </c>
      <c r="AD62" s="44"/>
      <c r="AE62" s="97" t="s">
        <v>261</v>
      </c>
      <c r="AF62" s="108"/>
      <c r="AG62" s="109"/>
      <c r="AH62" s="36"/>
      <c r="AI62" s="47"/>
      <c r="AJ62" s="48"/>
      <c r="AK62" s="48"/>
      <c r="AL62" s="1"/>
      <c r="AM62" s="1"/>
      <c r="AN62" s="1"/>
      <c r="AO62" s="1"/>
      <c r="AP62" s="1"/>
      <c r="AQ62" s="1"/>
      <c r="AR62" s="1"/>
      <c r="AS62" s="1"/>
      <c r="AT62" s="1"/>
      <c r="AU62" s="50"/>
      <c r="AV62" s="51"/>
      <c r="AW62" s="50"/>
      <c r="AX62" s="1"/>
      <c r="AY62" s="1"/>
      <c r="AZ62" s="1"/>
      <c r="BA62" s="1"/>
      <c r="BB62" s="1"/>
      <c r="BC62" s="1"/>
      <c r="BD62" s="1"/>
    </row>
    <row r="63" spans="1:56" s="2" customFormat="1" ht="57.75" customHeight="1" x14ac:dyDescent="0.35">
      <c r="A63" s="52"/>
      <c r="B63" s="52"/>
      <c r="C63" s="29"/>
      <c r="D63" s="29"/>
      <c r="E63" s="29"/>
      <c r="F63" s="29"/>
      <c r="G63" s="77"/>
      <c r="H63" s="80"/>
      <c r="I63" s="29"/>
      <c r="J63" s="77"/>
      <c r="K63" s="53"/>
      <c r="L63" s="53"/>
      <c r="M63" s="53"/>
      <c r="N63" s="54"/>
      <c r="O63" s="54"/>
      <c r="P63" s="54"/>
      <c r="Q63" s="29"/>
      <c r="R63" s="66"/>
      <c r="S63" s="29"/>
      <c r="T63" s="67" t="s">
        <v>151</v>
      </c>
      <c r="U63" s="72">
        <v>10</v>
      </c>
      <c r="V63" s="94" t="s">
        <v>270</v>
      </c>
      <c r="W63" s="39">
        <v>44046</v>
      </c>
      <c r="X63" s="40">
        <v>44195</v>
      </c>
      <c r="Y63" s="36">
        <v>0</v>
      </c>
      <c r="Z63" s="29"/>
      <c r="AA63" s="29"/>
      <c r="AB63" s="42" t="s">
        <v>228</v>
      </c>
      <c r="AC63" s="101">
        <v>12600310</v>
      </c>
      <c r="AD63" s="44"/>
      <c r="AE63" s="97" t="s">
        <v>261</v>
      </c>
      <c r="AF63" s="108"/>
      <c r="AG63" s="109"/>
      <c r="AH63" s="36"/>
      <c r="AI63" s="47"/>
      <c r="AJ63" s="48"/>
      <c r="AK63" s="48"/>
      <c r="AL63" s="1"/>
      <c r="AM63" s="1"/>
      <c r="AN63" s="1"/>
      <c r="AO63" s="1"/>
      <c r="AP63" s="1"/>
      <c r="AQ63" s="1"/>
      <c r="AR63" s="1"/>
      <c r="AS63" s="1"/>
      <c r="AT63" s="1"/>
      <c r="AU63" s="50"/>
      <c r="AV63" s="51"/>
      <c r="AW63" s="50"/>
      <c r="AX63" s="1"/>
      <c r="AY63" s="1"/>
      <c r="AZ63" s="1"/>
      <c r="BA63" s="1"/>
      <c r="BB63" s="1"/>
      <c r="BC63" s="1"/>
      <c r="BD63" s="1"/>
    </row>
    <row r="64" spans="1:56" s="2" customFormat="1" ht="36.75" customHeight="1" x14ac:dyDescent="0.35">
      <c r="A64" s="52"/>
      <c r="B64" s="52"/>
      <c r="C64" s="29"/>
      <c r="D64" s="29"/>
      <c r="E64" s="29"/>
      <c r="F64" s="29"/>
      <c r="G64" s="77"/>
      <c r="H64" s="80"/>
      <c r="I64" s="29"/>
      <c r="J64" s="77"/>
      <c r="K64" s="60"/>
      <c r="L64" s="60"/>
      <c r="M64" s="60"/>
      <c r="N64" s="65"/>
      <c r="O64" s="54"/>
      <c r="P64" s="65"/>
      <c r="Q64" s="29"/>
      <c r="R64" s="66"/>
      <c r="S64" s="29"/>
      <c r="T64" s="67" t="s">
        <v>152</v>
      </c>
      <c r="U64" s="72">
        <v>1</v>
      </c>
      <c r="V64" s="94" t="s">
        <v>270</v>
      </c>
      <c r="W64" s="72" t="s">
        <v>204</v>
      </c>
      <c r="X64" s="72" t="s">
        <v>204</v>
      </c>
      <c r="Y64" s="36">
        <v>0</v>
      </c>
      <c r="Z64" s="29"/>
      <c r="AA64" s="29"/>
      <c r="AB64" s="42" t="s">
        <v>228</v>
      </c>
      <c r="AC64" s="101">
        <v>15000000</v>
      </c>
      <c r="AD64" s="44"/>
      <c r="AE64" s="97" t="s">
        <v>261</v>
      </c>
      <c r="AF64" s="105"/>
      <c r="AG64" s="106"/>
      <c r="AH64" s="36"/>
      <c r="AI64" s="47"/>
      <c r="AJ64" s="48"/>
      <c r="AK64" s="48"/>
      <c r="AL64" s="1"/>
      <c r="AM64" s="1"/>
      <c r="AN64" s="1"/>
      <c r="AO64" s="1"/>
      <c r="AP64" s="1"/>
      <c r="AQ64" s="1"/>
      <c r="AR64" s="1"/>
      <c r="AS64" s="1"/>
      <c r="AT64" s="1"/>
      <c r="AU64" s="50"/>
      <c r="AV64" s="51"/>
      <c r="AW64" s="50"/>
      <c r="AX64" s="1"/>
      <c r="AY64" s="1"/>
      <c r="AZ64" s="1"/>
      <c r="BA64" s="1"/>
      <c r="BB64" s="1"/>
      <c r="BC64" s="1"/>
      <c r="BD64" s="1"/>
    </row>
    <row r="65" spans="1:56" s="2" customFormat="1" ht="95.15" customHeight="1" x14ac:dyDescent="0.35">
      <c r="A65" s="52"/>
      <c r="B65" s="52"/>
      <c r="C65" s="29"/>
      <c r="D65" s="29"/>
      <c r="E65" s="29"/>
      <c r="F65" s="29"/>
      <c r="G65" s="77" t="s">
        <v>184</v>
      </c>
      <c r="H65" s="77" t="s">
        <v>57</v>
      </c>
      <c r="I65" s="29" t="s">
        <v>110</v>
      </c>
      <c r="J65" s="77" t="s">
        <v>191</v>
      </c>
      <c r="K65" s="31">
        <f>20</f>
        <v>20</v>
      </c>
      <c r="L65" s="31">
        <v>1</v>
      </c>
      <c r="M65" s="110">
        <v>20</v>
      </c>
      <c r="N65" s="33">
        <f>M65/K65</f>
        <v>1</v>
      </c>
      <c r="O65" s="54"/>
      <c r="P65" s="33">
        <f>M65/127</f>
        <v>0.15748031496062992</v>
      </c>
      <c r="Q65" s="29" t="s">
        <v>266</v>
      </c>
      <c r="R65" s="66">
        <v>2020130010181</v>
      </c>
      <c r="S65" s="29" t="s">
        <v>58</v>
      </c>
      <c r="T65" s="67" t="s">
        <v>154</v>
      </c>
      <c r="U65" s="72">
        <v>1</v>
      </c>
      <c r="V65" s="38" t="s">
        <v>270</v>
      </c>
      <c r="W65" s="39">
        <v>44088</v>
      </c>
      <c r="X65" s="39">
        <v>44183</v>
      </c>
      <c r="Y65" s="111">
        <v>0.1</v>
      </c>
      <c r="Z65" s="29"/>
      <c r="AA65" s="29"/>
      <c r="AB65" s="42" t="s">
        <v>229</v>
      </c>
      <c r="AC65" s="101">
        <v>53023506</v>
      </c>
      <c r="AD65" s="44" t="s">
        <v>263</v>
      </c>
      <c r="AE65" s="42" t="s">
        <v>264</v>
      </c>
      <c r="AF65" s="102"/>
      <c r="AG65" s="103"/>
      <c r="AH65" s="112" t="s">
        <v>274</v>
      </c>
      <c r="AI65" s="47"/>
      <c r="AJ65" s="48"/>
      <c r="AK65" s="48"/>
      <c r="AL65" s="1"/>
      <c r="AM65" s="1"/>
      <c r="AN65" s="1"/>
      <c r="AO65" s="1"/>
      <c r="AP65" s="1"/>
      <c r="AQ65" s="1"/>
      <c r="AR65" s="1"/>
      <c r="AS65" s="1"/>
      <c r="AT65" s="1"/>
      <c r="AU65" s="50"/>
      <c r="AV65" s="51"/>
      <c r="AW65" s="50"/>
      <c r="AX65" s="1"/>
      <c r="AY65" s="1"/>
      <c r="AZ65" s="1"/>
      <c r="BA65" s="1"/>
      <c r="BB65" s="1"/>
      <c r="BC65" s="1"/>
      <c r="BD65" s="1"/>
    </row>
    <row r="66" spans="1:56" s="2" customFormat="1" ht="59.15" customHeight="1" x14ac:dyDescent="0.35">
      <c r="A66" s="52"/>
      <c r="B66" s="52"/>
      <c r="C66" s="29"/>
      <c r="D66" s="29"/>
      <c r="E66" s="29"/>
      <c r="F66" s="29"/>
      <c r="G66" s="77"/>
      <c r="H66" s="77"/>
      <c r="I66" s="29"/>
      <c r="J66" s="77"/>
      <c r="K66" s="60"/>
      <c r="L66" s="60"/>
      <c r="M66" s="113"/>
      <c r="N66" s="65"/>
      <c r="O66" s="54"/>
      <c r="P66" s="65"/>
      <c r="Q66" s="29"/>
      <c r="R66" s="66"/>
      <c r="S66" s="29"/>
      <c r="T66" s="67" t="s">
        <v>153</v>
      </c>
      <c r="U66" s="72">
        <v>127</v>
      </c>
      <c r="V66" s="94">
        <v>20</v>
      </c>
      <c r="W66" s="72" t="s">
        <v>204</v>
      </c>
      <c r="X66" s="72" t="s">
        <v>204</v>
      </c>
      <c r="Y66" s="72">
        <v>0</v>
      </c>
      <c r="Z66" s="29"/>
      <c r="AA66" s="29"/>
      <c r="AB66" s="42" t="s">
        <v>229</v>
      </c>
      <c r="AC66" s="101">
        <v>80701951</v>
      </c>
      <c r="AD66" s="44"/>
      <c r="AE66" s="42" t="s">
        <v>264</v>
      </c>
      <c r="AF66" s="105"/>
      <c r="AG66" s="106"/>
      <c r="AH66" s="72" t="s">
        <v>204</v>
      </c>
      <c r="AI66" s="47"/>
      <c r="AJ66" s="48"/>
      <c r="AK66" s="48"/>
      <c r="AL66" s="1"/>
      <c r="AM66" s="1"/>
      <c r="AN66" s="1"/>
      <c r="AO66" s="1"/>
      <c r="AP66" s="1"/>
      <c r="AQ66" s="1"/>
      <c r="AR66" s="1"/>
      <c r="AS66" s="1"/>
      <c r="AT66" s="1"/>
      <c r="AU66" s="50"/>
      <c r="AV66" s="51"/>
      <c r="AW66" s="50"/>
      <c r="AX66" s="1"/>
      <c r="AY66" s="1"/>
      <c r="AZ66" s="1"/>
      <c r="BA66" s="1"/>
      <c r="BB66" s="1"/>
      <c r="BC66" s="1"/>
      <c r="BD66" s="1"/>
    </row>
    <row r="67" spans="1:56" s="2" customFormat="1" ht="65.25" customHeight="1" x14ac:dyDescent="0.35">
      <c r="A67" s="52"/>
      <c r="B67" s="52"/>
      <c r="C67" s="29"/>
      <c r="D67" s="29"/>
      <c r="E67" s="29"/>
      <c r="F67" s="29"/>
      <c r="G67" s="77" t="s">
        <v>66</v>
      </c>
      <c r="H67" s="77" t="s">
        <v>73</v>
      </c>
      <c r="I67" s="29" t="s">
        <v>109</v>
      </c>
      <c r="J67" s="77" t="s">
        <v>190</v>
      </c>
      <c r="K67" s="31">
        <v>100</v>
      </c>
      <c r="L67" s="31">
        <v>100</v>
      </c>
      <c r="M67" s="31">
        <v>115</v>
      </c>
      <c r="N67" s="33">
        <v>1</v>
      </c>
      <c r="O67" s="54"/>
      <c r="P67" s="33">
        <f>M67/1767</f>
        <v>6.5082059988681384E-2</v>
      </c>
      <c r="Q67" s="29"/>
      <c r="R67" s="66"/>
      <c r="S67" s="29"/>
      <c r="T67" s="67" t="s">
        <v>155</v>
      </c>
      <c r="U67" s="72">
        <v>1742</v>
      </c>
      <c r="V67" s="38">
        <v>115</v>
      </c>
      <c r="W67" s="39">
        <v>43990</v>
      </c>
      <c r="X67" s="39">
        <v>44082</v>
      </c>
      <c r="Y67" s="73">
        <v>1</v>
      </c>
      <c r="Z67" s="29"/>
      <c r="AA67" s="29"/>
      <c r="AB67" s="42" t="s">
        <v>215</v>
      </c>
      <c r="AC67" s="101">
        <v>69795062</v>
      </c>
      <c r="AD67" s="44"/>
      <c r="AE67" s="42" t="s">
        <v>265</v>
      </c>
      <c r="AF67" s="102"/>
      <c r="AG67" s="103"/>
      <c r="AH67" s="83" t="s">
        <v>297</v>
      </c>
      <c r="AI67" s="47"/>
      <c r="AJ67" s="48"/>
      <c r="AK67" s="48"/>
      <c r="AL67" s="1"/>
      <c r="AM67" s="1"/>
      <c r="AN67" s="1"/>
      <c r="AO67" s="1"/>
      <c r="AP67" s="1"/>
      <c r="AQ67" s="1"/>
      <c r="AR67" s="1"/>
      <c r="AS67" s="1"/>
      <c r="AT67" s="1"/>
      <c r="AU67" s="50"/>
      <c r="AV67" s="51"/>
      <c r="AW67" s="50"/>
      <c r="AX67" s="1"/>
      <c r="AY67" s="1"/>
      <c r="AZ67" s="1"/>
      <c r="BA67" s="1"/>
      <c r="BB67" s="1"/>
      <c r="BC67" s="1"/>
      <c r="BD67" s="1"/>
    </row>
    <row r="68" spans="1:56" s="2" customFormat="1" ht="99" customHeight="1" x14ac:dyDescent="0.35">
      <c r="A68" s="52"/>
      <c r="B68" s="52"/>
      <c r="C68" s="29"/>
      <c r="D68" s="29"/>
      <c r="E68" s="29"/>
      <c r="F68" s="29"/>
      <c r="G68" s="77"/>
      <c r="H68" s="77"/>
      <c r="I68" s="29"/>
      <c r="J68" s="77"/>
      <c r="K68" s="53"/>
      <c r="L68" s="53"/>
      <c r="M68" s="53"/>
      <c r="N68" s="54"/>
      <c r="O68" s="54"/>
      <c r="P68" s="54"/>
      <c r="Q68" s="29"/>
      <c r="R68" s="66"/>
      <c r="S68" s="29"/>
      <c r="T68" s="67" t="s">
        <v>156</v>
      </c>
      <c r="U68" s="72">
        <v>8</v>
      </c>
      <c r="V68" s="38">
        <v>1</v>
      </c>
      <c r="W68" s="39">
        <v>44046</v>
      </c>
      <c r="X68" s="40">
        <v>44195</v>
      </c>
      <c r="Y68" s="111">
        <v>1</v>
      </c>
      <c r="Z68" s="29"/>
      <c r="AA68" s="29"/>
      <c r="AB68" s="42" t="s">
        <v>215</v>
      </c>
      <c r="AC68" s="101">
        <v>39625159</v>
      </c>
      <c r="AD68" s="44"/>
      <c r="AE68" s="42" t="s">
        <v>265</v>
      </c>
      <c r="AF68" s="108"/>
      <c r="AG68" s="109"/>
      <c r="AH68" s="83" t="s">
        <v>296</v>
      </c>
      <c r="AI68" s="47"/>
      <c r="AJ68" s="48"/>
      <c r="AK68" s="48"/>
      <c r="AL68" s="1"/>
      <c r="AM68" s="1"/>
      <c r="AN68" s="1"/>
      <c r="AO68" s="1"/>
      <c r="AP68" s="1"/>
      <c r="AQ68" s="1"/>
      <c r="AR68" s="1"/>
      <c r="AS68" s="1"/>
      <c r="AT68" s="1"/>
      <c r="AU68" s="50"/>
      <c r="AV68" s="51"/>
      <c r="AW68" s="50"/>
      <c r="AX68" s="1"/>
      <c r="AY68" s="1"/>
      <c r="AZ68" s="1"/>
      <c r="BA68" s="1"/>
      <c r="BB68" s="1"/>
      <c r="BC68" s="1"/>
      <c r="BD68" s="1"/>
    </row>
    <row r="69" spans="1:56" s="2" customFormat="1" ht="57.75" customHeight="1" x14ac:dyDescent="0.35">
      <c r="A69" s="64"/>
      <c r="B69" s="64"/>
      <c r="C69" s="29"/>
      <c r="D69" s="29"/>
      <c r="E69" s="29"/>
      <c r="F69" s="29"/>
      <c r="G69" s="77"/>
      <c r="H69" s="77"/>
      <c r="I69" s="29"/>
      <c r="J69" s="77"/>
      <c r="K69" s="60"/>
      <c r="L69" s="60"/>
      <c r="M69" s="60"/>
      <c r="N69" s="65"/>
      <c r="O69" s="65"/>
      <c r="P69" s="65"/>
      <c r="Q69" s="29"/>
      <c r="R69" s="66"/>
      <c r="S69" s="29"/>
      <c r="T69" s="67" t="s">
        <v>157</v>
      </c>
      <c r="U69" s="72">
        <v>17</v>
      </c>
      <c r="V69" s="94" t="s">
        <v>270</v>
      </c>
      <c r="W69" s="39">
        <v>44046</v>
      </c>
      <c r="X69" s="40">
        <v>44195</v>
      </c>
      <c r="Y69" s="72">
        <v>0</v>
      </c>
      <c r="Z69" s="29"/>
      <c r="AA69" s="29"/>
      <c r="AB69" s="42" t="s">
        <v>215</v>
      </c>
      <c r="AC69" s="101">
        <v>15000000</v>
      </c>
      <c r="AD69" s="44"/>
      <c r="AE69" s="42" t="s">
        <v>265</v>
      </c>
      <c r="AF69" s="105"/>
      <c r="AG69" s="106"/>
      <c r="AH69" s="72" t="s">
        <v>204</v>
      </c>
      <c r="AI69" s="47"/>
      <c r="AJ69" s="48"/>
      <c r="AK69" s="48"/>
      <c r="AL69" s="1"/>
      <c r="AM69" s="1"/>
      <c r="AN69" s="1"/>
      <c r="AO69" s="1"/>
      <c r="AP69" s="1"/>
      <c r="AQ69" s="1"/>
      <c r="AR69" s="1"/>
      <c r="AS69" s="1"/>
      <c r="AT69" s="1"/>
      <c r="AU69" s="50"/>
      <c r="AV69" s="51"/>
      <c r="AW69" s="50"/>
      <c r="AX69" s="1"/>
      <c r="AY69" s="1"/>
      <c r="AZ69" s="1"/>
      <c r="BA69" s="1"/>
      <c r="BB69" s="1"/>
      <c r="BC69" s="1"/>
      <c r="BD69" s="1"/>
    </row>
    <row r="70" spans="1:56" x14ac:dyDescent="0.35">
      <c r="AA70" s="10"/>
      <c r="AB70" s="10"/>
      <c r="AC70" s="10"/>
      <c r="AD70" s="10"/>
      <c r="AE70" s="10"/>
      <c r="AF70" s="10"/>
      <c r="AG70" s="10"/>
      <c r="AH70" s="10"/>
    </row>
    <row r="71" spans="1:56" x14ac:dyDescent="0.35">
      <c r="AA71" s="10"/>
      <c r="AB71" s="10"/>
      <c r="AC71" s="10"/>
      <c r="AD71" s="10"/>
      <c r="AE71" s="10"/>
      <c r="AF71" s="10"/>
      <c r="AG71" s="10"/>
      <c r="AH71" s="10"/>
    </row>
    <row r="72" spans="1:56" ht="31" x14ac:dyDescent="0.35">
      <c r="N72" s="24" t="s">
        <v>308</v>
      </c>
      <c r="O72" s="25">
        <f>(O3+O18+O21+O34+O43+O59)/6</f>
        <v>0.71682621887424147</v>
      </c>
      <c r="AA72" s="10"/>
      <c r="AB72" s="10"/>
      <c r="AC72" s="10"/>
      <c r="AD72" s="10"/>
      <c r="AE72" s="10"/>
      <c r="AF72" s="10"/>
      <c r="AG72" s="10"/>
      <c r="AH72" s="10"/>
    </row>
    <row r="73" spans="1:56" x14ac:dyDescent="0.35">
      <c r="AA73" s="10"/>
      <c r="AB73" s="10"/>
      <c r="AC73" s="10"/>
      <c r="AD73" s="10"/>
      <c r="AE73" s="10"/>
      <c r="AF73" s="10"/>
      <c r="AG73" s="10"/>
      <c r="AH73" s="10"/>
    </row>
    <row r="74" spans="1:56" x14ac:dyDescent="0.35">
      <c r="AA74" s="10"/>
      <c r="AB74" s="10"/>
      <c r="AC74" s="10"/>
      <c r="AD74" s="10"/>
      <c r="AE74" s="10"/>
      <c r="AF74" s="10"/>
      <c r="AG74" s="10"/>
      <c r="AH74" s="10"/>
    </row>
    <row r="75" spans="1:56" x14ac:dyDescent="0.35">
      <c r="AA75" s="10"/>
      <c r="AB75" s="10"/>
      <c r="AC75" s="10"/>
      <c r="AD75" s="10"/>
      <c r="AE75" s="10"/>
      <c r="AF75" s="10"/>
      <c r="AG75" s="10"/>
      <c r="AH75" s="10"/>
    </row>
    <row r="76" spans="1:56" x14ac:dyDescent="0.35">
      <c r="AA76" s="10"/>
      <c r="AB76" s="10"/>
      <c r="AC76" s="10"/>
      <c r="AD76" s="10"/>
      <c r="AE76" s="10"/>
      <c r="AF76" s="10"/>
      <c r="AG76" s="10"/>
      <c r="AH76" s="10"/>
    </row>
    <row r="77" spans="1:56" x14ac:dyDescent="0.35">
      <c r="AA77" s="10"/>
      <c r="AB77" s="10"/>
      <c r="AC77" s="10"/>
      <c r="AD77" s="10"/>
      <c r="AE77" s="10"/>
      <c r="AF77" s="10"/>
      <c r="AG77" s="10"/>
      <c r="AH77" s="10"/>
    </row>
    <row r="78" spans="1:56" x14ac:dyDescent="0.35">
      <c r="AA78" s="10"/>
      <c r="AB78" s="10"/>
      <c r="AC78" s="10"/>
      <c r="AD78" s="10"/>
      <c r="AE78" s="10"/>
      <c r="AF78" s="10"/>
      <c r="AG78" s="10"/>
      <c r="AH78" s="10"/>
    </row>
    <row r="79" spans="1:56" x14ac:dyDescent="0.35">
      <c r="AA79" s="10"/>
      <c r="AB79" s="10"/>
      <c r="AC79" s="10"/>
      <c r="AD79" s="10"/>
      <c r="AE79" s="10"/>
      <c r="AF79" s="10"/>
      <c r="AG79" s="10"/>
      <c r="AH79" s="10"/>
    </row>
    <row r="80" spans="1:56" x14ac:dyDescent="0.35">
      <c r="AA80" s="10"/>
      <c r="AB80" s="10"/>
      <c r="AC80" s="10"/>
      <c r="AD80" s="10"/>
      <c r="AE80" s="10"/>
      <c r="AF80" s="10"/>
      <c r="AG80" s="10"/>
      <c r="AH80" s="10"/>
    </row>
    <row r="81" spans="27:34" x14ac:dyDescent="0.35">
      <c r="AA81" s="10"/>
      <c r="AB81" s="10"/>
      <c r="AC81" s="10"/>
      <c r="AD81" s="10"/>
      <c r="AE81" s="10"/>
      <c r="AF81" s="10"/>
      <c r="AG81" s="10"/>
      <c r="AH81" s="10"/>
    </row>
    <row r="82" spans="27:34" x14ac:dyDescent="0.35">
      <c r="AA82" s="10"/>
      <c r="AB82" s="10"/>
      <c r="AC82" s="10"/>
      <c r="AD82" s="10"/>
      <c r="AE82" s="10"/>
      <c r="AF82" s="10"/>
      <c r="AG82" s="10"/>
      <c r="AH82" s="10"/>
    </row>
    <row r="83" spans="27:34" x14ac:dyDescent="0.35">
      <c r="AA83" s="10"/>
      <c r="AB83" s="10"/>
      <c r="AC83" s="10"/>
      <c r="AD83" s="10"/>
      <c r="AE83" s="10"/>
      <c r="AF83" s="10"/>
      <c r="AG83" s="10"/>
      <c r="AH83" s="10"/>
    </row>
    <row r="84" spans="27:34" x14ac:dyDescent="0.35">
      <c r="AA84" s="10"/>
      <c r="AB84" s="10"/>
      <c r="AC84" s="10"/>
      <c r="AD84" s="10"/>
      <c r="AE84" s="10"/>
      <c r="AF84" s="10"/>
      <c r="AG84" s="10"/>
      <c r="AH84" s="10"/>
    </row>
    <row r="85" spans="27:34" x14ac:dyDescent="0.35">
      <c r="AA85" s="10"/>
      <c r="AB85" s="10"/>
      <c r="AC85" s="10"/>
      <c r="AD85" s="10"/>
      <c r="AE85" s="10"/>
      <c r="AF85" s="10"/>
      <c r="AG85" s="10"/>
      <c r="AH85" s="10"/>
    </row>
    <row r="86" spans="27:34" x14ac:dyDescent="0.35">
      <c r="AA86" s="10"/>
      <c r="AB86" s="10"/>
      <c r="AC86" s="10"/>
      <c r="AD86" s="10"/>
      <c r="AE86" s="10"/>
      <c r="AF86" s="10"/>
      <c r="AG86" s="10"/>
      <c r="AH86" s="10"/>
    </row>
    <row r="87" spans="27:34" x14ac:dyDescent="0.35">
      <c r="AA87" s="10"/>
      <c r="AB87" s="10"/>
      <c r="AC87" s="10"/>
      <c r="AD87" s="10"/>
      <c r="AE87" s="10"/>
      <c r="AF87" s="10"/>
      <c r="AG87" s="10"/>
      <c r="AH87" s="10"/>
    </row>
    <row r="88" spans="27:34" x14ac:dyDescent="0.35">
      <c r="AA88" s="10"/>
      <c r="AB88" s="10"/>
      <c r="AC88" s="10"/>
      <c r="AD88" s="10"/>
      <c r="AE88" s="10"/>
      <c r="AF88" s="10"/>
      <c r="AG88" s="10"/>
      <c r="AH88" s="10"/>
    </row>
    <row r="89" spans="27:34" x14ac:dyDescent="0.35">
      <c r="AA89" s="10"/>
      <c r="AB89" s="10"/>
      <c r="AC89" s="10"/>
      <c r="AD89" s="10"/>
      <c r="AE89" s="10"/>
      <c r="AF89" s="10"/>
      <c r="AG89" s="10"/>
      <c r="AH89" s="10"/>
    </row>
    <row r="90" spans="27:34" x14ac:dyDescent="0.35">
      <c r="AA90" s="10"/>
      <c r="AB90" s="10"/>
      <c r="AC90" s="10"/>
      <c r="AD90" s="10"/>
      <c r="AE90" s="10"/>
      <c r="AF90" s="10"/>
      <c r="AG90" s="10"/>
      <c r="AH90" s="10"/>
    </row>
    <row r="91" spans="27:34" x14ac:dyDescent="0.35">
      <c r="AA91" s="10"/>
      <c r="AB91" s="10"/>
      <c r="AC91" s="10"/>
      <c r="AD91" s="10"/>
      <c r="AE91" s="10"/>
      <c r="AF91" s="10"/>
      <c r="AG91" s="10"/>
      <c r="AH91" s="10"/>
    </row>
    <row r="92" spans="27:34" x14ac:dyDescent="0.35">
      <c r="AA92" s="10"/>
      <c r="AB92" s="10"/>
      <c r="AC92" s="10"/>
      <c r="AD92" s="10"/>
      <c r="AE92" s="10"/>
      <c r="AF92" s="10"/>
      <c r="AG92" s="10"/>
      <c r="AH92" s="10"/>
    </row>
    <row r="93" spans="27:34" x14ac:dyDescent="0.35">
      <c r="AA93" s="10"/>
      <c r="AB93" s="10"/>
      <c r="AC93" s="10"/>
      <c r="AD93" s="10"/>
      <c r="AE93" s="10"/>
      <c r="AF93" s="10"/>
      <c r="AG93" s="10"/>
      <c r="AH93" s="10"/>
    </row>
    <row r="94" spans="27:34" x14ac:dyDescent="0.35">
      <c r="AA94" s="10"/>
      <c r="AB94" s="10"/>
      <c r="AC94" s="10"/>
      <c r="AD94" s="10"/>
      <c r="AE94" s="10"/>
      <c r="AF94" s="10"/>
      <c r="AG94" s="10"/>
      <c r="AH94" s="10"/>
    </row>
    <row r="95" spans="27:34" x14ac:dyDescent="0.35">
      <c r="AA95" s="10"/>
      <c r="AB95" s="10"/>
      <c r="AC95" s="10"/>
      <c r="AD95" s="10"/>
      <c r="AE95" s="10"/>
      <c r="AF95" s="10"/>
      <c r="AG95" s="10"/>
      <c r="AH95" s="10"/>
    </row>
    <row r="96" spans="27:34" x14ac:dyDescent="0.35">
      <c r="AA96" s="10"/>
      <c r="AB96" s="10"/>
      <c r="AC96" s="10"/>
      <c r="AD96" s="10"/>
      <c r="AE96" s="10"/>
      <c r="AF96" s="10"/>
      <c r="AG96" s="10"/>
      <c r="AH96" s="10"/>
    </row>
    <row r="97" spans="27:34" x14ac:dyDescent="0.35">
      <c r="AA97" s="10"/>
      <c r="AB97" s="10"/>
      <c r="AC97" s="10"/>
      <c r="AD97" s="10"/>
      <c r="AE97" s="10"/>
      <c r="AF97" s="10"/>
      <c r="AG97" s="10"/>
      <c r="AH97" s="10"/>
    </row>
    <row r="98" spans="27:34" x14ac:dyDescent="0.35">
      <c r="AA98" s="10"/>
      <c r="AB98" s="10"/>
      <c r="AC98" s="10"/>
      <c r="AD98" s="10"/>
      <c r="AE98" s="10"/>
      <c r="AF98" s="10"/>
      <c r="AG98" s="10"/>
      <c r="AH98" s="10"/>
    </row>
    <row r="99" spans="27:34" x14ac:dyDescent="0.35">
      <c r="AA99" s="10"/>
      <c r="AB99" s="10"/>
      <c r="AC99" s="10"/>
      <c r="AD99" s="10"/>
      <c r="AE99" s="10"/>
      <c r="AF99" s="10"/>
      <c r="AG99" s="10"/>
      <c r="AH99" s="10"/>
    </row>
    <row r="100" spans="27:34" x14ac:dyDescent="0.35">
      <c r="AA100" s="10"/>
      <c r="AB100" s="10"/>
      <c r="AC100" s="10"/>
      <c r="AD100" s="10"/>
      <c r="AE100" s="10"/>
      <c r="AF100" s="10"/>
      <c r="AG100" s="10"/>
      <c r="AH100" s="10"/>
    </row>
    <row r="101" spans="27:34" x14ac:dyDescent="0.35">
      <c r="AA101" s="10"/>
      <c r="AB101" s="10"/>
      <c r="AC101" s="10"/>
      <c r="AD101" s="10"/>
      <c r="AE101" s="10"/>
      <c r="AF101" s="10"/>
      <c r="AG101" s="10"/>
      <c r="AH101" s="10"/>
    </row>
    <row r="102" spans="27:34" x14ac:dyDescent="0.35">
      <c r="AA102" s="10"/>
      <c r="AB102" s="10"/>
      <c r="AC102" s="10"/>
      <c r="AD102" s="10"/>
      <c r="AE102" s="10"/>
      <c r="AF102" s="10"/>
      <c r="AG102" s="10"/>
      <c r="AH102" s="10"/>
    </row>
    <row r="103" spans="27:34" x14ac:dyDescent="0.35">
      <c r="AA103" s="10"/>
      <c r="AB103" s="10"/>
      <c r="AC103" s="10"/>
      <c r="AD103" s="10"/>
      <c r="AE103" s="10"/>
      <c r="AF103" s="10"/>
      <c r="AG103" s="10"/>
      <c r="AH103" s="10"/>
    </row>
    <row r="104" spans="27:34" x14ac:dyDescent="0.35">
      <c r="AA104" s="10"/>
      <c r="AB104" s="10"/>
      <c r="AC104" s="10"/>
      <c r="AD104" s="10"/>
      <c r="AE104" s="10"/>
      <c r="AF104" s="10"/>
      <c r="AG104" s="10"/>
      <c r="AH104" s="10"/>
    </row>
    <row r="105" spans="27:34" x14ac:dyDescent="0.35">
      <c r="AA105" s="10"/>
      <c r="AB105" s="10"/>
      <c r="AC105" s="10"/>
      <c r="AD105" s="10"/>
      <c r="AE105" s="10"/>
      <c r="AF105" s="10"/>
      <c r="AG105" s="10"/>
      <c r="AH105" s="10"/>
    </row>
    <row r="106" spans="27:34" x14ac:dyDescent="0.35">
      <c r="AA106" s="10"/>
      <c r="AB106" s="10"/>
      <c r="AC106" s="10"/>
      <c r="AD106" s="10"/>
      <c r="AE106" s="10"/>
      <c r="AF106" s="10"/>
      <c r="AG106" s="10"/>
      <c r="AH106" s="10"/>
    </row>
    <row r="107" spans="27:34" x14ac:dyDescent="0.35">
      <c r="AA107" s="10"/>
      <c r="AB107" s="10"/>
      <c r="AC107" s="10"/>
      <c r="AD107" s="10"/>
      <c r="AE107" s="10"/>
      <c r="AF107" s="10"/>
      <c r="AG107" s="10"/>
      <c r="AH107" s="10"/>
    </row>
    <row r="108" spans="27:34" x14ac:dyDescent="0.35">
      <c r="AA108" s="10"/>
      <c r="AB108" s="10"/>
      <c r="AC108" s="10"/>
      <c r="AD108" s="10"/>
      <c r="AE108" s="10"/>
      <c r="AF108" s="10"/>
      <c r="AG108" s="10"/>
      <c r="AH108" s="10"/>
    </row>
    <row r="109" spans="27:34" x14ac:dyDescent="0.35">
      <c r="AA109" s="10"/>
      <c r="AB109" s="10"/>
      <c r="AC109" s="10"/>
      <c r="AD109" s="10"/>
      <c r="AE109" s="10"/>
      <c r="AF109" s="10"/>
      <c r="AG109" s="10"/>
      <c r="AH109" s="10"/>
    </row>
    <row r="110" spans="27:34" x14ac:dyDescent="0.35">
      <c r="AA110" s="10"/>
      <c r="AB110" s="10"/>
      <c r="AC110" s="10"/>
      <c r="AD110" s="10"/>
      <c r="AE110" s="10"/>
      <c r="AF110" s="10"/>
      <c r="AG110" s="10"/>
      <c r="AH110" s="10"/>
    </row>
    <row r="111" spans="27:34" x14ac:dyDescent="0.35">
      <c r="AA111" s="10"/>
      <c r="AB111" s="10"/>
      <c r="AC111" s="10"/>
      <c r="AD111" s="10"/>
      <c r="AE111" s="10"/>
      <c r="AF111" s="10"/>
      <c r="AG111" s="10"/>
      <c r="AH111" s="10"/>
    </row>
    <row r="112" spans="27:34" x14ac:dyDescent="0.35">
      <c r="AA112" s="10"/>
      <c r="AB112" s="10"/>
      <c r="AC112" s="10"/>
      <c r="AD112" s="10"/>
      <c r="AE112" s="10"/>
      <c r="AF112" s="10"/>
      <c r="AG112" s="10"/>
      <c r="AH112" s="10"/>
    </row>
    <row r="113" spans="27:34" x14ac:dyDescent="0.35">
      <c r="AA113" s="10"/>
      <c r="AB113" s="10"/>
      <c r="AC113" s="10"/>
      <c r="AD113" s="10"/>
      <c r="AE113" s="10"/>
      <c r="AF113" s="10"/>
      <c r="AG113" s="10"/>
      <c r="AH113" s="10"/>
    </row>
    <row r="114" spans="27:34" x14ac:dyDescent="0.35">
      <c r="AA114" s="10"/>
      <c r="AB114" s="10"/>
      <c r="AC114" s="10"/>
      <c r="AD114" s="10"/>
      <c r="AE114" s="10"/>
      <c r="AF114" s="10"/>
      <c r="AG114" s="10"/>
      <c r="AH114" s="10"/>
    </row>
    <row r="115" spans="27:34" x14ac:dyDescent="0.35">
      <c r="AA115" s="10"/>
      <c r="AB115" s="10"/>
      <c r="AC115" s="10"/>
      <c r="AD115" s="10"/>
      <c r="AE115" s="10"/>
      <c r="AF115" s="10"/>
      <c r="AG115" s="10"/>
      <c r="AH115" s="10"/>
    </row>
    <row r="116" spans="27:34" x14ac:dyDescent="0.35">
      <c r="AA116" s="10"/>
      <c r="AB116" s="10"/>
      <c r="AC116" s="10"/>
      <c r="AD116" s="10"/>
      <c r="AE116" s="10"/>
      <c r="AF116" s="10"/>
      <c r="AG116" s="10"/>
      <c r="AH116" s="10"/>
    </row>
    <row r="117" spans="27:34" x14ac:dyDescent="0.35">
      <c r="AA117" s="10"/>
      <c r="AB117" s="10"/>
      <c r="AC117" s="10"/>
      <c r="AD117" s="10"/>
      <c r="AE117" s="10"/>
      <c r="AF117" s="10"/>
      <c r="AG117" s="10"/>
      <c r="AH117" s="10"/>
    </row>
    <row r="118" spans="27:34" x14ac:dyDescent="0.35">
      <c r="AA118" s="10"/>
      <c r="AB118" s="10"/>
      <c r="AC118" s="10"/>
      <c r="AD118" s="10"/>
      <c r="AE118" s="10"/>
      <c r="AF118" s="10"/>
      <c r="AG118" s="10"/>
      <c r="AH118" s="10"/>
    </row>
    <row r="119" spans="27:34" x14ac:dyDescent="0.35">
      <c r="AA119" s="10"/>
      <c r="AB119" s="10"/>
      <c r="AC119" s="10"/>
      <c r="AD119" s="10"/>
      <c r="AE119" s="10"/>
      <c r="AF119" s="10"/>
      <c r="AG119" s="10"/>
      <c r="AH119" s="10"/>
    </row>
    <row r="120" spans="27:34" x14ac:dyDescent="0.35">
      <c r="AA120" s="10"/>
      <c r="AB120" s="10"/>
      <c r="AC120" s="10"/>
      <c r="AD120" s="10"/>
      <c r="AE120" s="10"/>
      <c r="AF120" s="10"/>
      <c r="AG120" s="10"/>
      <c r="AH120" s="10"/>
    </row>
    <row r="121" spans="27:34" x14ac:dyDescent="0.35">
      <c r="AA121" s="10"/>
      <c r="AB121" s="10"/>
      <c r="AC121" s="10"/>
      <c r="AD121" s="10"/>
      <c r="AE121" s="10"/>
      <c r="AF121" s="10"/>
      <c r="AG121" s="10"/>
      <c r="AH121" s="10"/>
    </row>
    <row r="122" spans="27:34" x14ac:dyDescent="0.35">
      <c r="AA122" s="10"/>
      <c r="AB122" s="10"/>
      <c r="AC122" s="10"/>
      <c r="AD122" s="10"/>
      <c r="AE122" s="10"/>
      <c r="AF122" s="10"/>
      <c r="AG122" s="10"/>
      <c r="AH122" s="10"/>
    </row>
    <row r="123" spans="27:34" x14ac:dyDescent="0.35">
      <c r="AA123" s="10"/>
      <c r="AB123" s="10"/>
      <c r="AC123" s="10"/>
      <c r="AD123" s="10"/>
      <c r="AE123" s="10"/>
      <c r="AF123" s="10"/>
      <c r="AG123" s="10"/>
      <c r="AH123" s="10"/>
    </row>
    <row r="124" spans="27:34" x14ac:dyDescent="0.35">
      <c r="AA124" s="10"/>
      <c r="AB124" s="10"/>
      <c r="AC124" s="10"/>
      <c r="AD124" s="10"/>
      <c r="AE124" s="10"/>
      <c r="AF124" s="10"/>
      <c r="AG124" s="10"/>
      <c r="AH124" s="10"/>
    </row>
    <row r="125" spans="27:34" x14ac:dyDescent="0.35">
      <c r="AA125" s="10"/>
      <c r="AB125" s="10"/>
      <c r="AC125" s="10"/>
      <c r="AD125" s="10"/>
      <c r="AE125" s="10"/>
      <c r="AF125" s="10"/>
      <c r="AG125" s="10"/>
      <c r="AH125" s="10"/>
    </row>
    <row r="126" spans="27:34" x14ac:dyDescent="0.35">
      <c r="AA126" s="10"/>
      <c r="AB126" s="10"/>
      <c r="AC126" s="10"/>
      <c r="AD126" s="10"/>
      <c r="AE126" s="10"/>
      <c r="AF126" s="10"/>
      <c r="AG126" s="10"/>
      <c r="AH126" s="10"/>
    </row>
    <row r="127" spans="27:34" x14ac:dyDescent="0.35">
      <c r="AA127" s="10"/>
      <c r="AB127" s="10"/>
      <c r="AC127" s="10"/>
      <c r="AD127" s="10"/>
      <c r="AE127" s="10"/>
      <c r="AF127" s="10"/>
      <c r="AG127" s="10"/>
      <c r="AH127" s="10"/>
    </row>
    <row r="128" spans="27:34" x14ac:dyDescent="0.35">
      <c r="AA128" s="10"/>
      <c r="AB128" s="10"/>
      <c r="AC128" s="10"/>
      <c r="AD128" s="10"/>
      <c r="AE128" s="10"/>
      <c r="AF128" s="10"/>
      <c r="AG128" s="10"/>
      <c r="AH128" s="10"/>
    </row>
    <row r="129" spans="27:34" x14ac:dyDescent="0.35">
      <c r="AA129" s="10"/>
      <c r="AB129" s="10"/>
      <c r="AC129" s="10"/>
      <c r="AD129" s="10"/>
      <c r="AE129" s="10"/>
      <c r="AF129" s="10"/>
      <c r="AG129" s="10"/>
      <c r="AH129" s="10"/>
    </row>
    <row r="130" spans="27:34" x14ac:dyDescent="0.35">
      <c r="AA130" s="10"/>
      <c r="AB130" s="10"/>
      <c r="AC130" s="10"/>
      <c r="AD130" s="10"/>
      <c r="AE130" s="10"/>
      <c r="AF130" s="10"/>
      <c r="AG130" s="10"/>
      <c r="AH130" s="10"/>
    </row>
    <row r="131" spans="27:34" x14ac:dyDescent="0.35">
      <c r="AA131" s="10"/>
      <c r="AB131" s="10"/>
      <c r="AC131" s="10"/>
      <c r="AD131" s="10"/>
      <c r="AE131" s="10"/>
      <c r="AF131" s="10"/>
      <c r="AG131" s="10"/>
      <c r="AH131" s="10"/>
    </row>
    <row r="132" spans="27:34" x14ac:dyDescent="0.35">
      <c r="AA132" s="10"/>
      <c r="AB132" s="10"/>
      <c r="AC132" s="10"/>
      <c r="AD132" s="10"/>
      <c r="AE132" s="10"/>
      <c r="AF132" s="10"/>
      <c r="AG132" s="10"/>
      <c r="AH132" s="10"/>
    </row>
    <row r="133" spans="27:34" x14ac:dyDescent="0.35">
      <c r="AA133" s="10"/>
      <c r="AB133" s="10"/>
      <c r="AC133" s="10"/>
      <c r="AD133" s="10"/>
      <c r="AE133" s="10"/>
      <c r="AF133" s="10"/>
      <c r="AG133" s="10"/>
      <c r="AH133" s="10"/>
    </row>
    <row r="134" spans="27:34" x14ac:dyDescent="0.35">
      <c r="AA134" s="10"/>
      <c r="AB134" s="10"/>
      <c r="AC134" s="10"/>
      <c r="AD134" s="10"/>
      <c r="AE134" s="10"/>
      <c r="AF134" s="10"/>
      <c r="AG134" s="10"/>
      <c r="AH134" s="10"/>
    </row>
    <row r="135" spans="27:34" x14ac:dyDescent="0.35">
      <c r="AA135" s="10"/>
      <c r="AB135" s="10"/>
      <c r="AC135" s="10"/>
      <c r="AD135" s="10"/>
      <c r="AE135" s="10"/>
      <c r="AF135" s="10"/>
      <c r="AG135" s="10"/>
      <c r="AH135" s="10"/>
    </row>
    <row r="136" spans="27:34" x14ac:dyDescent="0.35">
      <c r="AA136" s="10"/>
      <c r="AB136" s="10"/>
      <c r="AC136" s="10"/>
      <c r="AD136" s="10"/>
      <c r="AE136" s="10"/>
      <c r="AF136" s="10"/>
      <c r="AG136" s="10"/>
      <c r="AH136" s="10"/>
    </row>
    <row r="137" spans="27:34" x14ac:dyDescent="0.35">
      <c r="AA137" s="10"/>
      <c r="AB137" s="10"/>
      <c r="AC137" s="10"/>
      <c r="AD137" s="10"/>
      <c r="AE137" s="10"/>
      <c r="AF137" s="10"/>
      <c r="AG137" s="10"/>
      <c r="AH137" s="10"/>
    </row>
    <row r="138" spans="27:34" x14ac:dyDescent="0.35">
      <c r="AA138" s="10"/>
      <c r="AB138" s="10"/>
      <c r="AC138" s="10"/>
      <c r="AD138" s="10"/>
      <c r="AE138" s="10"/>
      <c r="AF138" s="10"/>
      <c r="AG138" s="10"/>
      <c r="AH138" s="10"/>
    </row>
    <row r="139" spans="27:34" x14ac:dyDescent="0.35">
      <c r="AA139" s="10"/>
      <c r="AB139" s="10"/>
      <c r="AC139" s="10"/>
      <c r="AD139" s="10"/>
      <c r="AE139" s="10"/>
      <c r="AF139" s="10"/>
      <c r="AG139" s="10"/>
      <c r="AH139" s="10"/>
    </row>
    <row r="140" spans="27:34" x14ac:dyDescent="0.35">
      <c r="AA140" s="10"/>
      <c r="AB140" s="10"/>
      <c r="AC140" s="10"/>
      <c r="AD140" s="10"/>
      <c r="AE140" s="10"/>
      <c r="AF140" s="10"/>
      <c r="AG140" s="10"/>
      <c r="AH140" s="10"/>
    </row>
    <row r="141" spans="27:34" x14ac:dyDescent="0.35">
      <c r="AA141" s="10"/>
      <c r="AB141" s="10"/>
      <c r="AC141" s="10"/>
      <c r="AD141" s="10"/>
      <c r="AE141" s="10"/>
      <c r="AF141" s="10"/>
      <c r="AG141" s="10"/>
      <c r="AH141" s="10"/>
    </row>
    <row r="142" spans="27:34" x14ac:dyDescent="0.35">
      <c r="AA142" s="10"/>
      <c r="AB142" s="10"/>
      <c r="AC142" s="10"/>
      <c r="AD142" s="10"/>
      <c r="AE142" s="10"/>
      <c r="AF142" s="10"/>
      <c r="AG142" s="10"/>
      <c r="AH142" s="10"/>
    </row>
    <row r="143" spans="27:34" x14ac:dyDescent="0.35">
      <c r="AA143" s="10"/>
      <c r="AB143" s="10"/>
      <c r="AC143" s="10"/>
      <c r="AD143" s="10"/>
      <c r="AE143" s="10"/>
      <c r="AF143" s="10"/>
      <c r="AG143" s="10"/>
      <c r="AH143" s="10"/>
    </row>
    <row r="144" spans="27:34" x14ac:dyDescent="0.35">
      <c r="AA144" s="10"/>
      <c r="AB144" s="10"/>
      <c r="AC144" s="10"/>
      <c r="AD144" s="10"/>
      <c r="AE144" s="10"/>
      <c r="AF144" s="10"/>
      <c r="AG144" s="10"/>
      <c r="AH144" s="10"/>
    </row>
    <row r="145" spans="27:34" x14ac:dyDescent="0.35">
      <c r="AA145" s="10"/>
      <c r="AB145" s="10"/>
      <c r="AC145" s="10"/>
      <c r="AD145" s="10"/>
      <c r="AE145" s="10"/>
      <c r="AF145" s="10"/>
      <c r="AG145" s="10"/>
      <c r="AH145" s="10"/>
    </row>
    <row r="146" spans="27:34" x14ac:dyDescent="0.35">
      <c r="AA146" s="10"/>
      <c r="AB146" s="10"/>
      <c r="AC146" s="10"/>
      <c r="AD146" s="10"/>
      <c r="AE146" s="10"/>
      <c r="AF146" s="10"/>
      <c r="AG146" s="10"/>
      <c r="AH146" s="10"/>
    </row>
    <row r="147" spans="27:34" x14ac:dyDescent="0.35">
      <c r="AA147" s="10"/>
      <c r="AB147" s="10"/>
      <c r="AC147" s="10"/>
      <c r="AD147" s="10"/>
      <c r="AE147" s="10"/>
      <c r="AF147" s="10"/>
      <c r="AG147" s="10"/>
      <c r="AH147" s="10"/>
    </row>
    <row r="148" spans="27:34" x14ac:dyDescent="0.35">
      <c r="AA148" s="10"/>
      <c r="AB148" s="10"/>
      <c r="AC148" s="10"/>
      <c r="AD148" s="10"/>
      <c r="AE148" s="10"/>
      <c r="AF148" s="10"/>
      <c r="AG148" s="10"/>
      <c r="AH148" s="10"/>
    </row>
    <row r="149" spans="27:34" x14ac:dyDescent="0.35">
      <c r="AA149" s="10"/>
      <c r="AB149" s="10"/>
      <c r="AC149" s="10"/>
      <c r="AD149" s="10"/>
      <c r="AE149" s="10"/>
      <c r="AF149" s="10"/>
      <c r="AG149" s="10"/>
      <c r="AH149" s="10"/>
    </row>
    <row r="150" spans="27:34" x14ac:dyDescent="0.35">
      <c r="AA150" s="10"/>
      <c r="AB150" s="10"/>
      <c r="AC150" s="10"/>
      <c r="AD150" s="10"/>
      <c r="AE150" s="10"/>
      <c r="AF150" s="10"/>
      <c r="AG150" s="10"/>
      <c r="AH150" s="10"/>
    </row>
    <row r="151" spans="27:34" x14ac:dyDescent="0.35">
      <c r="AA151" s="10"/>
      <c r="AB151" s="10"/>
      <c r="AC151" s="10"/>
      <c r="AD151" s="10"/>
      <c r="AE151" s="10"/>
      <c r="AF151" s="10"/>
      <c r="AG151" s="10"/>
      <c r="AH151" s="10"/>
    </row>
    <row r="152" spans="27:34" x14ac:dyDescent="0.35">
      <c r="AA152" s="10"/>
      <c r="AB152" s="10"/>
      <c r="AC152" s="10"/>
      <c r="AD152" s="10"/>
      <c r="AE152" s="10"/>
      <c r="AF152" s="10"/>
      <c r="AG152" s="10"/>
      <c r="AH152" s="10"/>
    </row>
    <row r="153" spans="27:34" x14ac:dyDescent="0.35">
      <c r="AA153" s="10"/>
      <c r="AB153" s="10"/>
      <c r="AC153" s="10"/>
      <c r="AD153" s="10"/>
      <c r="AE153" s="10"/>
      <c r="AF153" s="10"/>
      <c r="AG153" s="10"/>
      <c r="AH153" s="10"/>
    </row>
    <row r="154" spans="27:34" x14ac:dyDescent="0.35">
      <c r="AA154" s="10"/>
      <c r="AB154" s="10"/>
      <c r="AC154" s="10"/>
      <c r="AD154" s="10"/>
      <c r="AE154" s="10"/>
      <c r="AF154" s="10"/>
      <c r="AG154" s="10"/>
      <c r="AH154" s="10"/>
    </row>
    <row r="155" spans="27:34" x14ac:dyDescent="0.35">
      <c r="AA155" s="10"/>
      <c r="AB155" s="10"/>
      <c r="AC155" s="10"/>
      <c r="AD155" s="10"/>
      <c r="AE155" s="10"/>
      <c r="AF155" s="10"/>
      <c r="AG155" s="10"/>
      <c r="AH155" s="10"/>
    </row>
    <row r="156" spans="27:34" x14ac:dyDescent="0.35">
      <c r="AA156" s="10"/>
      <c r="AB156" s="10"/>
      <c r="AC156" s="10"/>
      <c r="AD156" s="10"/>
      <c r="AE156" s="10"/>
      <c r="AF156" s="10"/>
      <c r="AG156" s="10"/>
      <c r="AH156" s="10"/>
    </row>
    <row r="157" spans="27:34" x14ac:dyDescent="0.35">
      <c r="AA157" s="10"/>
      <c r="AB157" s="10"/>
      <c r="AC157" s="10"/>
      <c r="AD157" s="10"/>
      <c r="AE157" s="10"/>
      <c r="AF157" s="10"/>
      <c r="AG157" s="10"/>
      <c r="AH157" s="10"/>
    </row>
    <row r="158" spans="27:34" x14ac:dyDescent="0.35">
      <c r="AA158" s="10"/>
      <c r="AB158" s="10"/>
      <c r="AC158" s="10"/>
      <c r="AD158" s="10"/>
      <c r="AE158" s="10"/>
      <c r="AF158" s="10"/>
      <c r="AG158" s="10"/>
      <c r="AH158" s="10"/>
    </row>
    <row r="159" spans="27:34" x14ac:dyDescent="0.35">
      <c r="AA159" s="10"/>
      <c r="AB159" s="10"/>
      <c r="AC159" s="10"/>
      <c r="AD159" s="10"/>
      <c r="AE159" s="10"/>
      <c r="AF159" s="10"/>
      <c r="AG159" s="10"/>
      <c r="AH159" s="10"/>
    </row>
    <row r="160" spans="27:34" x14ac:dyDescent="0.35">
      <c r="AA160" s="10"/>
      <c r="AB160" s="10"/>
      <c r="AC160" s="10"/>
      <c r="AD160" s="10"/>
      <c r="AE160" s="10"/>
      <c r="AF160" s="10"/>
      <c r="AG160" s="10"/>
      <c r="AH160" s="10"/>
    </row>
    <row r="161" spans="27:34" x14ac:dyDescent="0.35">
      <c r="AA161" s="10"/>
      <c r="AB161" s="10"/>
      <c r="AC161" s="10"/>
      <c r="AD161" s="10"/>
      <c r="AE161" s="10"/>
      <c r="AF161" s="10"/>
      <c r="AG161" s="10"/>
      <c r="AH161" s="10"/>
    </row>
    <row r="162" spans="27:34" x14ac:dyDescent="0.35">
      <c r="AA162" s="10"/>
      <c r="AB162" s="10"/>
      <c r="AC162" s="10"/>
      <c r="AD162" s="10"/>
      <c r="AE162" s="10"/>
      <c r="AF162" s="10"/>
      <c r="AG162" s="10"/>
      <c r="AH162" s="10"/>
    </row>
    <row r="163" spans="27:34" x14ac:dyDescent="0.35">
      <c r="AA163" s="10"/>
      <c r="AB163" s="10"/>
      <c r="AC163" s="10"/>
      <c r="AD163" s="10"/>
      <c r="AE163" s="10"/>
      <c r="AF163" s="10"/>
      <c r="AG163" s="10"/>
      <c r="AH163" s="10"/>
    </row>
    <row r="164" spans="27:34" x14ac:dyDescent="0.35">
      <c r="AA164" s="10"/>
      <c r="AB164" s="10"/>
      <c r="AC164" s="10"/>
      <c r="AD164" s="10"/>
      <c r="AE164" s="10"/>
      <c r="AF164" s="10"/>
      <c r="AG164" s="10"/>
      <c r="AH164" s="10"/>
    </row>
    <row r="165" spans="27:34" x14ac:dyDescent="0.35">
      <c r="AA165" s="10"/>
      <c r="AB165" s="10"/>
      <c r="AC165" s="10"/>
      <c r="AD165" s="10"/>
      <c r="AE165" s="10"/>
      <c r="AF165" s="10"/>
      <c r="AG165" s="10"/>
      <c r="AH165" s="10"/>
    </row>
    <row r="166" spans="27:34" x14ac:dyDescent="0.35">
      <c r="AA166" s="10"/>
      <c r="AB166" s="10"/>
      <c r="AC166" s="10"/>
      <c r="AD166" s="10"/>
      <c r="AE166" s="10"/>
      <c r="AF166" s="10"/>
      <c r="AG166" s="10"/>
      <c r="AH166" s="10"/>
    </row>
    <row r="167" spans="27:34" x14ac:dyDescent="0.35">
      <c r="AA167" s="10"/>
      <c r="AB167" s="10"/>
      <c r="AC167" s="10"/>
      <c r="AD167" s="10"/>
      <c r="AE167" s="10"/>
      <c r="AF167" s="10"/>
      <c r="AG167" s="10"/>
      <c r="AH167" s="10"/>
    </row>
    <row r="168" spans="27:34" x14ac:dyDescent="0.35">
      <c r="AA168" s="10"/>
      <c r="AB168" s="10"/>
      <c r="AC168" s="10"/>
      <c r="AD168" s="10"/>
      <c r="AE168" s="10"/>
      <c r="AF168" s="10"/>
      <c r="AG168" s="10"/>
      <c r="AH168" s="10"/>
    </row>
    <row r="169" spans="27:34" x14ac:dyDescent="0.35">
      <c r="AA169" s="10"/>
      <c r="AB169" s="10"/>
      <c r="AC169" s="10"/>
      <c r="AD169" s="10"/>
      <c r="AE169" s="10"/>
      <c r="AF169" s="10"/>
      <c r="AG169" s="10"/>
      <c r="AH169" s="10"/>
    </row>
    <row r="170" spans="27:34" x14ac:dyDescent="0.35">
      <c r="AA170" s="10"/>
      <c r="AB170" s="10"/>
      <c r="AC170" s="10"/>
      <c r="AD170" s="10"/>
      <c r="AE170" s="10"/>
      <c r="AF170" s="10"/>
      <c r="AG170" s="10"/>
      <c r="AH170" s="10"/>
    </row>
    <row r="171" spans="27:34" x14ac:dyDescent="0.35">
      <c r="AA171" s="10"/>
      <c r="AB171" s="10"/>
      <c r="AC171" s="10"/>
      <c r="AD171" s="10"/>
      <c r="AE171" s="10"/>
      <c r="AF171" s="10"/>
      <c r="AG171" s="10"/>
      <c r="AH171" s="10"/>
    </row>
    <row r="172" spans="27:34" x14ac:dyDescent="0.35">
      <c r="AA172" s="10"/>
      <c r="AB172" s="10"/>
      <c r="AC172" s="10"/>
      <c r="AD172" s="10"/>
      <c r="AE172" s="10"/>
      <c r="AF172" s="10"/>
      <c r="AG172" s="10"/>
      <c r="AH172" s="10"/>
    </row>
    <row r="173" spans="27:34" x14ac:dyDescent="0.35">
      <c r="AA173" s="10"/>
      <c r="AB173" s="10"/>
      <c r="AC173" s="10"/>
      <c r="AD173" s="10"/>
      <c r="AE173" s="10"/>
      <c r="AF173" s="10"/>
      <c r="AG173" s="10"/>
      <c r="AH173" s="10"/>
    </row>
    <row r="174" spans="27:34" x14ac:dyDescent="0.35">
      <c r="AA174" s="10"/>
      <c r="AB174" s="10"/>
      <c r="AC174" s="10"/>
      <c r="AD174" s="10"/>
      <c r="AE174" s="10"/>
      <c r="AF174" s="10"/>
      <c r="AG174" s="10"/>
      <c r="AH174" s="10"/>
    </row>
    <row r="175" spans="27:34" x14ac:dyDescent="0.35">
      <c r="AA175" s="10"/>
      <c r="AB175" s="10"/>
      <c r="AC175" s="10"/>
      <c r="AD175" s="10"/>
      <c r="AE175" s="10"/>
      <c r="AF175" s="10"/>
      <c r="AG175" s="10"/>
      <c r="AH175" s="10"/>
    </row>
    <row r="176" spans="27:34" x14ac:dyDescent="0.35">
      <c r="AA176" s="10"/>
      <c r="AB176" s="10"/>
      <c r="AC176" s="10"/>
      <c r="AD176" s="10"/>
      <c r="AE176" s="10"/>
      <c r="AF176" s="10"/>
      <c r="AG176" s="10"/>
      <c r="AH176" s="10"/>
    </row>
    <row r="177" spans="27:34" x14ac:dyDescent="0.35">
      <c r="AA177" s="10"/>
      <c r="AB177" s="10"/>
      <c r="AC177" s="10"/>
      <c r="AD177" s="10"/>
      <c r="AE177" s="10"/>
      <c r="AF177" s="10"/>
      <c r="AG177" s="10"/>
      <c r="AH177" s="10"/>
    </row>
    <row r="178" spans="27:34" x14ac:dyDescent="0.35">
      <c r="AA178" s="10"/>
      <c r="AB178" s="10"/>
      <c r="AC178" s="10"/>
      <c r="AD178" s="10"/>
      <c r="AE178" s="10"/>
      <c r="AF178" s="10"/>
      <c r="AG178" s="10"/>
      <c r="AH178" s="10"/>
    </row>
    <row r="179" spans="27:34" x14ac:dyDescent="0.35">
      <c r="AA179" s="10"/>
      <c r="AB179" s="10"/>
      <c r="AC179" s="10"/>
      <c r="AD179" s="10"/>
      <c r="AE179" s="10"/>
      <c r="AF179" s="10"/>
      <c r="AG179" s="10"/>
      <c r="AH179" s="10"/>
    </row>
    <row r="180" spans="27:34" x14ac:dyDescent="0.35">
      <c r="AA180" s="10"/>
      <c r="AB180" s="10"/>
      <c r="AC180" s="10"/>
      <c r="AD180" s="10"/>
      <c r="AE180" s="10"/>
      <c r="AF180" s="10"/>
      <c r="AG180" s="10"/>
      <c r="AH180" s="10"/>
    </row>
    <row r="181" spans="27:34" x14ac:dyDescent="0.35">
      <c r="AA181" s="10"/>
      <c r="AB181" s="10"/>
      <c r="AC181" s="10"/>
      <c r="AD181" s="10"/>
      <c r="AE181" s="10"/>
      <c r="AF181" s="10"/>
      <c r="AG181" s="10"/>
      <c r="AH181" s="10"/>
    </row>
    <row r="182" spans="27:34" x14ac:dyDescent="0.35">
      <c r="AA182" s="10"/>
      <c r="AB182" s="10"/>
      <c r="AC182" s="10"/>
      <c r="AD182" s="10"/>
      <c r="AE182" s="10"/>
      <c r="AF182" s="10"/>
      <c r="AG182" s="10"/>
      <c r="AH182" s="10"/>
    </row>
    <row r="183" spans="27:34" x14ac:dyDescent="0.35">
      <c r="AA183" s="10"/>
      <c r="AB183" s="10"/>
      <c r="AC183" s="10"/>
      <c r="AD183" s="10"/>
      <c r="AE183" s="10"/>
      <c r="AF183" s="10"/>
      <c r="AG183" s="10"/>
      <c r="AH183" s="10"/>
    </row>
    <row r="184" spans="27:34" x14ac:dyDescent="0.35">
      <c r="AA184" s="10"/>
      <c r="AB184" s="10"/>
      <c r="AC184" s="10"/>
      <c r="AD184" s="10"/>
      <c r="AE184" s="10"/>
      <c r="AF184" s="10"/>
      <c r="AG184" s="10"/>
      <c r="AH184" s="10"/>
    </row>
    <row r="185" spans="27:34" x14ac:dyDescent="0.35">
      <c r="AA185" s="10"/>
      <c r="AB185" s="10"/>
      <c r="AC185" s="10"/>
      <c r="AD185" s="10"/>
      <c r="AE185" s="10"/>
      <c r="AF185" s="10"/>
      <c r="AG185" s="10"/>
      <c r="AH185" s="10"/>
    </row>
    <row r="186" spans="27:34" x14ac:dyDescent="0.35">
      <c r="AA186" s="10"/>
      <c r="AB186" s="10"/>
      <c r="AC186" s="10"/>
      <c r="AD186" s="10"/>
      <c r="AE186" s="10"/>
      <c r="AF186" s="10"/>
      <c r="AG186" s="10"/>
      <c r="AH186" s="10"/>
    </row>
    <row r="187" spans="27:34" x14ac:dyDescent="0.35">
      <c r="AA187" s="10"/>
      <c r="AB187" s="10"/>
      <c r="AC187" s="10"/>
      <c r="AD187" s="10"/>
      <c r="AE187" s="10"/>
      <c r="AF187" s="10"/>
      <c r="AG187" s="10"/>
      <c r="AH187" s="10"/>
    </row>
    <row r="188" spans="27:34" x14ac:dyDescent="0.35">
      <c r="AA188" s="10"/>
      <c r="AB188" s="10"/>
      <c r="AC188" s="10"/>
      <c r="AD188" s="10"/>
      <c r="AE188" s="10"/>
      <c r="AF188" s="10"/>
      <c r="AG188" s="10"/>
      <c r="AH188" s="10"/>
    </row>
    <row r="189" spans="27:34" x14ac:dyDescent="0.35">
      <c r="AA189" s="10"/>
      <c r="AB189" s="10"/>
      <c r="AC189" s="10"/>
      <c r="AD189" s="10"/>
      <c r="AE189" s="10"/>
      <c r="AF189" s="10"/>
      <c r="AG189" s="10"/>
      <c r="AH189" s="10"/>
    </row>
    <row r="190" spans="27:34" x14ac:dyDescent="0.35">
      <c r="AA190" s="10"/>
      <c r="AB190" s="10"/>
      <c r="AC190" s="10"/>
      <c r="AD190" s="10"/>
      <c r="AE190" s="10"/>
      <c r="AF190" s="10"/>
      <c r="AG190" s="10"/>
      <c r="AH190" s="10"/>
    </row>
    <row r="191" spans="27:34" x14ac:dyDescent="0.35">
      <c r="AA191" s="10"/>
      <c r="AB191" s="10"/>
      <c r="AC191" s="10"/>
      <c r="AD191" s="10"/>
      <c r="AE191" s="10"/>
      <c r="AF191" s="10"/>
      <c r="AG191" s="10"/>
      <c r="AH191" s="10"/>
    </row>
    <row r="192" spans="27:34" x14ac:dyDescent="0.35">
      <c r="AA192" s="10"/>
      <c r="AB192" s="10"/>
      <c r="AC192" s="10"/>
      <c r="AD192" s="10"/>
      <c r="AE192" s="10"/>
      <c r="AF192" s="10"/>
      <c r="AG192" s="10"/>
      <c r="AH192" s="10"/>
    </row>
    <row r="193" spans="27:34" x14ac:dyDescent="0.35">
      <c r="AA193" s="10"/>
      <c r="AB193" s="10"/>
      <c r="AC193" s="10"/>
      <c r="AD193" s="10"/>
      <c r="AE193" s="10"/>
      <c r="AF193" s="10"/>
      <c r="AG193" s="10"/>
      <c r="AH193" s="10"/>
    </row>
    <row r="194" spans="27:34" x14ac:dyDescent="0.35">
      <c r="AA194" s="10"/>
      <c r="AB194" s="10"/>
      <c r="AC194" s="10"/>
      <c r="AD194" s="10"/>
      <c r="AE194" s="10"/>
      <c r="AF194" s="10"/>
      <c r="AG194" s="10"/>
      <c r="AH194" s="10"/>
    </row>
    <row r="195" spans="27:34" x14ac:dyDescent="0.35">
      <c r="AA195" s="10"/>
      <c r="AB195" s="10"/>
      <c r="AC195" s="10"/>
      <c r="AD195" s="10"/>
      <c r="AE195" s="10"/>
      <c r="AF195" s="10"/>
      <c r="AG195" s="10"/>
      <c r="AH195" s="10"/>
    </row>
    <row r="196" spans="27:34" x14ac:dyDescent="0.35">
      <c r="AA196" s="10"/>
      <c r="AB196" s="10"/>
      <c r="AC196" s="10"/>
      <c r="AD196" s="10"/>
      <c r="AE196" s="10"/>
      <c r="AF196" s="10"/>
      <c r="AG196" s="10"/>
      <c r="AH196" s="10"/>
    </row>
    <row r="197" spans="27:34" x14ac:dyDescent="0.35">
      <c r="AA197" s="10"/>
      <c r="AB197" s="10"/>
      <c r="AC197" s="10"/>
      <c r="AD197" s="10"/>
      <c r="AE197" s="10"/>
      <c r="AF197" s="10"/>
      <c r="AG197" s="10"/>
      <c r="AH197" s="10"/>
    </row>
    <row r="198" spans="27:34" x14ac:dyDescent="0.35">
      <c r="AA198" s="10"/>
      <c r="AB198" s="10"/>
      <c r="AC198" s="10"/>
      <c r="AD198" s="10"/>
      <c r="AE198" s="10"/>
      <c r="AF198" s="10"/>
      <c r="AG198" s="10"/>
      <c r="AH198" s="10"/>
    </row>
    <row r="199" spans="27:34" x14ac:dyDescent="0.35">
      <c r="AA199" s="10"/>
      <c r="AB199" s="10"/>
      <c r="AC199" s="10"/>
      <c r="AD199" s="10"/>
      <c r="AE199" s="10"/>
      <c r="AF199" s="10"/>
      <c r="AG199" s="10"/>
      <c r="AH199" s="10"/>
    </row>
    <row r="200" spans="27:34" x14ac:dyDescent="0.35">
      <c r="AA200" s="10"/>
      <c r="AB200" s="10"/>
      <c r="AC200" s="10"/>
      <c r="AD200" s="10"/>
      <c r="AE200" s="10"/>
      <c r="AF200" s="10"/>
      <c r="AG200" s="10"/>
      <c r="AH200" s="10"/>
    </row>
    <row r="201" spans="27:34" x14ac:dyDescent="0.35">
      <c r="AA201" s="10"/>
      <c r="AB201" s="10"/>
      <c r="AC201" s="10"/>
      <c r="AD201" s="10"/>
      <c r="AE201" s="10"/>
      <c r="AF201" s="10"/>
      <c r="AG201" s="10"/>
      <c r="AH201" s="10"/>
    </row>
    <row r="202" spans="27:34" x14ac:dyDescent="0.35">
      <c r="AA202" s="10"/>
      <c r="AB202" s="10"/>
      <c r="AC202" s="10"/>
      <c r="AD202" s="10"/>
      <c r="AE202" s="10"/>
      <c r="AF202" s="10"/>
      <c r="AG202" s="10"/>
      <c r="AH202" s="10"/>
    </row>
    <row r="203" spans="27:34" x14ac:dyDescent="0.35">
      <c r="AA203" s="10"/>
      <c r="AB203" s="10"/>
      <c r="AC203" s="10"/>
      <c r="AD203" s="10"/>
      <c r="AE203" s="10"/>
      <c r="AF203" s="10"/>
      <c r="AG203" s="10"/>
      <c r="AH203" s="10"/>
    </row>
    <row r="204" spans="27:34" x14ac:dyDescent="0.35">
      <c r="AA204" s="10"/>
      <c r="AB204" s="10"/>
      <c r="AC204" s="10"/>
      <c r="AD204" s="10"/>
      <c r="AE204" s="10"/>
      <c r="AF204" s="10"/>
      <c r="AG204" s="10"/>
      <c r="AH204" s="10"/>
    </row>
    <row r="205" spans="27:34" x14ac:dyDescent="0.35">
      <c r="AA205" s="10"/>
      <c r="AB205" s="10"/>
      <c r="AC205" s="10"/>
      <c r="AD205" s="10"/>
      <c r="AE205" s="10"/>
      <c r="AF205" s="10"/>
      <c r="AG205" s="10"/>
      <c r="AH205" s="10"/>
    </row>
    <row r="206" spans="27:34" x14ac:dyDescent="0.35">
      <c r="AA206" s="10"/>
      <c r="AB206" s="10"/>
      <c r="AC206" s="10"/>
      <c r="AD206" s="10"/>
      <c r="AE206" s="10"/>
      <c r="AF206" s="10"/>
      <c r="AG206" s="10"/>
      <c r="AH206" s="10"/>
    </row>
    <row r="207" spans="27:34" x14ac:dyDescent="0.35">
      <c r="AA207" s="10"/>
      <c r="AB207" s="10"/>
      <c r="AC207" s="10"/>
      <c r="AD207" s="10"/>
      <c r="AE207" s="10"/>
      <c r="AF207" s="10"/>
      <c r="AG207" s="10"/>
      <c r="AH207" s="10"/>
    </row>
    <row r="208" spans="27:34" x14ac:dyDescent="0.35">
      <c r="AA208" s="10"/>
      <c r="AB208" s="10"/>
      <c r="AC208" s="10"/>
      <c r="AD208" s="10"/>
      <c r="AE208" s="10"/>
      <c r="AF208" s="10"/>
      <c r="AG208" s="10"/>
      <c r="AH208" s="10"/>
    </row>
    <row r="209" spans="27:34" x14ac:dyDescent="0.35">
      <c r="AA209" s="10"/>
      <c r="AB209" s="10"/>
      <c r="AC209" s="10"/>
      <c r="AD209" s="10"/>
      <c r="AE209" s="10"/>
      <c r="AF209" s="10"/>
      <c r="AG209" s="10"/>
      <c r="AH209" s="10"/>
    </row>
    <row r="210" spans="27:34" x14ac:dyDescent="0.35">
      <c r="AA210" s="10"/>
      <c r="AB210" s="10"/>
      <c r="AC210" s="10"/>
      <c r="AD210" s="10"/>
      <c r="AE210" s="10"/>
      <c r="AF210" s="10"/>
      <c r="AG210" s="10"/>
      <c r="AH210" s="10"/>
    </row>
    <row r="211" spans="27:34" x14ac:dyDescent="0.35">
      <c r="AA211" s="10"/>
      <c r="AB211" s="10"/>
      <c r="AC211" s="10"/>
      <c r="AD211" s="10"/>
      <c r="AE211" s="10"/>
      <c r="AF211" s="10"/>
      <c r="AG211" s="10"/>
      <c r="AH211" s="10"/>
    </row>
    <row r="212" spans="27:34" x14ac:dyDescent="0.35">
      <c r="AA212" s="10"/>
      <c r="AB212" s="10"/>
      <c r="AC212" s="10"/>
      <c r="AD212" s="10"/>
      <c r="AE212" s="10"/>
      <c r="AF212" s="10"/>
      <c r="AG212" s="10"/>
      <c r="AH212" s="10"/>
    </row>
    <row r="213" spans="27:34" x14ac:dyDescent="0.35">
      <c r="AA213" s="10"/>
      <c r="AB213" s="10"/>
      <c r="AC213" s="10"/>
      <c r="AD213" s="10"/>
      <c r="AE213" s="10"/>
      <c r="AF213" s="10"/>
      <c r="AG213" s="10"/>
      <c r="AH213" s="10"/>
    </row>
    <row r="214" spans="27:34" x14ac:dyDescent="0.35">
      <c r="AA214" s="10"/>
      <c r="AB214" s="10"/>
      <c r="AC214" s="10"/>
      <c r="AD214" s="10"/>
      <c r="AE214" s="10"/>
      <c r="AF214" s="10"/>
      <c r="AG214" s="10"/>
      <c r="AH214" s="10"/>
    </row>
    <row r="215" spans="27:34" x14ac:dyDescent="0.35">
      <c r="AA215" s="10"/>
      <c r="AB215" s="10"/>
      <c r="AC215" s="10"/>
      <c r="AD215" s="10"/>
      <c r="AE215" s="10"/>
      <c r="AF215" s="10"/>
      <c r="AG215" s="10"/>
      <c r="AH215" s="10"/>
    </row>
    <row r="216" spans="27:34" x14ac:dyDescent="0.35">
      <c r="AA216" s="10"/>
      <c r="AB216" s="10"/>
      <c r="AC216" s="10"/>
      <c r="AD216" s="10"/>
      <c r="AE216" s="10"/>
      <c r="AF216" s="10"/>
      <c r="AG216" s="10"/>
      <c r="AH216" s="10"/>
    </row>
    <row r="217" spans="27:34" x14ac:dyDescent="0.35">
      <c r="AA217" s="10"/>
      <c r="AB217" s="10"/>
      <c r="AC217" s="10"/>
      <c r="AD217" s="10"/>
      <c r="AE217" s="10"/>
      <c r="AF217" s="10"/>
      <c r="AG217" s="10"/>
      <c r="AH217" s="10"/>
    </row>
    <row r="218" spans="27:34" x14ac:dyDescent="0.35">
      <c r="AA218" s="10"/>
      <c r="AB218" s="10"/>
      <c r="AC218" s="10"/>
      <c r="AD218" s="10"/>
      <c r="AE218" s="10"/>
      <c r="AF218" s="10"/>
      <c r="AG218" s="10"/>
      <c r="AH218" s="10"/>
    </row>
    <row r="219" spans="27:34" x14ac:dyDescent="0.35">
      <c r="AA219" s="10"/>
      <c r="AB219" s="10"/>
      <c r="AC219" s="10"/>
      <c r="AD219" s="10"/>
      <c r="AE219" s="10"/>
      <c r="AF219" s="10"/>
      <c r="AG219" s="10"/>
      <c r="AH219" s="10"/>
    </row>
    <row r="220" spans="27:34" x14ac:dyDescent="0.35">
      <c r="AA220" s="10"/>
      <c r="AB220" s="10"/>
      <c r="AC220" s="10"/>
      <c r="AD220" s="10"/>
      <c r="AE220" s="10"/>
      <c r="AF220" s="10"/>
      <c r="AG220" s="10"/>
      <c r="AH220" s="10"/>
    </row>
    <row r="221" spans="27:34" x14ac:dyDescent="0.35">
      <c r="AA221" s="10"/>
      <c r="AB221" s="10"/>
      <c r="AC221" s="10"/>
      <c r="AD221" s="10"/>
      <c r="AE221" s="10"/>
      <c r="AF221" s="10"/>
      <c r="AG221" s="10"/>
      <c r="AH221" s="10"/>
    </row>
    <row r="222" spans="27:34" x14ac:dyDescent="0.35">
      <c r="AA222" s="10"/>
      <c r="AB222" s="10"/>
      <c r="AC222" s="10"/>
      <c r="AD222" s="10"/>
      <c r="AE222" s="10"/>
      <c r="AF222" s="10"/>
      <c r="AG222" s="10"/>
      <c r="AH222" s="10"/>
    </row>
    <row r="223" spans="27:34" x14ac:dyDescent="0.35">
      <c r="AA223" s="10"/>
      <c r="AB223" s="10"/>
      <c r="AC223" s="10"/>
      <c r="AD223" s="10"/>
      <c r="AE223" s="10"/>
      <c r="AF223" s="10"/>
      <c r="AG223" s="10"/>
      <c r="AH223" s="10"/>
    </row>
    <row r="224" spans="27:34" x14ac:dyDescent="0.35">
      <c r="AA224" s="10"/>
      <c r="AB224" s="10"/>
      <c r="AC224" s="10"/>
      <c r="AD224" s="10"/>
      <c r="AE224" s="10"/>
      <c r="AF224" s="10"/>
      <c r="AG224" s="10"/>
      <c r="AH224" s="10"/>
    </row>
    <row r="225" spans="27:34" x14ac:dyDescent="0.35">
      <c r="AA225" s="10"/>
      <c r="AB225" s="10"/>
      <c r="AC225" s="10"/>
      <c r="AD225" s="10"/>
      <c r="AE225" s="10"/>
      <c r="AF225" s="10"/>
      <c r="AG225" s="10"/>
      <c r="AH225" s="10"/>
    </row>
    <row r="226" spans="27:34" x14ac:dyDescent="0.35">
      <c r="AA226" s="10"/>
      <c r="AB226" s="10"/>
      <c r="AC226" s="10"/>
      <c r="AD226" s="10"/>
      <c r="AE226" s="10"/>
      <c r="AF226" s="10"/>
      <c r="AG226" s="10"/>
      <c r="AH226" s="10"/>
    </row>
    <row r="227" spans="27:34" x14ac:dyDescent="0.35">
      <c r="AA227" s="10"/>
      <c r="AB227" s="10"/>
      <c r="AC227" s="10"/>
      <c r="AD227" s="10"/>
      <c r="AE227" s="10"/>
      <c r="AF227" s="10"/>
      <c r="AG227" s="10"/>
      <c r="AH227" s="10"/>
    </row>
    <row r="228" spans="27:34" x14ac:dyDescent="0.35">
      <c r="AA228" s="10"/>
      <c r="AB228" s="10"/>
      <c r="AC228" s="10"/>
      <c r="AD228" s="10"/>
      <c r="AE228" s="10"/>
      <c r="AF228" s="10"/>
      <c r="AG228" s="10"/>
      <c r="AH228" s="10"/>
    </row>
    <row r="229" spans="27:34" x14ac:dyDescent="0.35">
      <c r="AA229" s="10"/>
      <c r="AB229" s="10"/>
      <c r="AC229" s="10"/>
      <c r="AD229" s="10"/>
      <c r="AE229" s="10"/>
      <c r="AF229" s="10"/>
      <c r="AG229" s="10"/>
      <c r="AH229" s="10"/>
    </row>
    <row r="230" spans="27:34" x14ac:dyDescent="0.35">
      <c r="AA230" s="10"/>
      <c r="AB230" s="10"/>
      <c r="AC230" s="10"/>
      <c r="AD230" s="10"/>
      <c r="AE230" s="10"/>
      <c r="AF230" s="10"/>
      <c r="AG230" s="10"/>
      <c r="AH230" s="10"/>
    </row>
    <row r="231" spans="27:34" x14ac:dyDescent="0.35">
      <c r="AA231" s="10"/>
      <c r="AB231" s="10"/>
      <c r="AC231" s="10"/>
      <c r="AD231" s="10"/>
      <c r="AE231" s="10"/>
      <c r="AF231" s="10"/>
      <c r="AG231" s="10"/>
      <c r="AH231" s="10"/>
    </row>
    <row r="232" spans="27:34" x14ac:dyDescent="0.35">
      <c r="AA232" s="10"/>
      <c r="AB232" s="10"/>
      <c r="AC232" s="10"/>
      <c r="AD232" s="10"/>
      <c r="AE232" s="10"/>
      <c r="AF232" s="10"/>
      <c r="AG232" s="10"/>
      <c r="AH232" s="10"/>
    </row>
    <row r="233" spans="27:34" x14ac:dyDescent="0.35">
      <c r="AA233" s="10"/>
      <c r="AB233" s="10"/>
      <c r="AC233" s="10"/>
      <c r="AD233" s="10"/>
      <c r="AE233" s="10"/>
      <c r="AF233" s="10"/>
      <c r="AG233" s="10"/>
      <c r="AH233" s="10"/>
    </row>
    <row r="234" spans="27:34" x14ac:dyDescent="0.35">
      <c r="AA234" s="10"/>
      <c r="AB234" s="10"/>
      <c r="AC234" s="10"/>
      <c r="AD234" s="10"/>
      <c r="AE234" s="10"/>
      <c r="AF234" s="10"/>
      <c r="AG234" s="10"/>
      <c r="AH234" s="10"/>
    </row>
    <row r="235" spans="27:34" x14ac:dyDescent="0.35">
      <c r="AA235" s="10"/>
      <c r="AB235" s="10"/>
      <c r="AC235" s="10"/>
      <c r="AD235" s="10"/>
      <c r="AE235" s="10"/>
      <c r="AF235" s="10"/>
      <c r="AG235" s="10"/>
      <c r="AH235" s="10"/>
    </row>
    <row r="236" spans="27:34" x14ac:dyDescent="0.35">
      <c r="AA236" s="10"/>
      <c r="AB236" s="10"/>
      <c r="AC236" s="10"/>
      <c r="AD236" s="10"/>
      <c r="AE236" s="10"/>
      <c r="AF236" s="10"/>
      <c r="AG236" s="10"/>
      <c r="AH236" s="10"/>
    </row>
    <row r="237" spans="27:34" x14ac:dyDescent="0.35">
      <c r="AA237" s="10"/>
      <c r="AB237" s="10"/>
      <c r="AC237" s="10"/>
      <c r="AD237" s="10"/>
      <c r="AE237" s="10"/>
      <c r="AF237" s="10"/>
      <c r="AG237" s="10"/>
      <c r="AH237" s="10"/>
    </row>
    <row r="238" spans="27:34" x14ac:dyDescent="0.35">
      <c r="AA238" s="10"/>
      <c r="AB238" s="10"/>
      <c r="AC238" s="10"/>
      <c r="AD238" s="10"/>
      <c r="AE238" s="10"/>
      <c r="AF238" s="10"/>
      <c r="AG238" s="10"/>
      <c r="AH238" s="10"/>
    </row>
    <row r="239" spans="27:34" x14ac:dyDescent="0.35">
      <c r="AA239" s="10"/>
      <c r="AB239" s="10"/>
      <c r="AC239" s="10"/>
      <c r="AD239" s="10"/>
      <c r="AE239" s="10"/>
      <c r="AF239" s="10"/>
      <c r="AG239" s="10"/>
      <c r="AH239" s="10"/>
    </row>
    <row r="240" spans="27:34" x14ac:dyDescent="0.35">
      <c r="AA240" s="10"/>
      <c r="AB240" s="10"/>
      <c r="AC240" s="10"/>
      <c r="AD240" s="10"/>
      <c r="AE240" s="10"/>
      <c r="AF240" s="10"/>
      <c r="AG240" s="10"/>
      <c r="AH240" s="10"/>
    </row>
    <row r="241" spans="27:34" x14ac:dyDescent="0.35">
      <c r="AA241" s="10"/>
      <c r="AB241" s="10"/>
      <c r="AC241" s="10"/>
      <c r="AD241" s="10"/>
      <c r="AE241" s="10"/>
      <c r="AF241" s="10"/>
      <c r="AG241" s="10"/>
      <c r="AH241" s="10"/>
    </row>
    <row r="242" spans="27:34" x14ac:dyDescent="0.35">
      <c r="AA242" s="10"/>
      <c r="AB242" s="10"/>
      <c r="AC242" s="10"/>
      <c r="AD242" s="10"/>
      <c r="AE242" s="10"/>
      <c r="AF242" s="10"/>
      <c r="AG242" s="10"/>
      <c r="AH242" s="10"/>
    </row>
    <row r="243" spans="27:34" x14ac:dyDescent="0.35">
      <c r="AA243" s="10"/>
      <c r="AB243" s="10"/>
      <c r="AC243" s="10"/>
      <c r="AD243" s="10"/>
      <c r="AE243" s="10"/>
      <c r="AF243" s="10"/>
      <c r="AG243" s="10"/>
      <c r="AH243" s="10"/>
    </row>
    <row r="244" spans="27:34" x14ac:dyDescent="0.35">
      <c r="AA244" s="10"/>
      <c r="AB244" s="10"/>
      <c r="AC244" s="10"/>
      <c r="AD244" s="10"/>
      <c r="AE244" s="10"/>
      <c r="AF244" s="10"/>
      <c r="AG244" s="10"/>
      <c r="AH244" s="10"/>
    </row>
    <row r="245" spans="27:34" x14ac:dyDescent="0.35">
      <c r="AA245" s="10"/>
      <c r="AB245" s="10"/>
      <c r="AC245" s="10"/>
      <c r="AD245" s="10"/>
      <c r="AE245" s="10"/>
      <c r="AF245" s="10"/>
      <c r="AG245" s="10"/>
      <c r="AH245" s="10"/>
    </row>
    <row r="246" spans="27:34" x14ac:dyDescent="0.35">
      <c r="AA246" s="10"/>
      <c r="AB246" s="10"/>
      <c r="AC246" s="10"/>
      <c r="AD246" s="10"/>
      <c r="AE246" s="10"/>
      <c r="AF246" s="10"/>
      <c r="AG246" s="10"/>
      <c r="AH246" s="10"/>
    </row>
    <row r="247" spans="27:34" x14ac:dyDescent="0.35">
      <c r="AA247" s="10"/>
      <c r="AB247" s="10"/>
      <c r="AC247" s="10"/>
      <c r="AD247" s="10"/>
      <c r="AE247" s="10"/>
      <c r="AF247" s="10"/>
      <c r="AG247" s="10"/>
      <c r="AH247" s="10"/>
    </row>
    <row r="248" spans="27:34" x14ac:dyDescent="0.35">
      <c r="AA248" s="10"/>
      <c r="AB248" s="10"/>
      <c r="AC248" s="10"/>
      <c r="AD248" s="10"/>
      <c r="AE248" s="10"/>
      <c r="AF248" s="10"/>
      <c r="AG248" s="10"/>
      <c r="AH248" s="10"/>
    </row>
    <row r="249" spans="27:34" x14ac:dyDescent="0.35">
      <c r="AA249" s="10"/>
      <c r="AB249" s="10"/>
      <c r="AC249" s="10"/>
      <c r="AD249" s="10"/>
      <c r="AE249" s="10"/>
      <c r="AF249" s="10"/>
      <c r="AG249" s="10"/>
      <c r="AH249" s="10"/>
    </row>
    <row r="250" spans="27:34" x14ac:dyDescent="0.35">
      <c r="AA250" s="10"/>
      <c r="AB250" s="10"/>
      <c r="AC250" s="10"/>
      <c r="AD250" s="10"/>
      <c r="AE250" s="10"/>
      <c r="AF250" s="10"/>
      <c r="AG250" s="10"/>
      <c r="AH250" s="10"/>
    </row>
    <row r="251" spans="27:34" x14ac:dyDescent="0.35">
      <c r="AA251" s="10"/>
      <c r="AB251" s="10"/>
      <c r="AC251" s="10"/>
      <c r="AD251" s="10"/>
      <c r="AE251" s="10"/>
      <c r="AF251" s="10"/>
      <c r="AG251" s="10"/>
      <c r="AH251" s="10"/>
    </row>
    <row r="252" spans="27:34" x14ac:dyDescent="0.35">
      <c r="AA252" s="10"/>
      <c r="AB252" s="10"/>
      <c r="AC252" s="10"/>
      <c r="AD252" s="10"/>
      <c r="AE252" s="10"/>
      <c r="AF252" s="10"/>
      <c r="AG252" s="10"/>
      <c r="AH252" s="10"/>
    </row>
    <row r="253" spans="27:34" x14ac:dyDescent="0.35">
      <c r="AA253" s="10"/>
      <c r="AB253" s="10"/>
      <c r="AC253" s="10"/>
      <c r="AD253" s="10"/>
      <c r="AE253" s="10"/>
      <c r="AF253" s="10"/>
      <c r="AG253" s="10"/>
      <c r="AH253" s="10"/>
    </row>
    <row r="254" spans="27:34" x14ac:dyDescent="0.35">
      <c r="AA254" s="10"/>
      <c r="AB254" s="10"/>
      <c r="AC254" s="10"/>
      <c r="AD254" s="10"/>
      <c r="AE254" s="10"/>
      <c r="AF254" s="10"/>
      <c r="AG254" s="10"/>
      <c r="AH254" s="10"/>
    </row>
    <row r="255" spans="27:34" x14ac:dyDescent="0.35">
      <c r="AA255" s="10"/>
      <c r="AB255" s="10"/>
      <c r="AC255" s="10"/>
      <c r="AD255" s="10"/>
      <c r="AE255" s="10"/>
      <c r="AF255" s="10"/>
      <c r="AG255" s="10"/>
      <c r="AH255" s="10"/>
    </row>
    <row r="256" spans="27:34" x14ac:dyDescent="0.35">
      <c r="AA256" s="10"/>
      <c r="AB256" s="10"/>
      <c r="AC256" s="10"/>
      <c r="AD256" s="10"/>
      <c r="AE256" s="10"/>
      <c r="AF256" s="10"/>
      <c r="AG256" s="10"/>
      <c r="AH256" s="10"/>
    </row>
    <row r="257" spans="27:34" x14ac:dyDescent="0.35">
      <c r="AA257" s="10"/>
      <c r="AB257" s="10"/>
      <c r="AC257" s="10"/>
      <c r="AD257" s="10"/>
      <c r="AE257" s="10"/>
      <c r="AF257" s="10"/>
      <c r="AG257" s="10"/>
      <c r="AH257" s="10"/>
    </row>
    <row r="258" spans="27:34" x14ac:dyDescent="0.35">
      <c r="AA258" s="10"/>
      <c r="AB258" s="10"/>
      <c r="AC258" s="10"/>
      <c r="AD258" s="10"/>
      <c r="AE258" s="10"/>
      <c r="AF258" s="10"/>
      <c r="AG258" s="10"/>
      <c r="AH258" s="10"/>
    </row>
    <row r="259" spans="27:34" x14ac:dyDescent="0.35">
      <c r="AA259" s="10"/>
      <c r="AB259" s="10"/>
      <c r="AC259" s="10"/>
      <c r="AD259" s="10"/>
      <c r="AE259" s="10"/>
      <c r="AF259" s="10"/>
      <c r="AG259" s="10"/>
      <c r="AH259" s="10"/>
    </row>
    <row r="260" spans="27:34" x14ac:dyDescent="0.35">
      <c r="AA260" s="10"/>
      <c r="AB260" s="10"/>
      <c r="AC260" s="10"/>
      <c r="AD260" s="10"/>
      <c r="AE260" s="10"/>
      <c r="AF260" s="10"/>
      <c r="AG260" s="10"/>
      <c r="AH260" s="10"/>
    </row>
    <row r="261" spans="27:34" x14ac:dyDescent="0.35">
      <c r="AA261" s="10"/>
      <c r="AB261" s="10"/>
      <c r="AC261" s="10"/>
      <c r="AD261" s="10"/>
      <c r="AE261" s="10"/>
      <c r="AF261" s="10"/>
      <c r="AG261" s="10"/>
      <c r="AH261" s="10"/>
    </row>
    <row r="262" spans="27:34" x14ac:dyDescent="0.35">
      <c r="AA262" s="10"/>
      <c r="AB262" s="10"/>
      <c r="AC262" s="10"/>
      <c r="AD262" s="10"/>
      <c r="AE262" s="10"/>
      <c r="AF262" s="10"/>
      <c r="AG262" s="10"/>
      <c r="AH262" s="10"/>
    </row>
    <row r="263" spans="27:34" x14ac:dyDescent="0.35">
      <c r="AA263" s="10"/>
      <c r="AB263" s="10"/>
      <c r="AC263" s="10"/>
      <c r="AD263" s="10"/>
      <c r="AE263" s="10"/>
      <c r="AF263" s="10"/>
      <c r="AG263" s="10"/>
      <c r="AH263" s="10"/>
    </row>
    <row r="264" spans="27:34" x14ac:dyDescent="0.35">
      <c r="AA264" s="10"/>
      <c r="AB264" s="10"/>
      <c r="AC264" s="10"/>
      <c r="AD264" s="10"/>
      <c r="AE264" s="10"/>
      <c r="AF264" s="10"/>
      <c r="AG264" s="10"/>
      <c r="AH264" s="10"/>
    </row>
    <row r="265" spans="27:34" x14ac:dyDescent="0.35">
      <c r="AA265" s="10"/>
      <c r="AB265" s="10"/>
      <c r="AC265" s="10"/>
      <c r="AD265" s="10"/>
      <c r="AE265" s="10"/>
      <c r="AF265" s="10"/>
      <c r="AG265" s="10"/>
      <c r="AH265" s="10"/>
    </row>
    <row r="266" spans="27:34" x14ac:dyDescent="0.35">
      <c r="AA266" s="10"/>
      <c r="AB266" s="10"/>
      <c r="AC266" s="10"/>
      <c r="AD266" s="10"/>
      <c r="AE266" s="10"/>
      <c r="AF266" s="10"/>
      <c r="AG266" s="10"/>
      <c r="AH266" s="10"/>
    </row>
    <row r="267" spans="27:34" x14ac:dyDescent="0.35">
      <c r="AA267" s="10"/>
      <c r="AB267" s="10"/>
      <c r="AC267" s="10"/>
      <c r="AD267" s="10"/>
      <c r="AE267" s="10"/>
      <c r="AF267" s="10"/>
      <c r="AG267" s="10"/>
      <c r="AH267" s="10"/>
    </row>
    <row r="268" spans="27:34" x14ac:dyDescent="0.35">
      <c r="AA268" s="10"/>
      <c r="AB268" s="10"/>
      <c r="AC268" s="10"/>
      <c r="AD268" s="10"/>
      <c r="AE268" s="10"/>
      <c r="AF268" s="10"/>
      <c r="AG268" s="10"/>
      <c r="AH268" s="10"/>
    </row>
    <row r="269" spans="27:34" x14ac:dyDescent="0.35">
      <c r="AA269" s="10"/>
      <c r="AB269" s="10"/>
      <c r="AC269" s="10"/>
      <c r="AD269" s="10"/>
      <c r="AE269" s="10"/>
      <c r="AF269" s="10"/>
      <c r="AG269" s="10"/>
      <c r="AH269" s="10"/>
    </row>
    <row r="270" spans="27:34" x14ac:dyDescent="0.35">
      <c r="AA270" s="10"/>
      <c r="AB270" s="10"/>
      <c r="AC270" s="10"/>
      <c r="AD270" s="10"/>
      <c r="AE270" s="10"/>
      <c r="AF270" s="10"/>
      <c r="AG270" s="10"/>
      <c r="AH270" s="10"/>
    </row>
    <row r="271" spans="27:34" x14ac:dyDescent="0.35">
      <c r="AA271" s="10"/>
      <c r="AB271" s="10"/>
      <c r="AC271" s="10"/>
      <c r="AD271" s="10"/>
      <c r="AE271" s="10"/>
      <c r="AF271" s="10"/>
      <c r="AG271" s="10"/>
      <c r="AH271" s="10"/>
    </row>
    <row r="272" spans="27:34" x14ac:dyDescent="0.35">
      <c r="AA272" s="10"/>
      <c r="AB272" s="10"/>
      <c r="AC272" s="10"/>
      <c r="AD272" s="10"/>
      <c r="AE272" s="10"/>
      <c r="AF272" s="10"/>
      <c r="AG272" s="10"/>
      <c r="AH272" s="10"/>
    </row>
    <row r="273" spans="27:34" x14ac:dyDescent="0.35">
      <c r="AA273" s="10"/>
      <c r="AB273" s="10"/>
      <c r="AC273" s="10"/>
      <c r="AD273" s="10"/>
      <c r="AE273" s="10"/>
      <c r="AF273" s="10"/>
      <c r="AG273" s="10"/>
      <c r="AH273" s="10"/>
    </row>
    <row r="274" spans="27:34" x14ac:dyDescent="0.35">
      <c r="AA274" s="10"/>
      <c r="AB274" s="10"/>
      <c r="AC274" s="10"/>
      <c r="AD274" s="10"/>
      <c r="AE274" s="10"/>
      <c r="AF274" s="10"/>
      <c r="AG274" s="10"/>
      <c r="AH274" s="10"/>
    </row>
    <row r="275" spans="27:34" x14ac:dyDescent="0.35">
      <c r="AA275" s="10"/>
      <c r="AB275" s="10"/>
      <c r="AC275" s="10"/>
      <c r="AD275" s="10"/>
      <c r="AE275" s="10"/>
      <c r="AF275" s="10"/>
      <c r="AG275" s="10"/>
      <c r="AH275" s="10"/>
    </row>
    <row r="276" spans="27:34" x14ac:dyDescent="0.35">
      <c r="AA276" s="10"/>
      <c r="AB276" s="10"/>
      <c r="AC276" s="10"/>
      <c r="AD276" s="10"/>
      <c r="AE276" s="10"/>
      <c r="AF276" s="10"/>
      <c r="AG276" s="10"/>
      <c r="AH276" s="10"/>
    </row>
    <row r="277" spans="27:34" x14ac:dyDescent="0.35">
      <c r="AA277" s="10"/>
      <c r="AB277" s="10"/>
      <c r="AC277" s="10"/>
      <c r="AD277" s="10"/>
      <c r="AE277" s="10"/>
      <c r="AF277" s="10"/>
      <c r="AG277" s="10"/>
      <c r="AH277" s="10"/>
    </row>
    <row r="278" spans="27:34" x14ac:dyDescent="0.35">
      <c r="AA278" s="10"/>
      <c r="AB278" s="10"/>
      <c r="AC278" s="10"/>
      <c r="AD278" s="10"/>
      <c r="AE278" s="10"/>
      <c r="AF278" s="10"/>
      <c r="AG278" s="10"/>
      <c r="AH278" s="10"/>
    </row>
    <row r="279" spans="27:34" x14ac:dyDescent="0.35">
      <c r="AA279" s="10"/>
      <c r="AB279" s="10"/>
      <c r="AC279" s="10"/>
      <c r="AD279" s="10"/>
      <c r="AE279" s="10"/>
      <c r="AF279" s="10"/>
      <c r="AG279" s="10"/>
      <c r="AH279" s="10"/>
    </row>
    <row r="280" spans="27:34" x14ac:dyDescent="0.35">
      <c r="AA280" s="10"/>
      <c r="AB280" s="10"/>
      <c r="AC280" s="10"/>
      <c r="AD280" s="10"/>
      <c r="AE280" s="10"/>
      <c r="AF280" s="10"/>
      <c r="AG280" s="10"/>
      <c r="AH280" s="10"/>
    </row>
    <row r="281" spans="27:34" x14ac:dyDescent="0.35">
      <c r="AA281" s="10"/>
      <c r="AB281" s="10"/>
      <c r="AC281" s="10"/>
      <c r="AD281" s="10"/>
      <c r="AE281" s="10"/>
      <c r="AF281" s="10"/>
      <c r="AG281" s="10"/>
      <c r="AH281" s="10"/>
    </row>
    <row r="282" spans="27:34" x14ac:dyDescent="0.35">
      <c r="AA282" s="10"/>
      <c r="AB282" s="10"/>
      <c r="AC282" s="10"/>
      <c r="AD282" s="10"/>
      <c r="AE282" s="10"/>
      <c r="AF282" s="10"/>
      <c r="AG282" s="10"/>
      <c r="AH282" s="10"/>
    </row>
    <row r="283" spans="27:34" x14ac:dyDescent="0.35">
      <c r="AA283" s="10"/>
      <c r="AB283" s="10"/>
      <c r="AC283" s="10"/>
      <c r="AD283" s="10"/>
      <c r="AE283" s="10"/>
      <c r="AF283" s="10"/>
      <c r="AG283" s="10"/>
      <c r="AH283" s="10"/>
    </row>
    <row r="284" spans="27:34" x14ac:dyDescent="0.35">
      <c r="AA284" s="10"/>
      <c r="AB284" s="10"/>
      <c r="AC284" s="10"/>
      <c r="AD284" s="10"/>
      <c r="AE284" s="10"/>
      <c r="AF284" s="10"/>
      <c r="AG284" s="10"/>
      <c r="AH284" s="10"/>
    </row>
    <row r="285" spans="27:34" x14ac:dyDescent="0.35">
      <c r="AA285" s="10"/>
      <c r="AB285" s="10"/>
      <c r="AC285" s="10"/>
      <c r="AD285" s="10"/>
      <c r="AE285" s="10"/>
      <c r="AF285" s="10"/>
      <c r="AG285" s="10"/>
      <c r="AH285" s="10"/>
    </row>
    <row r="286" spans="27:34" x14ac:dyDescent="0.35">
      <c r="AA286" s="10"/>
      <c r="AB286" s="10"/>
      <c r="AC286" s="10"/>
      <c r="AD286" s="10"/>
      <c r="AE286" s="10"/>
      <c r="AF286" s="10"/>
      <c r="AG286" s="10"/>
      <c r="AH286" s="10"/>
    </row>
    <row r="287" spans="27:34" x14ac:dyDescent="0.35">
      <c r="AA287" s="10"/>
      <c r="AB287" s="10"/>
      <c r="AC287" s="10"/>
      <c r="AD287" s="10"/>
      <c r="AE287" s="10"/>
      <c r="AF287" s="10"/>
      <c r="AG287" s="10"/>
      <c r="AH287" s="10"/>
    </row>
    <row r="288" spans="27:34" x14ac:dyDescent="0.35">
      <c r="AA288" s="10"/>
      <c r="AB288" s="10"/>
      <c r="AC288" s="10"/>
      <c r="AD288" s="10"/>
      <c r="AE288" s="10"/>
      <c r="AF288" s="10"/>
      <c r="AG288" s="10"/>
      <c r="AH288" s="10"/>
    </row>
    <row r="289" spans="27:34" x14ac:dyDescent="0.35">
      <c r="AA289" s="10"/>
      <c r="AB289" s="10"/>
      <c r="AC289" s="10"/>
      <c r="AD289" s="10"/>
      <c r="AE289" s="10"/>
      <c r="AF289" s="10"/>
      <c r="AG289" s="10"/>
      <c r="AH289" s="10"/>
    </row>
    <row r="290" spans="27:34" x14ac:dyDescent="0.35">
      <c r="AA290" s="10"/>
      <c r="AB290" s="10"/>
      <c r="AC290" s="10"/>
      <c r="AD290" s="10"/>
      <c r="AE290" s="10"/>
      <c r="AF290" s="10"/>
      <c r="AG290" s="10"/>
      <c r="AH290" s="10"/>
    </row>
    <row r="291" spans="27:34" x14ac:dyDescent="0.35">
      <c r="AA291" s="10"/>
      <c r="AB291" s="10"/>
      <c r="AC291" s="10"/>
      <c r="AD291" s="10"/>
      <c r="AE291" s="10"/>
      <c r="AF291" s="10"/>
      <c r="AG291" s="10"/>
      <c r="AH291" s="10"/>
    </row>
    <row r="292" spans="27:34" x14ac:dyDescent="0.35">
      <c r="AA292" s="10"/>
      <c r="AB292" s="10"/>
      <c r="AC292" s="10"/>
      <c r="AD292" s="10"/>
      <c r="AE292" s="10"/>
      <c r="AF292" s="10"/>
      <c r="AG292" s="10"/>
      <c r="AH292" s="10"/>
    </row>
    <row r="293" spans="27:34" x14ac:dyDescent="0.35">
      <c r="AA293" s="10"/>
      <c r="AB293" s="10"/>
      <c r="AC293" s="10"/>
      <c r="AD293" s="10"/>
      <c r="AE293" s="10"/>
      <c r="AF293" s="10"/>
      <c r="AG293" s="10"/>
      <c r="AH293" s="10"/>
    </row>
    <row r="294" spans="27:34" x14ac:dyDescent="0.35">
      <c r="AA294" s="10"/>
      <c r="AB294" s="10"/>
      <c r="AC294" s="10"/>
      <c r="AD294" s="10"/>
      <c r="AE294" s="10"/>
      <c r="AF294" s="10"/>
      <c r="AG294" s="10"/>
      <c r="AH294" s="10"/>
    </row>
    <row r="295" spans="27:34" x14ac:dyDescent="0.35">
      <c r="AA295" s="10"/>
      <c r="AB295" s="10"/>
      <c r="AC295" s="10"/>
      <c r="AD295" s="10"/>
      <c r="AE295" s="10"/>
      <c r="AF295" s="10"/>
      <c r="AG295" s="10"/>
      <c r="AH295" s="10"/>
    </row>
    <row r="296" spans="27:34" x14ac:dyDescent="0.35">
      <c r="AA296" s="10"/>
      <c r="AB296" s="10"/>
      <c r="AC296" s="10"/>
      <c r="AD296" s="10"/>
      <c r="AE296" s="10"/>
      <c r="AF296" s="10"/>
      <c r="AG296" s="10"/>
      <c r="AH296" s="10"/>
    </row>
    <row r="297" spans="27:34" x14ac:dyDescent="0.35">
      <c r="AA297" s="10"/>
      <c r="AB297" s="10"/>
      <c r="AC297" s="10"/>
      <c r="AD297" s="10"/>
      <c r="AE297" s="10"/>
      <c r="AF297" s="10"/>
      <c r="AG297" s="10"/>
      <c r="AH297" s="10"/>
    </row>
    <row r="298" spans="27:34" x14ac:dyDescent="0.35">
      <c r="AA298" s="10"/>
      <c r="AB298" s="10"/>
      <c r="AC298" s="10"/>
      <c r="AD298" s="10"/>
      <c r="AE298" s="10"/>
      <c r="AF298" s="10"/>
      <c r="AG298" s="10"/>
      <c r="AH298" s="10"/>
    </row>
    <row r="299" spans="27:34" x14ac:dyDescent="0.35">
      <c r="AA299" s="10"/>
      <c r="AB299" s="10"/>
      <c r="AC299" s="10"/>
      <c r="AD299" s="10"/>
      <c r="AE299" s="10"/>
      <c r="AF299" s="10"/>
      <c r="AG299" s="10"/>
      <c r="AH299" s="10"/>
    </row>
    <row r="300" spans="27:34" x14ac:dyDescent="0.35">
      <c r="AA300" s="10"/>
      <c r="AB300" s="10"/>
      <c r="AC300" s="10"/>
      <c r="AD300" s="10"/>
      <c r="AE300" s="10"/>
      <c r="AF300" s="10"/>
      <c r="AG300" s="10"/>
      <c r="AH300" s="10"/>
    </row>
    <row r="301" spans="27:34" x14ac:dyDescent="0.35">
      <c r="AA301" s="10"/>
      <c r="AB301" s="10"/>
      <c r="AC301" s="10"/>
      <c r="AD301" s="10"/>
      <c r="AE301" s="10"/>
      <c r="AF301" s="10"/>
      <c r="AG301" s="10"/>
      <c r="AH301" s="10"/>
    </row>
    <row r="302" spans="27:34" x14ac:dyDescent="0.35">
      <c r="AA302" s="10"/>
      <c r="AB302" s="10"/>
      <c r="AC302" s="10"/>
      <c r="AD302" s="10"/>
      <c r="AE302" s="10"/>
      <c r="AF302" s="10"/>
      <c r="AG302" s="10"/>
      <c r="AH302" s="10"/>
    </row>
    <row r="303" spans="27:34" x14ac:dyDescent="0.35">
      <c r="AA303" s="10"/>
      <c r="AB303" s="10"/>
      <c r="AC303" s="10"/>
      <c r="AD303" s="10"/>
      <c r="AE303" s="10"/>
      <c r="AF303" s="10"/>
      <c r="AG303" s="10"/>
      <c r="AH303" s="10"/>
    </row>
    <row r="304" spans="27:34" x14ac:dyDescent="0.35">
      <c r="AA304" s="10"/>
      <c r="AB304" s="10"/>
      <c r="AC304" s="10"/>
      <c r="AD304" s="10"/>
      <c r="AE304" s="10"/>
      <c r="AF304" s="10"/>
      <c r="AG304" s="10"/>
      <c r="AH304" s="10"/>
    </row>
    <row r="305" spans="27:34" x14ac:dyDescent="0.35">
      <c r="AA305" s="10"/>
      <c r="AB305" s="10"/>
      <c r="AC305" s="10"/>
      <c r="AD305" s="10"/>
      <c r="AE305" s="10"/>
      <c r="AF305" s="10"/>
      <c r="AG305" s="10"/>
      <c r="AH305" s="10"/>
    </row>
    <row r="306" spans="27:34" x14ac:dyDescent="0.35">
      <c r="AA306" s="10"/>
      <c r="AB306" s="10"/>
      <c r="AC306" s="10"/>
      <c r="AD306" s="10"/>
      <c r="AE306" s="10"/>
      <c r="AF306" s="10"/>
      <c r="AG306" s="10"/>
      <c r="AH306" s="10"/>
    </row>
    <row r="307" spans="27:34" x14ac:dyDescent="0.35">
      <c r="AA307" s="10"/>
      <c r="AB307" s="10"/>
      <c r="AC307" s="10"/>
      <c r="AD307" s="10"/>
      <c r="AE307" s="10"/>
      <c r="AF307" s="10"/>
      <c r="AG307" s="10"/>
      <c r="AH307" s="10"/>
    </row>
    <row r="308" spans="27:34" x14ac:dyDescent="0.35">
      <c r="AA308" s="10"/>
      <c r="AB308" s="10"/>
      <c r="AC308" s="10"/>
      <c r="AD308" s="10"/>
      <c r="AE308" s="10"/>
      <c r="AF308" s="10"/>
      <c r="AG308" s="10"/>
      <c r="AH308" s="10"/>
    </row>
    <row r="309" spans="27:34" x14ac:dyDescent="0.35">
      <c r="AA309" s="10"/>
      <c r="AB309" s="10"/>
      <c r="AC309" s="10"/>
      <c r="AD309" s="10"/>
      <c r="AE309" s="10"/>
      <c r="AF309" s="10"/>
      <c r="AG309" s="10"/>
      <c r="AH309" s="10"/>
    </row>
    <row r="310" spans="27:34" x14ac:dyDescent="0.35">
      <c r="AA310" s="10"/>
      <c r="AB310" s="10"/>
      <c r="AC310" s="10"/>
      <c r="AD310" s="10"/>
      <c r="AE310" s="10"/>
      <c r="AF310" s="10"/>
      <c r="AG310" s="10"/>
      <c r="AH310" s="10"/>
    </row>
    <row r="311" spans="27:34" x14ac:dyDescent="0.35">
      <c r="AA311" s="10"/>
      <c r="AB311" s="10"/>
      <c r="AC311" s="10"/>
      <c r="AD311" s="10"/>
      <c r="AE311" s="10"/>
      <c r="AF311" s="10"/>
      <c r="AG311" s="10"/>
      <c r="AH311" s="10"/>
    </row>
    <row r="312" spans="27:34" x14ac:dyDescent="0.35">
      <c r="AA312" s="10"/>
      <c r="AB312" s="10"/>
      <c r="AC312" s="10"/>
      <c r="AD312" s="10"/>
      <c r="AE312" s="10"/>
      <c r="AF312" s="10"/>
      <c r="AG312" s="10"/>
      <c r="AH312" s="10"/>
    </row>
    <row r="313" spans="27:34" x14ac:dyDescent="0.35">
      <c r="AA313" s="10"/>
      <c r="AB313" s="10"/>
      <c r="AC313" s="10"/>
      <c r="AD313" s="10"/>
      <c r="AE313" s="10"/>
      <c r="AF313" s="10"/>
      <c r="AG313" s="10"/>
      <c r="AH313" s="10"/>
    </row>
    <row r="314" spans="27:34" x14ac:dyDescent="0.35">
      <c r="AA314" s="10"/>
      <c r="AB314" s="10"/>
      <c r="AC314" s="10"/>
      <c r="AD314" s="10"/>
      <c r="AE314" s="10"/>
      <c r="AF314" s="10"/>
      <c r="AG314" s="10"/>
      <c r="AH314" s="10"/>
    </row>
    <row r="315" spans="27:34" x14ac:dyDescent="0.35">
      <c r="AA315" s="10"/>
      <c r="AB315" s="10"/>
      <c r="AC315" s="10"/>
      <c r="AD315" s="10"/>
      <c r="AE315" s="10"/>
      <c r="AF315" s="10"/>
      <c r="AG315" s="10"/>
      <c r="AH315" s="10"/>
    </row>
    <row r="316" spans="27:34" x14ac:dyDescent="0.35">
      <c r="AA316" s="10"/>
      <c r="AB316" s="10"/>
      <c r="AC316" s="10"/>
      <c r="AD316" s="10"/>
      <c r="AE316" s="10"/>
      <c r="AF316" s="10"/>
      <c r="AG316" s="10"/>
      <c r="AH316" s="10"/>
    </row>
    <row r="317" spans="27:34" x14ac:dyDescent="0.35">
      <c r="AA317" s="10"/>
      <c r="AB317" s="10"/>
      <c r="AC317" s="10"/>
      <c r="AD317" s="10"/>
      <c r="AE317" s="10"/>
      <c r="AF317" s="10"/>
      <c r="AG317" s="10"/>
      <c r="AH317" s="10"/>
    </row>
    <row r="318" spans="27:34" x14ac:dyDescent="0.35">
      <c r="AA318" s="10"/>
      <c r="AB318" s="10"/>
      <c r="AC318" s="10"/>
      <c r="AD318" s="10"/>
      <c r="AE318" s="10"/>
      <c r="AF318" s="10"/>
      <c r="AG318" s="10"/>
      <c r="AH318" s="10"/>
    </row>
    <row r="319" spans="27:34" x14ac:dyDescent="0.35">
      <c r="AA319" s="10"/>
      <c r="AB319" s="10"/>
      <c r="AC319" s="10"/>
      <c r="AD319" s="10"/>
      <c r="AE319" s="10"/>
      <c r="AF319" s="10"/>
      <c r="AG319" s="10"/>
      <c r="AH319" s="10"/>
    </row>
    <row r="320" spans="27:34" x14ac:dyDescent="0.35">
      <c r="AA320" s="10"/>
      <c r="AB320" s="10"/>
      <c r="AC320" s="10"/>
      <c r="AD320" s="10"/>
      <c r="AE320" s="10"/>
      <c r="AF320" s="10"/>
      <c r="AG320" s="10"/>
      <c r="AH320" s="10"/>
    </row>
    <row r="321" spans="27:34" x14ac:dyDescent="0.35">
      <c r="AA321" s="10"/>
      <c r="AB321" s="10"/>
      <c r="AC321" s="10"/>
      <c r="AD321" s="10"/>
      <c r="AE321" s="10"/>
      <c r="AF321" s="10"/>
      <c r="AG321" s="10"/>
      <c r="AH321" s="10"/>
    </row>
    <row r="322" spans="27:34" x14ac:dyDescent="0.35">
      <c r="AA322" s="10"/>
      <c r="AB322" s="10"/>
      <c r="AC322" s="10"/>
      <c r="AD322" s="10"/>
      <c r="AE322" s="10"/>
      <c r="AF322" s="10"/>
      <c r="AG322" s="10"/>
      <c r="AH322" s="10"/>
    </row>
    <row r="323" spans="27:34" x14ac:dyDescent="0.35">
      <c r="AA323" s="10"/>
      <c r="AB323" s="10"/>
      <c r="AC323" s="10"/>
      <c r="AD323" s="10"/>
      <c r="AE323" s="10"/>
      <c r="AF323" s="10"/>
      <c r="AG323" s="10"/>
      <c r="AH323" s="10"/>
    </row>
    <row r="324" spans="27:34" x14ac:dyDescent="0.35">
      <c r="AA324" s="10"/>
      <c r="AB324" s="10"/>
      <c r="AC324" s="10"/>
      <c r="AD324" s="10"/>
      <c r="AE324" s="10"/>
      <c r="AF324" s="10"/>
      <c r="AG324" s="10"/>
      <c r="AH324" s="10"/>
    </row>
    <row r="325" spans="27:34" x14ac:dyDescent="0.35">
      <c r="AA325" s="10"/>
      <c r="AB325" s="10"/>
      <c r="AC325" s="10"/>
      <c r="AD325" s="10"/>
      <c r="AE325" s="10"/>
      <c r="AF325" s="10"/>
      <c r="AG325" s="10"/>
      <c r="AH325" s="10"/>
    </row>
    <row r="326" spans="27:34" x14ac:dyDescent="0.35">
      <c r="AA326" s="10"/>
      <c r="AB326" s="10"/>
      <c r="AC326" s="10"/>
      <c r="AD326" s="10"/>
      <c r="AE326" s="10"/>
      <c r="AF326" s="10"/>
      <c r="AG326" s="10"/>
      <c r="AH326" s="10"/>
    </row>
    <row r="327" spans="27:34" x14ac:dyDescent="0.35">
      <c r="AA327" s="10"/>
      <c r="AB327" s="10"/>
      <c r="AC327" s="10"/>
      <c r="AD327" s="10"/>
      <c r="AE327" s="10"/>
      <c r="AF327" s="10"/>
      <c r="AG327" s="10"/>
      <c r="AH327" s="10"/>
    </row>
    <row r="328" spans="27:34" x14ac:dyDescent="0.35">
      <c r="AA328" s="10"/>
      <c r="AB328" s="10"/>
      <c r="AC328" s="10"/>
      <c r="AD328" s="10"/>
      <c r="AE328" s="10"/>
      <c r="AF328" s="10"/>
      <c r="AG328" s="10"/>
      <c r="AH328" s="10"/>
    </row>
    <row r="329" spans="27:34" x14ac:dyDescent="0.35">
      <c r="AA329" s="10"/>
      <c r="AB329" s="10"/>
      <c r="AC329" s="10"/>
      <c r="AD329" s="10"/>
      <c r="AE329" s="10"/>
      <c r="AF329" s="10"/>
      <c r="AG329" s="10"/>
      <c r="AH329" s="10"/>
    </row>
    <row r="330" spans="27:34" x14ac:dyDescent="0.35">
      <c r="AA330" s="10"/>
      <c r="AB330" s="10"/>
      <c r="AC330" s="10"/>
      <c r="AD330" s="10"/>
      <c r="AE330" s="10"/>
      <c r="AF330" s="10"/>
      <c r="AG330" s="10"/>
      <c r="AH330" s="10"/>
    </row>
    <row r="331" spans="27:34" x14ac:dyDescent="0.35">
      <c r="AA331" s="10"/>
      <c r="AB331" s="10"/>
      <c r="AC331" s="10"/>
      <c r="AD331" s="10"/>
      <c r="AE331" s="10"/>
      <c r="AF331" s="10"/>
      <c r="AG331" s="10"/>
      <c r="AH331" s="10"/>
    </row>
    <row r="332" spans="27:34" x14ac:dyDescent="0.35">
      <c r="AA332" s="10"/>
      <c r="AB332" s="10"/>
      <c r="AC332" s="10"/>
      <c r="AD332" s="10"/>
      <c r="AE332" s="10"/>
      <c r="AF332" s="10"/>
      <c r="AG332" s="10"/>
      <c r="AH332" s="10"/>
    </row>
    <row r="333" spans="27:34" x14ac:dyDescent="0.35">
      <c r="AA333" s="10"/>
      <c r="AB333" s="10"/>
      <c r="AC333" s="10"/>
      <c r="AD333" s="10"/>
      <c r="AE333" s="10"/>
      <c r="AF333" s="10"/>
      <c r="AG333" s="10"/>
      <c r="AH333" s="10"/>
    </row>
    <row r="334" spans="27:34" x14ac:dyDescent="0.35">
      <c r="AA334" s="10"/>
      <c r="AB334" s="10"/>
      <c r="AC334" s="10"/>
      <c r="AD334" s="10"/>
      <c r="AE334" s="10"/>
      <c r="AF334" s="10"/>
      <c r="AG334" s="10"/>
      <c r="AH334" s="10"/>
    </row>
    <row r="335" spans="27:34" x14ac:dyDescent="0.35">
      <c r="AA335" s="10"/>
      <c r="AB335" s="10"/>
      <c r="AC335" s="10"/>
      <c r="AD335" s="10"/>
      <c r="AE335" s="10"/>
      <c r="AF335" s="10"/>
      <c r="AG335" s="10"/>
      <c r="AH335" s="10"/>
    </row>
    <row r="336" spans="27:34" x14ac:dyDescent="0.35">
      <c r="AA336" s="10"/>
      <c r="AB336" s="10"/>
      <c r="AC336" s="10"/>
      <c r="AD336" s="10"/>
      <c r="AE336" s="10"/>
      <c r="AF336" s="10"/>
      <c r="AG336" s="10"/>
      <c r="AH336" s="10"/>
    </row>
    <row r="337" spans="27:34" x14ac:dyDescent="0.35">
      <c r="AA337" s="10"/>
      <c r="AB337" s="10"/>
      <c r="AC337" s="10"/>
      <c r="AD337" s="10"/>
      <c r="AE337" s="10"/>
      <c r="AF337" s="10"/>
      <c r="AG337" s="10"/>
      <c r="AH337" s="10"/>
    </row>
    <row r="338" spans="27:34" x14ac:dyDescent="0.35">
      <c r="AA338" s="10"/>
      <c r="AB338" s="10"/>
      <c r="AC338" s="10"/>
      <c r="AD338" s="10"/>
      <c r="AE338" s="10"/>
      <c r="AF338" s="10"/>
      <c r="AG338" s="10"/>
      <c r="AH338" s="10"/>
    </row>
    <row r="339" spans="27:34" x14ac:dyDescent="0.35">
      <c r="AA339" s="10"/>
      <c r="AB339" s="10"/>
      <c r="AC339" s="10"/>
      <c r="AD339" s="10"/>
      <c r="AE339" s="10"/>
      <c r="AF339" s="10"/>
      <c r="AG339" s="10"/>
      <c r="AH339" s="10"/>
    </row>
    <row r="340" spans="27:34" x14ac:dyDescent="0.35">
      <c r="AA340" s="10"/>
      <c r="AB340" s="10"/>
      <c r="AC340" s="10"/>
      <c r="AD340" s="10"/>
      <c r="AE340" s="10"/>
      <c r="AF340" s="10"/>
      <c r="AG340" s="10"/>
      <c r="AH340" s="10"/>
    </row>
    <row r="341" spans="27:34" x14ac:dyDescent="0.35">
      <c r="AA341" s="10"/>
      <c r="AB341" s="10"/>
      <c r="AC341" s="10"/>
      <c r="AD341" s="10"/>
      <c r="AE341" s="10"/>
      <c r="AF341" s="10"/>
      <c r="AG341" s="10"/>
      <c r="AH341" s="10"/>
    </row>
    <row r="342" spans="27:34" x14ac:dyDescent="0.35">
      <c r="AA342" s="10"/>
      <c r="AB342" s="10"/>
      <c r="AC342" s="10"/>
      <c r="AD342" s="10"/>
      <c r="AE342" s="10"/>
      <c r="AF342" s="10"/>
      <c r="AG342" s="10"/>
      <c r="AH342" s="10"/>
    </row>
    <row r="343" spans="27:34" x14ac:dyDescent="0.35">
      <c r="AA343" s="10"/>
      <c r="AB343" s="10"/>
      <c r="AC343" s="10"/>
      <c r="AD343" s="10"/>
      <c r="AE343" s="10"/>
      <c r="AF343" s="10"/>
      <c r="AG343" s="10"/>
      <c r="AH343" s="10"/>
    </row>
    <row r="344" spans="27:34" x14ac:dyDescent="0.35">
      <c r="AA344" s="10"/>
      <c r="AB344" s="10"/>
      <c r="AC344" s="10"/>
      <c r="AD344" s="10"/>
      <c r="AE344" s="10"/>
      <c r="AF344" s="10"/>
      <c r="AG344" s="10"/>
      <c r="AH344" s="10"/>
    </row>
    <row r="345" spans="27:34" x14ac:dyDescent="0.35">
      <c r="AA345" s="10"/>
      <c r="AB345" s="10"/>
      <c r="AC345" s="10"/>
      <c r="AD345" s="10"/>
      <c r="AE345" s="10"/>
      <c r="AF345" s="10"/>
      <c r="AG345" s="10"/>
      <c r="AH345" s="10"/>
    </row>
    <row r="346" spans="27:34" x14ac:dyDescent="0.35">
      <c r="AA346" s="10"/>
      <c r="AB346" s="10"/>
      <c r="AC346" s="10"/>
      <c r="AD346" s="10"/>
      <c r="AE346" s="10"/>
      <c r="AF346" s="10"/>
      <c r="AG346" s="10"/>
      <c r="AH346" s="10"/>
    </row>
    <row r="347" spans="27:34" x14ac:dyDescent="0.35">
      <c r="AA347" s="10"/>
      <c r="AB347" s="10"/>
      <c r="AC347" s="10"/>
      <c r="AD347" s="10"/>
      <c r="AE347" s="10"/>
      <c r="AF347" s="10"/>
      <c r="AG347" s="10"/>
      <c r="AH347" s="10"/>
    </row>
    <row r="348" spans="27:34" x14ac:dyDescent="0.35">
      <c r="AA348" s="10"/>
      <c r="AB348" s="10"/>
      <c r="AC348" s="10"/>
      <c r="AD348" s="10"/>
      <c r="AE348" s="10"/>
      <c r="AF348" s="10"/>
      <c r="AG348" s="10"/>
      <c r="AH348" s="10"/>
    </row>
    <row r="349" spans="27:34" x14ac:dyDescent="0.35">
      <c r="AA349" s="10"/>
      <c r="AB349" s="10"/>
      <c r="AC349" s="10"/>
      <c r="AD349" s="10"/>
      <c r="AE349" s="10"/>
      <c r="AF349" s="10"/>
      <c r="AG349" s="10"/>
      <c r="AH349" s="10"/>
    </row>
    <row r="350" spans="27:34" x14ac:dyDescent="0.35">
      <c r="AA350" s="10"/>
      <c r="AB350" s="10"/>
      <c r="AC350" s="10"/>
      <c r="AD350" s="10"/>
      <c r="AE350" s="10"/>
      <c r="AF350" s="10"/>
      <c r="AG350" s="10"/>
      <c r="AH350" s="10"/>
    </row>
    <row r="351" spans="27:34" x14ac:dyDescent="0.35">
      <c r="AA351" s="10"/>
      <c r="AB351" s="10"/>
      <c r="AC351" s="10"/>
      <c r="AD351" s="10"/>
      <c r="AE351" s="10"/>
      <c r="AF351" s="10"/>
      <c r="AG351" s="10"/>
      <c r="AH351" s="10"/>
    </row>
    <row r="352" spans="27:34" x14ac:dyDescent="0.35">
      <c r="AA352" s="10"/>
      <c r="AB352" s="10"/>
      <c r="AC352" s="10"/>
      <c r="AD352" s="10"/>
      <c r="AE352" s="10"/>
      <c r="AF352" s="10"/>
      <c r="AG352" s="10"/>
      <c r="AH352" s="10"/>
    </row>
    <row r="353" spans="27:34" x14ac:dyDescent="0.35">
      <c r="AA353" s="10"/>
      <c r="AB353" s="10"/>
      <c r="AC353" s="10"/>
      <c r="AD353" s="10"/>
      <c r="AE353" s="10"/>
      <c r="AF353" s="10"/>
      <c r="AG353" s="10"/>
      <c r="AH353" s="10"/>
    </row>
    <row r="354" spans="27:34" x14ac:dyDescent="0.35">
      <c r="AA354" s="10"/>
      <c r="AB354" s="10"/>
      <c r="AC354" s="10"/>
      <c r="AD354" s="10"/>
      <c r="AE354" s="10"/>
      <c r="AF354" s="10"/>
      <c r="AG354" s="10"/>
      <c r="AH354" s="10"/>
    </row>
    <row r="355" spans="27:34" x14ac:dyDescent="0.35">
      <c r="AA355" s="10"/>
      <c r="AB355" s="10"/>
      <c r="AC355" s="10"/>
      <c r="AD355" s="10"/>
      <c r="AE355" s="10"/>
      <c r="AF355" s="10"/>
      <c r="AG355" s="10"/>
      <c r="AH355" s="10"/>
    </row>
    <row r="356" spans="27:34" x14ac:dyDescent="0.35">
      <c r="AA356" s="10"/>
      <c r="AB356" s="10"/>
      <c r="AC356" s="10"/>
      <c r="AD356" s="10"/>
      <c r="AE356" s="10"/>
      <c r="AF356" s="10"/>
      <c r="AG356" s="10"/>
      <c r="AH356" s="10"/>
    </row>
    <row r="357" spans="27:34" x14ac:dyDescent="0.35">
      <c r="AA357" s="10"/>
      <c r="AB357" s="10"/>
      <c r="AC357" s="10"/>
      <c r="AD357" s="10"/>
      <c r="AE357" s="10"/>
      <c r="AF357" s="10"/>
      <c r="AG357" s="10"/>
      <c r="AH357" s="10"/>
    </row>
    <row r="358" spans="27:34" x14ac:dyDescent="0.35">
      <c r="AA358" s="10"/>
      <c r="AB358" s="10"/>
      <c r="AC358" s="10"/>
      <c r="AD358" s="10"/>
      <c r="AE358" s="10"/>
      <c r="AF358" s="10"/>
      <c r="AG358" s="10"/>
      <c r="AH358" s="10"/>
    </row>
    <row r="359" spans="27:34" x14ac:dyDescent="0.35">
      <c r="AA359" s="10"/>
      <c r="AB359" s="10"/>
      <c r="AC359" s="10"/>
      <c r="AD359" s="10"/>
      <c r="AE359" s="10"/>
      <c r="AF359" s="10"/>
      <c r="AG359" s="10"/>
      <c r="AH359" s="10"/>
    </row>
    <row r="360" spans="27:34" x14ac:dyDescent="0.35">
      <c r="AA360" s="10"/>
      <c r="AB360" s="10"/>
      <c r="AC360" s="10"/>
      <c r="AD360" s="10"/>
      <c r="AE360" s="10"/>
      <c r="AF360" s="10"/>
      <c r="AG360" s="10"/>
      <c r="AH360" s="10"/>
    </row>
    <row r="361" spans="27:34" x14ac:dyDescent="0.35">
      <c r="AA361" s="10"/>
      <c r="AB361" s="10"/>
      <c r="AC361" s="10"/>
      <c r="AD361" s="10"/>
      <c r="AE361" s="10"/>
      <c r="AF361" s="10"/>
      <c r="AG361" s="10"/>
      <c r="AH361" s="10"/>
    </row>
    <row r="362" spans="27:34" x14ac:dyDescent="0.35">
      <c r="AA362" s="10"/>
      <c r="AB362" s="10"/>
      <c r="AC362" s="10"/>
      <c r="AD362" s="10"/>
      <c r="AE362" s="10"/>
      <c r="AF362" s="10"/>
      <c r="AG362" s="10"/>
      <c r="AH362" s="10"/>
    </row>
    <row r="363" spans="27:34" x14ac:dyDescent="0.35">
      <c r="AA363" s="10"/>
      <c r="AB363" s="10"/>
      <c r="AC363" s="10"/>
      <c r="AD363" s="10"/>
      <c r="AE363" s="10"/>
      <c r="AF363" s="10"/>
      <c r="AG363" s="10"/>
      <c r="AH363" s="10"/>
    </row>
    <row r="364" spans="27:34" x14ac:dyDescent="0.35">
      <c r="AA364" s="10"/>
      <c r="AB364" s="10"/>
      <c r="AC364" s="10"/>
      <c r="AD364" s="10"/>
      <c r="AE364" s="10"/>
      <c r="AF364" s="10"/>
      <c r="AG364" s="10"/>
      <c r="AH364" s="10"/>
    </row>
    <row r="365" spans="27:34" x14ac:dyDescent="0.35">
      <c r="AA365" s="10"/>
      <c r="AB365" s="10"/>
      <c r="AC365" s="10"/>
      <c r="AD365" s="10"/>
      <c r="AE365" s="10"/>
      <c r="AF365" s="10"/>
      <c r="AG365" s="10"/>
      <c r="AH365" s="10"/>
    </row>
    <row r="366" spans="27:34" x14ac:dyDescent="0.35">
      <c r="AA366" s="10"/>
      <c r="AB366" s="10"/>
      <c r="AC366" s="10"/>
      <c r="AD366" s="10"/>
      <c r="AE366" s="10"/>
      <c r="AF366" s="10"/>
      <c r="AG366" s="10"/>
      <c r="AH366" s="10"/>
    </row>
    <row r="367" spans="27:34" x14ac:dyDescent="0.35">
      <c r="AA367" s="10"/>
      <c r="AB367" s="10"/>
      <c r="AC367" s="10"/>
      <c r="AD367" s="10"/>
      <c r="AE367" s="10"/>
      <c r="AF367" s="10"/>
      <c r="AG367" s="10"/>
      <c r="AH367" s="10"/>
    </row>
    <row r="368" spans="27:34" x14ac:dyDescent="0.35">
      <c r="AA368" s="10"/>
      <c r="AB368" s="10"/>
      <c r="AC368" s="10"/>
      <c r="AD368" s="10"/>
      <c r="AE368" s="10"/>
      <c r="AF368" s="10"/>
      <c r="AG368" s="10"/>
      <c r="AH368" s="10"/>
    </row>
    <row r="369" spans="27:34" x14ac:dyDescent="0.35">
      <c r="AA369" s="10"/>
      <c r="AB369" s="10"/>
      <c r="AC369" s="10"/>
      <c r="AD369" s="10"/>
      <c r="AE369" s="10"/>
      <c r="AF369" s="10"/>
      <c r="AG369" s="10"/>
      <c r="AH369" s="10"/>
    </row>
    <row r="370" spans="27:34" x14ac:dyDescent="0.35">
      <c r="AA370" s="10"/>
      <c r="AB370" s="10"/>
      <c r="AC370" s="10"/>
      <c r="AD370" s="10"/>
      <c r="AE370" s="10"/>
      <c r="AF370" s="10"/>
      <c r="AG370" s="10"/>
      <c r="AH370" s="10"/>
    </row>
    <row r="371" spans="27:34" x14ac:dyDescent="0.35">
      <c r="AA371" s="10"/>
      <c r="AB371" s="10"/>
      <c r="AC371" s="10"/>
      <c r="AD371" s="10"/>
      <c r="AE371" s="10"/>
      <c r="AF371" s="10"/>
      <c r="AG371" s="10"/>
      <c r="AH371" s="10"/>
    </row>
    <row r="372" spans="27:34" x14ac:dyDescent="0.35">
      <c r="AA372" s="10"/>
      <c r="AB372" s="10"/>
      <c r="AC372" s="10"/>
      <c r="AD372" s="10"/>
      <c r="AE372" s="10"/>
      <c r="AF372" s="10"/>
      <c r="AG372" s="10"/>
      <c r="AH372" s="10"/>
    </row>
    <row r="373" spans="27:34" x14ac:dyDescent="0.35">
      <c r="AA373" s="10"/>
      <c r="AB373" s="10"/>
      <c r="AC373" s="10"/>
      <c r="AD373" s="10"/>
      <c r="AE373" s="10"/>
      <c r="AF373" s="10"/>
      <c r="AG373" s="10"/>
      <c r="AH373" s="10"/>
    </row>
    <row r="374" spans="27:34" x14ac:dyDescent="0.35">
      <c r="AA374" s="10"/>
      <c r="AB374" s="10"/>
      <c r="AC374" s="10"/>
      <c r="AD374" s="10"/>
      <c r="AE374" s="10"/>
      <c r="AF374" s="10"/>
      <c r="AG374" s="10"/>
      <c r="AH374" s="10"/>
    </row>
    <row r="375" spans="27:34" x14ac:dyDescent="0.35">
      <c r="AA375" s="10"/>
      <c r="AB375" s="10"/>
      <c r="AC375" s="10"/>
      <c r="AD375" s="10"/>
      <c r="AE375" s="10"/>
      <c r="AF375" s="10"/>
      <c r="AG375" s="10"/>
      <c r="AH375" s="10"/>
    </row>
    <row r="376" spans="27:34" x14ac:dyDescent="0.35">
      <c r="AA376" s="10"/>
      <c r="AB376" s="10"/>
      <c r="AC376" s="10"/>
      <c r="AD376" s="10"/>
      <c r="AE376" s="10"/>
      <c r="AF376" s="10"/>
      <c r="AG376" s="10"/>
      <c r="AH376" s="10"/>
    </row>
    <row r="377" spans="27:34" x14ac:dyDescent="0.35">
      <c r="AA377" s="10"/>
      <c r="AB377" s="10"/>
      <c r="AC377" s="10"/>
      <c r="AD377" s="10"/>
      <c r="AE377" s="10"/>
      <c r="AF377" s="10"/>
      <c r="AG377" s="10"/>
      <c r="AH377" s="10"/>
    </row>
    <row r="378" spans="27:34" x14ac:dyDescent="0.35">
      <c r="AA378" s="10"/>
      <c r="AB378" s="10"/>
      <c r="AC378" s="10"/>
      <c r="AD378" s="10"/>
      <c r="AE378" s="10"/>
      <c r="AF378" s="10"/>
      <c r="AG378" s="10"/>
      <c r="AH378" s="10"/>
    </row>
    <row r="379" spans="27:34" x14ac:dyDescent="0.35">
      <c r="AA379" s="10"/>
      <c r="AB379" s="10"/>
      <c r="AC379" s="10"/>
      <c r="AD379" s="10"/>
      <c r="AE379" s="10"/>
      <c r="AF379" s="10"/>
      <c r="AG379" s="10"/>
      <c r="AH379" s="10"/>
    </row>
    <row r="380" spans="27:34" x14ac:dyDescent="0.35">
      <c r="AA380" s="10"/>
      <c r="AB380" s="10"/>
      <c r="AC380" s="10"/>
      <c r="AD380" s="10"/>
      <c r="AE380" s="10"/>
      <c r="AF380" s="10"/>
      <c r="AG380" s="10"/>
      <c r="AH380" s="10"/>
    </row>
    <row r="381" spans="27:34" x14ac:dyDescent="0.35">
      <c r="AA381" s="10"/>
      <c r="AB381" s="10"/>
      <c r="AC381" s="10"/>
      <c r="AD381" s="10"/>
      <c r="AE381" s="10"/>
      <c r="AF381" s="10"/>
      <c r="AG381" s="10"/>
      <c r="AH381" s="10"/>
    </row>
    <row r="382" spans="27:34" x14ac:dyDescent="0.35">
      <c r="AA382" s="10"/>
      <c r="AB382" s="10"/>
      <c r="AC382" s="10"/>
      <c r="AD382" s="10"/>
      <c r="AE382" s="10"/>
      <c r="AF382" s="10"/>
      <c r="AG382" s="10"/>
      <c r="AH382" s="10"/>
    </row>
    <row r="383" spans="27:34" x14ac:dyDescent="0.35">
      <c r="AA383" s="10"/>
      <c r="AB383" s="10"/>
      <c r="AC383" s="10"/>
      <c r="AD383" s="10"/>
      <c r="AE383" s="10"/>
      <c r="AF383" s="10"/>
      <c r="AG383" s="10"/>
      <c r="AH383" s="10"/>
    </row>
    <row r="384" spans="27:34" x14ac:dyDescent="0.35">
      <c r="AA384" s="10"/>
      <c r="AB384" s="10"/>
      <c r="AC384" s="10"/>
      <c r="AD384" s="10"/>
      <c r="AE384" s="10"/>
      <c r="AF384" s="10"/>
      <c r="AG384" s="10"/>
      <c r="AH384" s="10"/>
    </row>
    <row r="385" spans="27:34" x14ac:dyDescent="0.35">
      <c r="AA385" s="10"/>
      <c r="AB385" s="10"/>
      <c r="AC385" s="10"/>
      <c r="AD385" s="10"/>
      <c r="AE385" s="10"/>
      <c r="AF385" s="10"/>
      <c r="AG385" s="10"/>
      <c r="AH385" s="10"/>
    </row>
    <row r="386" spans="27:34" x14ac:dyDescent="0.35">
      <c r="AA386" s="10"/>
      <c r="AB386" s="10"/>
      <c r="AC386" s="10"/>
      <c r="AD386" s="10"/>
      <c r="AE386" s="10"/>
      <c r="AF386" s="10"/>
      <c r="AG386" s="10"/>
      <c r="AH386" s="10"/>
    </row>
    <row r="387" spans="27:34" x14ac:dyDescent="0.35">
      <c r="AA387" s="10"/>
      <c r="AB387" s="10"/>
      <c r="AC387" s="10"/>
      <c r="AD387" s="10"/>
      <c r="AE387" s="10"/>
      <c r="AF387" s="10"/>
      <c r="AG387" s="10"/>
      <c r="AH387" s="10"/>
    </row>
    <row r="388" spans="27:34" x14ac:dyDescent="0.35">
      <c r="AA388" s="10"/>
      <c r="AB388" s="10"/>
      <c r="AC388" s="10"/>
      <c r="AD388" s="10"/>
      <c r="AE388" s="10"/>
      <c r="AF388" s="10"/>
      <c r="AG388" s="10"/>
      <c r="AH388" s="10"/>
    </row>
    <row r="389" spans="27:34" x14ac:dyDescent="0.35">
      <c r="AA389" s="10"/>
      <c r="AB389" s="10"/>
      <c r="AC389" s="10"/>
      <c r="AD389" s="10"/>
      <c r="AE389" s="10"/>
      <c r="AF389" s="10"/>
      <c r="AG389" s="10"/>
      <c r="AH389" s="10"/>
    </row>
    <row r="390" spans="27:34" x14ac:dyDescent="0.35">
      <c r="AA390" s="10"/>
      <c r="AB390" s="10"/>
      <c r="AC390" s="10"/>
      <c r="AD390" s="10"/>
      <c r="AE390" s="10"/>
      <c r="AF390" s="10"/>
      <c r="AG390" s="10"/>
      <c r="AH390" s="10"/>
    </row>
    <row r="391" spans="27:34" x14ac:dyDescent="0.35">
      <c r="AA391" s="10"/>
      <c r="AB391" s="10"/>
      <c r="AC391" s="10"/>
      <c r="AD391" s="10"/>
      <c r="AE391" s="10"/>
      <c r="AF391" s="10"/>
      <c r="AG391" s="10"/>
      <c r="AH391" s="10"/>
    </row>
    <row r="392" spans="27:34" x14ac:dyDescent="0.35">
      <c r="AA392" s="10"/>
      <c r="AB392" s="10"/>
      <c r="AC392" s="10"/>
      <c r="AD392" s="10"/>
      <c r="AE392" s="10"/>
      <c r="AF392" s="10"/>
      <c r="AG392" s="10"/>
      <c r="AH392" s="10"/>
    </row>
    <row r="393" spans="27:34" x14ac:dyDescent="0.35">
      <c r="AA393" s="10"/>
      <c r="AB393" s="10"/>
      <c r="AC393" s="10"/>
      <c r="AD393" s="10"/>
      <c r="AE393" s="10"/>
      <c r="AF393" s="10"/>
      <c r="AG393" s="10"/>
      <c r="AH393" s="10"/>
    </row>
    <row r="394" spans="27:34" x14ac:dyDescent="0.35">
      <c r="AA394" s="10"/>
      <c r="AB394" s="10"/>
      <c r="AC394" s="10"/>
      <c r="AD394" s="10"/>
      <c r="AE394" s="10"/>
      <c r="AF394" s="10"/>
      <c r="AG394" s="10"/>
      <c r="AH394" s="10"/>
    </row>
    <row r="395" spans="27:34" x14ac:dyDescent="0.35">
      <c r="AA395" s="10"/>
      <c r="AB395" s="10"/>
      <c r="AC395" s="10"/>
      <c r="AD395" s="10"/>
      <c r="AE395" s="10"/>
      <c r="AF395" s="10"/>
      <c r="AG395" s="10"/>
      <c r="AH395" s="10"/>
    </row>
    <row r="396" spans="27:34" x14ac:dyDescent="0.35">
      <c r="AA396" s="10"/>
      <c r="AB396" s="10"/>
      <c r="AC396" s="10"/>
      <c r="AD396" s="10"/>
      <c r="AE396" s="10"/>
      <c r="AF396" s="10"/>
      <c r="AG396" s="10"/>
      <c r="AH396" s="10"/>
    </row>
    <row r="397" spans="27:34" x14ac:dyDescent="0.35">
      <c r="AA397" s="10"/>
      <c r="AB397" s="10"/>
      <c r="AC397" s="10"/>
      <c r="AD397" s="10"/>
      <c r="AE397" s="10"/>
      <c r="AF397" s="10"/>
      <c r="AG397" s="10"/>
      <c r="AH397" s="10"/>
    </row>
    <row r="398" spans="27:34" x14ac:dyDescent="0.35">
      <c r="AA398" s="10"/>
      <c r="AB398" s="10"/>
      <c r="AC398" s="10"/>
      <c r="AD398" s="10"/>
      <c r="AE398" s="10"/>
      <c r="AF398" s="10"/>
      <c r="AG398" s="10"/>
      <c r="AH398" s="10"/>
    </row>
    <row r="399" spans="27:34" x14ac:dyDescent="0.35">
      <c r="AA399" s="10"/>
      <c r="AB399" s="10"/>
      <c r="AC399" s="10"/>
      <c r="AD399" s="10"/>
      <c r="AE399" s="10"/>
      <c r="AF399" s="10"/>
      <c r="AG399" s="10"/>
      <c r="AH399" s="10"/>
    </row>
    <row r="400" spans="27:34" x14ac:dyDescent="0.35">
      <c r="AA400" s="10"/>
      <c r="AB400" s="10"/>
      <c r="AC400" s="10"/>
      <c r="AD400" s="10"/>
      <c r="AE400" s="10"/>
      <c r="AF400" s="10"/>
      <c r="AG400" s="10"/>
      <c r="AH400" s="10"/>
    </row>
    <row r="401" spans="27:34" x14ac:dyDescent="0.35">
      <c r="AA401" s="10"/>
      <c r="AB401" s="10"/>
      <c r="AC401" s="10"/>
      <c r="AD401" s="10"/>
      <c r="AE401" s="10"/>
      <c r="AF401" s="10"/>
      <c r="AG401" s="10"/>
      <c r="AH401" s="10"/>
    </row>
    <row r="402" spans="27:34" x14ac:dyDescent="0.35">
      <c r="AA402" s="10"/>
      <c r="AB402" s="10"/>
      <c r="AC402" s="10"/>
      <c r="AD402" s="10"/>
      <c r="AE402" s="10"/>
      <c r="AF402" s="10"/>
      <c r="AG402" s="10"/>
      <c r="AH402" s="10"/>
    </row>
    <row r="403" spans="27:34" x14ac:dyDescent="0.35">
      <c r="AA403" s="10"/>
      <c r="AB403" s="10"/>
      <c r="AC403" s="10"/>
      <c r="AD403" s="10"/>
      <c r="AE403" s="10"/>
      <c r="AF403" s="10"/>
      <c r="AG403" s="10"/>
      <c r="AH403" s="10"/>
    </row>
    <row r="404" spans="27:34" x14ac:dyDescent="0.35">
      <c r="AA404" s="10"/>
      <c r="AB404" s="10"/>
      <c r="AC404" s="10"/>
      <c r="AD404" s="10"/>
      <c r="AE404" s="10"/>
      <c r="AF404" s="10"/>
      <c r="AG404" s="10"/>
      <c r="AH404" s="10"/>
    </row>
    <row r="405" spans="27:34" x14ac:dyDescent="0.35">
      <c r="AA405" s="10"/>
      <c r="AB405" s="10"/>
      <c r="AC405" s="10"/>
      <c r="AD405" s="10"/>
      <c r="AE405" s="10"/>
      <c r="AF405" s="10"/>
      <c r="AG405" s="10"/>
      <c r="AH405" s="10"/>
    </row>
    <row r="406" spans="27:34" x14ac:dyDescent="0.35">
      <c r="AA406" s="10"/>
      <c r="AB406" s="10"/>
      <c r="AC406" s="10"/>
      <c r="AD406" s="10"/>
      <c r="AE406" s="10"/>
      <c r="AF406" s="10"/>
      <c r="AG406" s="10"/>
      <c r="AH406" s="10"/>
    </row>
    <row r="407" spans="27:34" x14ac:dyDescent="0.35">
      <c r="AA407" s="10"/>
      <c r="AB407" s="10"/>
      <c r="AC407" s="10"/>
      <c r="AD407" s="10"/>
      <c r="AE407" s="10"/>
      <c r="AF407" s="10"/>
      <c r="AG407" s="10"/>
      <c r="AH407" s="10"/>
    </row>
    <row r="408" spans="27:34" x14ac:dyDescent="0.35">
      <c r="AA408" s="10"/>
      <c r="AB408" s="10"/>
      <c r="AC408" s="10"/>
      <c r="AD408" s="10"/>
      <c r="AE408" s="10"/>
      <c r="AF408" s="10"/>
      <c r="AG408" s="10"/>
      <c r="AH408" s="10"/>
    </row>
    <row r="409" spans="27:34" x14ac:dyDescent="0.35">
      <c r="AA409" s="10"/>
      <c r="AB409" s="10"/>
      <c r="AC409" s="10"/>
      <c r="AD409" s="10"/>
      <c r="AE409" s="10"/>
      <c r="AF409" s="10"/>
      <c r="AG409" s="10"/>
      <c r="AH409" s="10"/>
    </row>
    <row r="410" spans="27:34" x14ac:dyDescent="0.35">
      <c r="AA410" s="10"/>
      <c r="AB410" s="10"/>
      <c r="AC410" s="10"/>
      <c r="AD410" s="10"/>
      <c r="AE410" s="10"/>
      <c r="AF410" s="10"/>
      <c r="AG410" s="10"/>
      <c r="AH410" s="10"/>
    </row>
    <row r="411" spans="27:34" x14ac:dyDescent="0.35">
      <c r="AA411" s="10"/>
      <c r="AB411" s="10"/>
      <c r="AC411" s="10"/>
      <c r="AD411" s="10"/>
      <c r="AE411" s="10"/>
      <c r="AF411" s="10"/>
      <c r="AG411" s="10"/>
      <c r="AH411" s="10"/>
    </row>
    <row r="412" spans="27:34" x14ac:dyDescent="0.35">
      <c r="AA412" s="10"/>
      <c r="AB412" s="10"/>
      <c r="AC412" s="10"/>
      <c r="AD412" s="10"/>
      <c r="AE412" s="10"/>
      <c r="AF412" s="10"/>
      <c r="AG412" s="10"/>
      <c r="AH412" s="10"/>
    </row>
    <row r="413" spans="27:34" x14ac:dyDescent="0.35">
      <c r="AA413" s="10"/>
      <c r="AB413" s="10"/>
      <c r="AC413" s="10"/>
      <c r="AD413" s="10"/>
      <c r="AE413" s="10"/>
      <c r="AF413" s="10"/>
      <c r="AG413" s="10"/>
      <c r="AH413" s="10"/>
    </row>
    <row r="414" spans="27:34" x14ac:dyDescent="0.35">
      <c r="AA414" s="10"/>
      <c r="AB414" s="10"/>
      <c r="AC414" s="10"/>
      <c r="AD414" s="10"/>
      <c r="AE414" s="10"/>
      <c r="AF414" s="10"/>
      <c r="AG414" s="10"/>
      <c r="AH414" s="10"/>
    </row>
    <row r="415" spans="27:34" x14ac:dyDescent="0.35">
      <c r="AA415" s="10"/>
      <c r="AB415" s="10"/>
      <c r="AC415" s="10"/>
      <c r="AD415" s="10"/>
      <c r="AE415" s="10"/>
      <c r="AF415" s="10"/>
      <c r="AG415" s="10"/>
      <c r="AH415" s="10"/>
    </row>
    <row r="416" spans="27:34" x14ac:dyDescent="0.35">
      <c r="AA416" s="10"/>
      <c r="AB416" s="10"/>
      <c r="AC416" s="10"/>
      <c r="AD416" s="10"/>
      <c r="AE416" s="10"/>
      <c r="AF416" s="10"/>
      <c r="AG416" s="10"/>
      <c r="AH416" s="10"/>
    </row>
    <row r="417" spans="27:34" x14ac:dyDescent="0.35">
      <c r="AA417" s="10"/>
      <c r="AB417" s="10"/>
      <c r="AC417" s="10"/>
      <c r="AD417" s="10"/>
      <c r="AE417" s="10"/>
      <c r="AF417" s="10"/>
      <c r="AG417" s="10"/>
      <c r="AH417" s="10"/>
    </row>
    <row r="418" spans="27:34" x14ac:dyDescent="0.35">
      <c r="AA418" s="10"/>
      <c r="AB418" s="10"/>
      <c r="AC418" s="10"/>
      <c r="AD418" s="10"/>
      <c r="AE418" s="10"/>
      <c r="AF418" s="10"/>
      <c r="AG418" s="10"/>
      <c r="AH418" s="10"/>
    </row>
    <row r="419" spans="27:34" x14ac:dyDescent="0.35">
      <c r="AA419" s="10"/>
      <c r="AB419" s="10"/>
      <c r="AC419" s="10"/>
      <c r="AD419" s="10"/>
      <c r="AE419" s="10"/>
      <c r="AF419" s="10"/>
      <c r="AG419" s="10"/>
      <c r="AH419" s="10"/>
    </row>
    <row r="420" spans="27:34" x14ac:dyDescent="0.35">
      <c r="AA420" s="10"/>
      <c r="AB420" s="10"/>
      <c r="AC420" s="10"/>
      <c r="AD420" s="10"/>
      <c r="AE420" s="10"/>
      <c r="AF420" s="10"/>
      <c r="AG420" s="10"/>
      <c r="AH420" s="10"/>
    </row>
    <row r="421" spans="27:34" x14ac:dyDescent="0.35">
      <c r="AA421" s="10"/>
      <c r="AB421" s="10"/>
      <c r="AC421" s="10"/>
      <c r="AD421" s="10"/>
      <c r="AE421" s="10"/>
      <c r="AF421" s="10"/>
      <c r="AG421" s="10"/>
      <c r="AH421" s="10"/>
    </row>
    <row r="422" spans="27:34" x14ac:dyDescent="0.35">
      <c r="AA422" s="10"/>
      <c r="AB422" s="10"/>
      <c r="AC422" s="10"/>
      <c r="AD422" s="10"/>
      <c r="AE422" s="10"/>
      <c r="AF422" s="10"/>
      <c r="AG422" s="10"/>
      <c r="AH422" s="10"/>
    </row>
    <row r="423" spans="27:34" x14ac:dyDescent="0.35">
      <c r="AA423" s="10"/>
      <c r="AB423" s="10"/>
      <c r="AC423" s="10"/>
      <c r="AD423" s="10"/>
      <c r="AE423" s="10"/>
      <c r="AF423" s="10"/>
      <c r="AG423" s="10"/>
      <c r="AH423" s="10"/>
    </row>
    <row r="424" spans="27:34" x14ac:dyDescent="0.35">
      <c r="AA424" s="10"/>
      <c r="AB424" s="10"/>
      <c r="AC424" s="10"/>
      <c r="AD424" s="10"/>
      <c r="AE424" s="10"/>
      <c r="AF424" s="10"/>
      <c r="AG424" s="10"/>
      <c r="AH424" s="10"/>
    </row>
    <row r="425" spans="27:34" x14ac:dyDescent="0.35">
      <c r="AA425" s="10"/>
      <c r="AB425" s="10"/>
      <c r="AC425" s="10"/>
      <c r="AD425" s="10"/>
      <c r="AE425" s="10"/>
      <c r="AF425" s="10"/>
      <c r="AG425" s="10"/>
      <c r="AH425" s="10"/>
    </row>
    <row r="426" spans="27:34" x14ac:dyDescent="0.35">
      <c r="AA426" s="10"/>
      <c r="AB426" s="10"/>
      <c r="AC426" s="10"/>
      <c r="AD426" s="10"/>
      <c r="AE426" s="10"/>
      <c r="AF426" s="10"/>
      <c r="AG426" s="10"/>
      <c r="AH426" s="10"/>
    </row>
    <row r="427" spans="27:34" x14ac:dyDescent="0.35">
      <c r="AA427" s="10"/>
      <c r="AB427" s="10"/>
      <c r="AC427" s="10"/>
      <c r="AD427" s="10"/>
      <c r="AE427" s="10"/>
      <c r="AF427" s="10"/>
      <c r="AG427" s="10"/>
      <c r="AH427" s="10"/>
    </row>
    <row r="428" spans="27:34" x14ac:dyDescent="0.35">
      <c r="AA428" s="10"/>
      <c r="AB428" s="10"/>
      <c r="AC428" s="10"/>
      <c r="AD428" s="10"/>
      <c r="AE428" s="10"/>
      <c r="AF428" s="10"/>
      <c r="AG428" s="10"/>
      <c r="AH428" s="10"/>
    </row>
    <row r="429" spans="27:34" x14ac:dyDescent="0.35">
      <c r="AA429" s="10"/>
      <c r="AB429" s="10"/>
      <c r="AC429" s="10"/>
      <c r="AD429" s="10"/>
      <c r="AE429" s="10"/>
      <c r="AF429" s="10"/>
      <c r="AG429" s="10"/>
      <c r="AH429" s="10"/>
    </row>
    <row r="430" spans="27:34" x14ac:dyDescent="0.35">
      <c r="AA430" s="10"/>
      <c r="AB430" s="10"/>
      <c r="AC430" s="10"/>
      <c r="AD430" s="10"/>
      <c r="AE430" s="10"/>
      <c r="AF430" s="10"/>
      <c r="AG430" s="10"/>
      <c r="AH430" s="10"/>
    </row>
    <row r="431" spans="27:34" x14ac:dyDescent="0.35">
      <c r="AA431" s="10"/>
      <c r="AB431" s="10"/>
      <c r="AC431" s="10"/>
      <c r="AD431" s="10"/>
      <c r="AE431" s="10"/>
      <c r="AF431" s="10"/>
      <c r="AG431" s="10"/>
      <c r="AH431" s="10"/>
    </row>
    <row r="432" spans="27:34" x14ac:dyDescent="0.35">
      <c r="AA432" s="10"/>
      <c r="AB432" s="10"/>
      <c r="AC432" s="10"/>
      <c r="AD432" s="10"/>
      <c r="AE432" s="10"/>
      <c r="AF432" s="10"/>
      <c r="AG432" s="10"/>
      <c r="AH432" s="10"/>
    </row>
    <row r="433" spans="27:34" x14ac:dyDescent="0.35">
      <c r="AA433" s="10"/>
      <c r="AB433" s="10"/>
      <c r="AC433" s="10"/>
      <c r="AD433" s="10"/>
      <c r="AE433" s="10"/>
      <c r="AF433" s="10"/>
      <c r="AG433" s="10"/>
      <c r="AH433" s="10"/>
    </row>
    <row r="434" spans="27:34" x14ac:dyDescent="0.35">
      <c r="AA434" s="10"/>
      <c r="AB434" s="10"/>
      <c r="AC434" s="10"/>
      <c r="AD434" s="10"/>
      <c r="AE434" s="10"/>
      <c r="AF434" s="10"/>
      <c r="AG434" s="10"/>
      <c r="AH434" s="10"/>
    </row>
    <row r="435" spans="27:34" x14ac:dyDescent="0.35">
      <c r="AA435" s="10"/>
      <c r="AB435" s="10"/>
      <c r="AC435" s="10"/>
      <c r="AD435" s="10"/>
      <c r="AE435" s="10"/>
      <c r="AF435" s="10"/>
      <c r="AG435" s="10"/>
      <c r="AH435" s="10"/>
    </row>
    <row r="436" spans="27:34" x14ac:dyDescent="0.35">
      <c r="AA436" s="10"/>
      <c r="AB436" s="10"/>
      <c r="AC436" s="10"/>
      <c r="AD436" s="10"/>
      <c r="AE436" s="10"/>
      <c r="AF436" s="10"/>
      <c r="AG436" s="10"/>
      <c r="AH436" s="10"/>
    </row>
    <row r="437" spans="27:34" x14ac:dyDescent="0.35">
      <c r="AA437" s="10"/>
      <c r="AB437" s="10"/>
      <c r="AC437" s="10"/>
      <c r="AD437" s="10"/>
      <c r="AE437" s="10"/>
      <c r="AF437" s="10"/>
      <c r="AG437" s="10"/>
      <c r="AH437" s="10"/>
    </row>
    <row r="438" spans="27:34" x14ac:dyDescent="0.35">
      <c r="AA438" s="10"/>
      <c r="AB438" s="10"/>
      <c r="AC438" s="10"/>
      <c r="AD438" s="10"/>
      <c r="AE438" s="10"/>
      <c r="AF438" s="10"/>
      <c r="AG438" s="10"/>
      <c r="AH438" s="10"/>
    </row>
    <row r="439" spans="27:34" x14ac:dyDescent="0.35">
      <c r="AA439" s="10"/>
      <c r="AB439" s="10"/>
      <c r="AC439" s="10"/>
      <c r="AD439" s="10"/>
      <c r="AE439" s="10"/>
      <c r="AF439" s="10"/>
      <c r="AG439" s="10"/>
      <c r="AH439" s="10"/>
    </row>
    <row r="440" spans="27:34" x14ac:dyDescent="0.35">
      <c r="AA440" s="10"/>
      <c r="AB440" s="10"/>
      <c r="AC440" s="10"/>
      <c r="AD440" s="10"/>
      <c r="AE440" s="10"/>
      <c r="AF440" s="10"/>
      <c r="AG440" s="10"/>
      <c r="AH440" s="10"/>
    </row>
    <row r="441" spans="27:34" x14ac:dyDescent="0.35">
      <c r="AA441" s="10"/>
      <c r="AB441" s="10"/>
      <c r="AC441" s="10"/>
      <c r="AD441" s="10"/>
      <c r="AE441" s="10"/>
      <c r="AF441" s="10"/>
      <c r="AG441" s="10"/>
      <c r="AH441" s="10"/>
    </row>
    <row r="442" spans="27:34" x14ac:dyDescent="0.35">
      <c r="AA442" s="10"/>
      <c r="AB442" s="10"/>
      <c r="AC442" s="10"/>
      <c r="AD442" s="10"/>
      <c r="AE442" s="10"/>
      <c r="AF442" s="10"/>
      <c r="AG442" s="10"/>
      <c r="AH442" s="10"/>
    </row>
    <row r="443" spans="27:34" x14ac:dyDescent="0.35">
      <c r="AA443" s="10"/>
      <c r="AB443" s="10"/>
      <c r="AC443" s="10"/>
      <c r="AD443" s="10"/>
      <c r="AE443" s="10"/>
      <c r="AF443" s="10"/>
      <c r="AG443" s="10"/>
      <c r="AH443" s="10"/>
    </row>
    <row r="444" spans="27:34" x14ac:dyDescent="0.35">
      <c r="AA444" s="10"/>
      <c r="AB444" s="10"/>
      <c r="AC444" s="10"/>
      <c r="AD444" s="10"/>
      <c r="AE444" s="10"/>
      <c r="AF444" s="10"/>
      <c r="AG444" s="10"/>
      <c r="AH444" s="10"/>
    </row>
    <row r="445" spans="27:34" x14ac:dyDescent="0.35">
      <c r="AA445" s="10"/>
      <c r="AB445" s="10"/>
      <c r="AC445" s="10"/>
      <c r="AD445" s="10"/>
      <c r="AE445" s="10"/>
      <c r="AF445" s="10"/>
      <c r="AG445" s="10"/>
      <c r="AH445" s="10"/>
    </row>
    <row r="446" spans="27:34" x14ac:dyDescent="0.35">
      <c r="AA446" s="10"/>
      <c r="AB446" s="10"/>
      <c r="AC446" s="10"/>
      <c r="AD446" s="10"/>
      <c r="AE446" s="10"/>
      <c r="AF446" s="10"/>
      <c r="AG446" s="10"/>
      <c r="AH446" s="10"/>
    </row>
    <row r="447" spans="27:34" x14ac:dyDescent="0.35">
      <c r="AA447" s="10"/>
      <c r="AB447" s="10"/>
      <c r="AC447" s="10"/>
      <c r="AD447" s="10"/>
      <c r="AE447" s="10"/>
      <c r="AF447" s="10"/>
      <c r="AG447" s="10"/>
      <c r="AH447" s="10"/>
    </row>
    <row r="448" spans="27:34" x14ac:dyDescent="0.35">
      <c r="AA448" s="10"/>
      <c r="AB448" s="10"/>
      <c r="AC448" s="10"/>
      <c r="AD448" s="10"/>
      <c r="AE448" s="10"/>
      <c r="AF448" s="10"/>
      <c r="AG448" s="10"/>
      <c r="AH448" s="10"/>
    </row>
    <row r="449" spans="27:34" x14ac:dyDescent="0.35">
      <c r="AA449" s="10"/>
      <c r="AB449" s="10"/>
      <c r="AC449" s="10"/>
      <c r="AD449" s="10"/>
      <c r="AE449" s="10"/>
      <c r="AF449" s="10"/>
      <c r="AG449" s="10"/>
      <c r="AH449" s="10"/>
    </row>
    <row r="450" spans="27:34" x14ac:dyDescent="0.35">
      <c r="AA450" s="10"/>
      <c r="AB450" s="10"/>
      <c r="AC450" s="10"/>
      <c r="AD450" s="10"/>
      <c r="AE450" s="10"/>
      <c r="AF450" s="10"/>
      <c r="AG450" s="10"/>
      <c r="AH450" s="10"/>
    </row>
    <row r="451" spans="27:34" x14ac:dyDescent="0.35">
      <c r="AA451" s="10"/>
      <c r="AB451" s="10"/>
      <c r="AC451" s="10"/>
      <c r="AD451" s="10"/>
      <c r="AE451" s="10"/>
      <c r="AF451" s="10"/>
      <c r="AG451" s="10"/>
      <c r="AH451" s="10"/>
    </row>
    <row r="452" spans="27:34" x14ac:dyDescent="0.35">
      <c r="AA452" s="10"/>
      <c r="AB452" s="10"/>
      <c r="AC452" s="10"/>
      <c r="AD452" s="10"/>
      <c r="AE452" s="10"/>
      <c r="AF452" s="10"/>
      <c r="AG452" s="10"/>
      <c r="AH452" s="10"/>
    </row>
    <row r="453" spans="27:34" x14ac:dyDescent="0.35">
      <c r="AA453" s="10"/>
      <c r="AB453" s="10"/>
      <c r="AC453" s="10"/>
      <c r="AD453" s="10"/>
      <c r="AE453" s="10"/>
      <c r="AF453" s="10"/>
      <c r="AG453" s="10"/>
      <c r="AH453" s="10"/>
    </row>
    <row r="454" spans="27:34" x14ac:dyDescent="0.35">
      <c r="AA454" s="10"/>
      <c r="AB454" s="10"/>
      <c r="AC454" s="10"/>
      <c r="AD454" s="10"/>
      <c r="AE454" s="10"/>
      <c r="AF454" s="10"/>
      <c r="AG454" s="10"/>
      <c r="AH454" s="10"/>
    </row>
    <row r="455" spans="27:34" x14ac:dyDescent="0.35">
      <c r="AA455" s="10"/>
      <c r="AB455" s="10"/>
      <c r="AC455" s="10"/>
      <c r="AD455" s="10"/>
      <c r="AE455" s="10"/>
      <c r="AF455" s="10"/>
      <c r="AG455" s="10"/>
      <c r="AH455" s="10"/>
    </row>
    <row r="456" spans="27:34" x14ac:dyDescent="0.35">
      <c r="AA456" s="10"/>
      <c r="AB456" s="10"/>
      <c r="AC456" s="10"/>
      <c r="AD456" s="10"/>
      <c r="AE456" s="10"/>
      <c r="AF456" s="10"/>
      <c r="AG456" s="10"/>
      <c r="AH456" s="10"/>
    </row>
    <row r="457" spans="27:34" x14ac:dyDescent="0.35">
      <c r="AA457" s="10"/>
      <c r="AB457" s="10"/>
      <c r="AC457" s="10"/>
      <c r="AD457" s="10"/>
      <c r="AE457" s="10"/>
      <c r="AF457" s="10"/>
      <c r="AG457" s="10"/>
      <c r="AH457" s="10"/>
    </row>
    <row r="458" spans="27:34" x14ac:dyDescent="0.35">
      <c r="AA458" s="10"/>
      <c r="AB458" s="10"/>
      <c r="AC458" s="10"/>
      <c r="AD458" s="10"/>
      <c r="AE458" s="10"/>
      <c r="AF458" s="10"/>
      <c r="AG458" s="10"/>
      <c r="AH458" s="10"/>
    </row>
    <row r="459" spans="27:34" x14ac:dyDescent="0.35">
      <c r="AA459" s="10"/>
      <c r="AB459" s="10"/>
      <c r="AC459" s="10"/>
      <c r="AD459" s="10"/>
      <c r="AE459" s="10"/>
      <c r="AF459" s="10"/>
      <c r="AG459" s="10"/>
      <c r="AH459" s="10"/>
    </row>
    <row r="460" spans="27:34" x14ac:dyDescent="0.35">
      <c r="AA460" s="10"/>
      <c r="AB460" s="10"/>
      <c r="AC460" s="10"/>
      <c r="AD460" s="10"/>
      <c r="AE460" s="10"/>
      <c r="AF460" s="10"/>
      <c r="AG460" s="10"/>
      <c r="AH460" s="10"/>
    </row>
    <row r="461" spans="27:34" x14ac:dyDescent="0.35">
      <c r="AA461" s="10"/>
      <c r="AB461" s="10"/>
      <c r="AC461" s="10"/>
      <c r="AD461" s="10"/>
      <c r="AE461" s="10"/>
      <c r="AF461" s="10"/>
      <c r="AG461" s="10"/>
      <c r="AH461" s="10"/>
    </row>
    <row r="462" spans="27:34" x14ac:dyDescent="0.35">
      <c r="AA462" s="10"/>
      <c r="AB462" s="10"/>
      <c r="AC462" s="10"/>
      <c r="AD462" s="10"/>
      <c r="AE462" s="10"/>
      <c r="AF462" s="10"/>
      <c r="AG462" s="10"/>
      <c r="AH462" s="10"/>
    </row>
    <row r="463" spans="27:34" x14ac:dyDescent="0.35">
      <c r="AA463" s="10"/>
      <c r="AB463" s="10"/>
      <c r="AC463" s="10"/>
      <c r="AD463" s="10"/>
      <c r="AE463" s="10"/>
      <c r="AF463" s="10"/>
      <c r="AG463" s="10"/>
      <c r="AH463" s="10"/>
    </row>
    <row r="464" spans="27:34" x14ac:dyDescent="0.35">
      <c r="AA464" s="10"/>
      <c r="AB464" s="10"/>
      <c r="AC464" s="10"/>
      <c r="AD464" s="10"/>
      <c r="AE464" s="10"/>
      <c r="AF464" s="10"/>
      <c r="AG464" s="10"/>
      <c r="AH464" s="10"/>
    </row>
    <row r="465" spans="27:34" x14ac:dyDescent="0.35">
      <c r="AA465" s="10"/>
      <c r="AB465" s="10"/>
      <c r="AC465" s="10"/>
      <c r="AD465" s="10"/>
      <c r="AE465" s="10"/>
      <c r="AF465" s="10"/>
      <c r="AG465" s="10"/>
      <c r="AH465" s="10"/>
    </row>
    <row r="466" spans="27:34" x14ac:dyDescent="0.35">
      <c r="AA466" s="10"/>
      <c r="AB466" s="10"/>
      <c r="AC466" s="10"/>
      <c r="AD466" s="10"/>
      <c r="AE466" s="10"/>
      <c r="AF466" s="10"/>
      <c r="AG466" s="10"/>
      <c r="AH466" s="10"/>
    </row>
    <row r="467" spans="27:34" x14ac:dyDescent="0.35">
      <c r="AA467" s="10"/>
      <c r="AB467" s="10"/>
      <c r="AC467" s="10"/>
      <c r="AD467" s="10"/>
      <c r="AE467" s="10"/>
      <c r="AF467" s="10"/>
      <c r="AG467" s="10"/>
      <c r="AH467" s="10"/>
    </row>
    <row r="468" spans="27:34" x14ac:dyDescent="0.35">
      <c r="AA468" s="10"/>
      <c r="AB468" s="10"/>
      <c r="AC468" s="10"/>
      <c r="AD468" s="10"/>
      <c r="AE468" s="10"/>
      <c r="AF468" s="10"/>
      <c r="AG468" s="10"/>
      <c r="AH468" s="10"/>
    </row>
    <row r="469" spans="27:34" x14ac:dyDescent="0.35">
      <c r="AA469" s="10"/>
      <c r="AB469" s="10"/>
      <c r="AC469" s="10"/>
      <c r="AD469" s="10"/>
      <c r="AE469" s="10"/>
      <c r="AF469" s="10"/>
      <c r="AG469" s="10"/>
      <c r="AH469" s="10"/>
    </row>
    <row r="470" spans="27:34" x14ac:dyDescent="0.35">
      <c r="AA470" s="10"/>
      <c r="AB470" s="10"/>
      <c r="AC470" s="10"/>
      <c r="AD470" s="10"/>
      <c r="AE470" s="10"/>
      <c r="AF470" s="10"/>
      <c r="AG470" s="10"/>
      <c r="AH470" s="10"/>
    </row>
    <row r="471" spans="27:34" x14ac:dyDescent="0.35">
      <c r="AA471" s="10"/>
      <c r="AB471" s="10"/>
      <c r="AC471" s="10"/>
      <c r="AD471" s="10"/>
      <c r="AE471" s="10"/>
      <c r="AF471" s="10"/>
      <c r="AG471" s="10"/>
      <c r="AH471" s="10"/>
    </row>
    <row r="472" spans="27:34" x14ac:dyDescent="0.35">
      <c r="AA472" s="10"/>
      <c r="AB472" s="10"/>
      <c r="AC472" s="10"/>
      <c r="AD472" s="10"/>
      <c r="AE472" s="10"/>
      <c r="AF472" s="10"/>
      <c r="AG472" s="10"/>
      <c r="AH472" s="10"/>
    </row>
    <row r="473" spans="27:34" x14ac:dyDescent="0.35">
      <c r="AA473" s="10"/>
      <c r="AB473" s="10"/>
      <c r="AC473" s="10"/>
      <c r="AD473" s="10"/>
      <c r="AE473" s="10"/>
      <c r="AF473" s="10"/>
      <c r="AG473" s="10"/>
      <c r="AH473" s="10"/>
    </row>
    <row r="474" spans="27:34" x14ac:dyDescent="0.35">
      <c r="AA474" s="10"/>
      <c r="AB474" s="10"/>
      <c r="AC474" s="10"/>
      <c r="AD474" s="10"/>
      <c r="AE474" s="10"/>
      <c r="AF474" s="10"/>
      <c r="AG474" s="10"/>
      <c r="AH474" s="10"/>
    </row>
    <row r="475" spans="27:34" x14ac:dyDescent="0.35">
      <c r="AA475" s="10"/>
      <c r="AB475" s="10"/>
      <c r="AC475" s="10"/>
      <c r="AD475" s="10"/>
      <c r="AE475" s="10"/>
      <c r="AF475" s="10"/>
      <c r="AG475" s="10"/>
      <c r="AH475" s="10"/>
    </row>
    <row r="476" spans="27:34" x14ac:dyDescent="0.35">
      <c r="AA476" s="10"/>
      <c r="AB476" s="10"/>
      <c r="AC476" s="10"/>
      <c r="AD476" s="10"/>
      <c r="AE476" s="10"/>
      <c r="AF476" s="10"/>
      <c r="AG476" s="10"/>
      <c r="AH476" s="10"/>
    </row>
    <row r="477" spans="27:34" x14ac:dyDescent="0.35">
      <c r="AA477" s="10"/>
      <c r="AB477" s="10"/>
      <c r="AC477" s="10"/>
      <c r="AD477" s="10"/>
      <c r="AE477" s="10"/>
      <c r="AF477" s="10"/>
      <c r="AG477" s="10"/>
      <c r="AH477" s="10"/>
    </row>
    <row r="478" spans="27:34" x14ac:dyDescent="0.35">
      <c r="AA478" s="10"/>
      <c r="AB478" s="10"/>
      <c r="AC478" s="10"/>
      <c r="AD478" s="10"/>
      <c r="AE478" s="10"/>
      <c r="AF478" s="10"/>
      <c r="AG478" s="10"/>
      <c r="AH478" s="10"/>
    </row>
    <row r="479" spans="27:34" x14ac:dyDescent="0.35">
      <c r="AA479" s="10"/>
      <c r="AB479" s="10"/>
      <c r="AC479" s="10"/>
      <c r="AD479" s="10"/>
      <c r="AE479" s="10"/>
      <c r="AF479" s="10"/>
      <c r="AG479" s="10"/>
      <c r="AH479" s="10"/>
    </row>
    <row r="480" spans="27:34" x14ac:dyDescent="0.35">
      <c r="AA480" s="10"/>
      <c r="AB480" s="10"/>
      <c r="AC480" s="10"/>
      <c r="AD480" s="10"/>
      <c r="AE480" s="10"/>
      <c r="AF480" s="10"/>
      <c r="AG480" s="10"/>
      <c r="AH480" s="10"/>
    </row>
    <row r="481" spans="27:34" x14ac:dyDescent="0.35">
      <c r="AA481" s="10"/>
      <c r="AB481" s="10"/>
      <c r="AC481" s="10"/>
      <c r="AD481" s="10"/>
      <c r="AE481" s="10"/>
      <c r="AF481" s="10"/>
      <c r="AG481" s="10"/>
      <c r="AH481" s="10"/>
    </row>
    <row r="482" spans="27:34" x14ac:dyDescent="0.35">
      <c r="AA482" s="10"/>
      <c r="AB482" s="10"/>
      <c r="AC482" s="10"/>
      <c r="AD482" s="10"/>
      <c r="AE482" s="10"/>
      <c r="AF482" s="10"/>
      <c r="AG482" s="10"/>
      <c r="AH482" s="10"/>
    </row>
    <row r="483" spans="27:34" x14ac:dyDescent="0.35">
      <c r="AA483" s="10"/>
      <c r="AB483" s="10"/>
      <c r="AC483" s="10"/>
      <c r="AD483" s="10"/>
      <c r="AE483" s="10"/>
      <c r="AF483" s="10"/>
      <c r="AG483" s="10"/>
      <c r="AH483" s="10"/>
    </row>
    <row r="484" spans="27:34" x14ac:dyDescent="0.35">
      <c r="AA484" s="10"/>
      <c r="AB484" s="10"/>
      <c r="AC484" s="10"/>
      <c r="AD484" s="10"/>
      <c r="AE484" s="10"/>
      <c r="AF484" s="10"/>
      <c r="AG484" s="10"/>
      <c r="AH484" s="10"/>
    </row>
    <row r="485" spans="27:34" x14ac:dyDescent="0.35">
      <c r="AA485" s="10"/>
      <c r="AB485" s="10"/>
      <c r="AC485" s="10"/>
      <c r="AD485" s="10"/>
      <c r="AE485" s="10"/>
      <c r="AF485" s="10"/>
      <c r="AG485" s="10"/>
      <c r="AH485" s="10"/>
    </row>
    <row r="486" spans="27:34" x14ac:dyDescent="0.35">
      <c r="AA486" s="10"/>
      <c r="AB486" s="10"/>
      <c r="AC486" s="10"/>
      <c r="AD486" s="10"/>
      <c r="AE486" s="10"/>
      <c r="AF486" s="10"/>
      <c r="AG486" s="10"/>
      <c r="AH486" s="10"/>
    </row>
    <row r="487" spans="27:34" x14ac:dyDescent="0.35">
      <c r="AA487" s="10"/>
      <c r="AB487" s="10"/>
      <c r="AC487" s="10"/>
      <c r="AD487" s="10"/>
      <c r="AE487" s="10"/>
      <c r="AF487" s="10"/>
      <c r="AG487" s="10"/>
      <c r="AH487" s="10"/>
    </row>
    <row r="488" spans="27:34" x14ac:dyDescent="0.35">
      <c r="AA488" s="10"/>
      <c r="AB488" s="10"/>
      <c r="AC488" s="10"/>
      <c r="AD488" s="10"/>
      <c r="AE488" s="10"/>
      <c r="AF488" s="10"/>
      <c r="AG488" s="10"/>
      <c r="AH488" s="10"/>
    </row>
    <row r="489" spans="27:34" x14ac:dyDescent="0.35">
      <c r="AA489" s="10"/>
      <c r="AB489" s="10"/>
      <c r="AC489" s="10"/>
      <c r="AD489" s="10"/>
      <c r="AE489" s="10"/>
      <c r="AF489" s="10"/>
      <c r="AG489" s="10"/>
      <c r="AH489" s="10"/>
    </row>
    <row r="490" spans="27:34" x14ac:dyDescent="0.35">
      <c r="AA490" s="10"/>
      <c r="AB490" s="10"/>
      <c r="AC490" s="10"/>
      <c r="AD490" s="10"/>
      <c r="AE490" s="10"/>
      <c r="AF490" s="10"/>
      <c r="AG490" s="10"/>
      <c r="AH490" s="10"/>
    </row>
    <row r="491" spans="27:34" x14ac:dyDescent="0.35">
      <c r="AA491" s="10"/>
      <c r="AB491" s="10"/>
      <c r="AC491" s="10"/>
      <c r="AD491" s="10"/>
      <c r="AE491" s="10"/>
      <c r="AF491" s="10"/>
      <c r="AG491" s="10"/>
      <c r="AH491" s="10"/>
    </row>
    <row r="492" spans="27:34" x14ac:dyDescent="0.35">
      <c r="AA492" s="10"/>
      <c r="AB492" s="10"/>
      <c r="AC492" s="10"/>
      <c r="AD492" s="10"/>
      <c r="AE492" s="10"/>
      <c r="AF492" s="10"/>
      <c r="AG492" s="10"/>
      <c r="AH492" s="10"/>
    </row>
    <row r="493" spans="27:34" x14ac:dyDescent="0.35">
      <c r="AA493" s="10"/>
      <c r="AB493" s="10"/>
      <c r="AC493" s="10"/>
      <c r="AD493" s="10"/>
      <c r="AE493" s="10"/>
      <c r="AF493" s="10"/>
      <c r="AG493" s="10"/>
      <c r="AH493" s="10"/>
    </row>
    <row r="494" spans="27:34" x14ac:dyDescent="0.35">
      <c r="AA494" s="10"/>
      <c r="AB494" s="10"/>
      <c r="AC494" s="10"/>
      <c r="AD494" s="10"/>
      <c r="AE494" s="10"/>
      <c r="AF494" s="10"/>
      <c r="AG494" s="10"/>
      <c r="AH494" s="10"/>
    </row>
    <row r="495" spans="27:34" x14ac:dyDescent="0.35">
      <c r="AA495" s="10"/>
      <c r="AB495" s="10"/>
      <c r="AC495" s="10"/>
      <c r="AD495" s="10"/>
      <c r="AE495" s="10"/>
      <c r="AF495" s="10"/>
      <c r="AG495" s="10"/>
      <c r="AH495" s="10"/>
    </row>
    <row r="496" spans="27:34" x14ac:dyDescent="0.35">
      <c r="AA496" s="10"/>
      <c r="AB496" s="10"/>
      <c r="AC496" s="10"/>
      <c r="AD496" s="10"/>
      <c r="AE496" s="10"/>
      <c r="AF496" s="10"/>
      <c r="AG496" s="10"/>
      <c r="AH496" s="10"/>
    </row>
    <row r="497" spans="27:34" x14ac:dyDescent="0.35">
      <c r="AA497" s="10"/>
      <c r="AB497" s="10"/>
      <c r="AC497" s="10"/>
      <c r="AD497" s="10"/>
      <c r="AE497" s="10"/>
      <c r="AF497" s="10"/>
      <c r="AG497" s="10"/>
      <c r="AH497" s="10"/>
    </row>
    <row r="498" spans="27:34" x14ac:dyDescent="0.35">
      <c r="AA498" s="10"/>
      <c r="AB498" s="10"/>
      <c r="AC498" s="10"/>
      <c r="AD498" s="10"/>
      <c r="AE498" s="10"/>
      <c r="AF498" s="10"/>
      <c r="AG498" s="10"/>
      <c r="AH498" s="10"/>
    </row>
    <row r="499" spans="27:34" x14ac:dyDescent="0.35">
      <c r="AA499" s="10"/>
      <c r="AB499" s="10"/>
      <c r="AC499" s="10"/>
      <c r="AD499" s="10"/>
      <c r="AE499" s="10"/>
      <c r="AF499" s="10"/>
      <c r="AG499" s="10"/>
      <c r="AH499" s="10"/>
    </row>
    <row r="500" spans="27:34" x14ac:dyDescent="0.35">
      <c r="AA500" s="10"/>
      <c r="AB500" s="10"/>
      <c r="AC500" s="10"/>
      <c r="AD500" s="10"/>
      <c r="AE500" s="10"/>
      <c r="AF500" s="10"/>
      <c r="AG500" s="10"/>
      <c r="AH500" s="10"/>
    </row>
    <row r="501" spans="27:34" x14ac:dyDescent="0.35">
      <c r="AA501" s="10"/>
      <c r="AB501" s="10"/>
      <c r="AC501" s="10"/>
      <c r="AD501" s="10"/>
      <c r="AE501" s="10"/>
      <c r="AF501" s="10"/>
      <c r="AG501" s="10"/>
      <c r="AH501" s="10"/>
    </row>
    <row r="502" spans="27:34" x14ac:dyDescent="0.35">
      <c r="AA502" s="10"/>
      <c r="AB502" s="10"/>
      <c r="AC502" s="10"/>
      <c r="AD502" s="10"/>
      <c r="AE502" s="10"/>
      <c r="AF502" s="10"/>
      <c r="AG502" s="10"/>
      <c r="AH502" s="10"/>
    </row>
    <row r="503" spans="27:34" x14ac:dyDescent="0.35">
      <c r="AA503" s="10"/>
      <c r="AB503" s="10"/>
      <c r="AC503" s="10"/>
      <c r="AD503" s="10"/>
      <c r="AE503" s="10"/>
      <c r="AF503" s="10"/>
      <c r="AG503" s="10"/>
      <c r="AH503" s="10"/>
    </row>
    <row r="504" spans="27:34" x14ac:dyDescent="0.35">
      <c r="AA504" s="10"/>
      <c r="AB504" s="10"/>
      <c r="AC504" s="10"/>
      <c r="AD504" s="10"/>
      <c r="AE504" s="10"/>
      <c r="AF504" s="10"/>
      <c r="AG504" s="10"/>
      <c r="AH504" s="10"/>
    </row>
    <row r="505" spans="27:34" x14ac:dyDescent="0.35">
      <c r="AA505" s="10"/>
      <c r="AB505" s="10"/>
      <c r="AC505" s="10"/>
      <c r="AD505" s="10"/>
      <c r="AE505" s="10"/>
      <c r="AF505" s="10"/>
      <c r="AG505" s="10"/>
      <c r="AH505" s="10"/>
    </row>
    <row r="506" spans="27:34" x14ac:dyDescent="0.35">
      <c r="AA506" s="10"/>
      <c r="AB506" s="10"/>
      <c r="AC506" s="10"/>
      <c r="AD506" s="10"/>
      <c r="AE506" s="10"/>
      <c r="AF506" s="10"/>
      <c r="AG506" s="10"/>
      <c r="AH506" s="10"/>
    </row>
    <row r="507" spans="27:34" x14ac:dyDescent="0.35">
      <c r="AA507" s="10"/>
      <c r="AB507" s="10"/>
      <c r="AC507" s="10"/>
      <c r="AD507" s="10"/>
      <c r="AE507" s="10"/>
      <c r="AF507" s="10"/>
      <c r="AG507" s="10"/>
      <c r="AH507" s="10"/>
    </row>
    <row r="508" spans="27:34" x14ac:dyDescent="0.35">
      <c r="AA508" s="10"/>
      <c r="AB508" s="10"/>
      <c r="AC508" s="10"/>
      <c r="AD508" s="10"/>
      <c r="AE508" s="10"/>
      <c r="AF508" s="10"/>
      <c r="AG508" s="10"/>
      <c r="AH508" s="10"/>
    </row>
    <row r="509" spans="27:34" x14ac:dyDescent="0.35">
      <c r="AA509" s="10"/>
      <c r="AB509" s="10"/>
      <c r="AC509" s="10"/>
      <c r="AD509" s="10"/>
      <c r="AE509" s="10"/>
      <c r="AF509" s="10"/>
      <c r="AG509" s="10"/>
      <c r="AH509" s="10"/>
    </row>
    <row r="510" spans="27:34" x14ac:dyDescent="0.35">
      <c r="AA510" s="10"/>
      <c r="AB510" s="10"/>
      <c r="AC510" s="10"/>
      <c r="AD510" s="10"/>
      <c r="AE510" s="10"/>
      <c r="AF510" s="10"/>
      <c r="AG510" s="10"/>
      <c r="AH510" s="10"/>
    </row>
    <row r="511" spans="27:34" x14ac:dyDescent="0.35">
      <c r="AA511" s="10"/>
      <c r="AB511" s="10"/>
      <c r="AC511" s="10"/>
      <c r="AD511" s="10"/>
      <c r="AE511" s="10"/>
      <c r="AF511" s="10"/>
      <c r="AG511" s="10"/>
      <c r="AH511" s="10"/>
    </row>
    <row r="512" spans="27:34" x14ac:dyDescent="0.35">
      <c r="AA512" s="10"/>
      <c r="AB512" s="10"/>
      <c r="AC512" s="10"/>
      <c r="AD512" s="10"/>
      <c r="AE512" s="10"/>
      <c r="AF512" s="10"/>
      <c r="AG512" s="10"/>
      <c r="AH512" s="10"/>
    </row>
    <row r="513" spans="27:34" x14ac:dyDescent="0.35">
      <c r="AA513" s="10"/>
      <c r="AB513" s="10"/>
      <c r="AC513" s="10"/>
      <c r="AD513" s="10"/>
      <c r="AE513" s="10"/>
      <c r="AF513" s="10"/>
      <c r="AG513" s="10"/>
      <c r="AH513" s="10"/>
    </row>
    <row r="514" spans="27:34" x14ac:dyDescent="0.35">
      <c r="AA514" s="10"/>
      <c r="AB514" s="10"/>
      <c r="AC514" s="10"/>
      <c r="AD514" s="10"/>
      <c r="AE514" s="10"/>
      <c r="AF514" s="10"/>
      <c r="AG514" s="10"/>
      <c r="AH514" s="10"/>
    </row>
    <row r="515" spans="27:34" x14ac:dyDescent="0.35">
      <c r="AA515" s="10"/>
      <c r="AB515" s="10"/>
      <c r="AC515" s="10"/>
      <c r="AD515" s="10"/>
      <c r="AE515" s="10"/>
      <c r="AF515" s="10"/>
      <c r="AG515" s="10"/>
      <c r="AH515" s="10"/>
    </row>
    <row r="516" spans="27:34" x14ac:dyDescent="0.35">
      <c r="AA516" s="10"/>
      <c r="AB516" s="10"/>
      <c r="AC516" s="10"/>
      <c r="AD516" s="10"/>
      <c r="AE516" s="10"/>
      <c r="AF516" s="10"/>
      <c r="AG516" s="10"/>
      <c r="AH516" s="10"/>
    </row>
    <row r="517" spans="27:34" x14ac:dyDescent="0.35">
      <c r="AA517" s="10"/>
      <c r="AB517" s="10"/>
      <c r="AC517" s="10"/>
      <c r="AD517" s="10"/>
      <c r="AE517" s="10"/>
      <c r="AF517" s="10"/>
      <c r="AG517" s="10"/>
      <c r="AH517" s="10"/>
    </row>
    <row r="518" spans="27:34" x14ac:dyDescent="0.35">
      <c r="AA518" s="10"/>
      <c r="AB518" s="10"/>
      <c r="AC518" s="10"/>
      <c r="AD518" s="10"/>
      <c r="AE518" s="10"/>
      <c r="AF518" s="10"/>
      <c r="AG518" s="10"/>
      <c r="AH518" s="10"/>
    </row>
    <row r="519" spans="27:34" x14ac:dyDescent="0.35">
      <c r="AA519" s="10"/>
      <c r="AB519" s="10"/>
      <c r="AC519" s="10"/>
      <c r="AD519" s="10"/>
      <c r="AE519" s="10"/>
      <c r="AF519" s="10"/>
      <c r="AG519" s="10"/>
      <c r="AH519" s="10"/>
    </row>
    <row r="520" spans="27:34" x14ac:dyDescent="0.35">
      <c r="AA520" s="10"/>
      <c r="AB520" s="10"/>
      <c r="AC520" s="10"/>
      <c r="AD520" s="10"/>
      <c r="AE520" s="10"/>
      <c r="AF520" s="10"/>
      <c r="AG520" s="10"/>
      <c r="AH520" s="10"/>
    </row>
    <row r="521" spans="27:34" x14ac:dyDescent="0.35">
      <c r="AA521" s="10"/>
      <c r="AB521" s="10"/>
      <c r="AC521" s="10"/>
      <c r="AD521" s="10"/>
      <c r="AE521" s="10"/>
      <c r="AF521" s="10"/>
      <c r="AG521" s="10"/>
      <c r="AH521" s="10"/>
    </row>
    <row r="522" spans="27:34" x14ac:dyDescent="0.35">
      <c r="AA522" s="10"/>
      <c r="AB522" s="10"/>
      <c r="AC522" s="10"/>
      <c r="AD522" s="10"/>
      <c r="AE522" s="10"/>
      <c r="AF522" s="10"/>
      <c r="AG522" s="10"/>
      <c r="AH522" s="10"/>
    </row>
    <row r="523" spans="27:34" x14ac:dyDescent="0.35">
      <c r="AA523" s="10"/>
      <c r="AB523" s="10"/>
      <c r="AC523" s="10"/>
      <c r="AD523" s="10"/>
      <c r="AE523" s="10"/>
      <c r="AF523" s="10"/>
      <c r="AG523" s="10"/>
      <c r="AH523" s="10"/>
    </row>
    <row r="524" spans="27:34" x14ac:dyDescent="0.35">
      <c r="AA524" s="10"/>
      <c r="AB524" s="10"/>
      <c r="AC524" s="10"/>
      <c r="AD524" s="10"/>
      <c r="AE524" s="10"/>
      <c r="AF524" s="10"/>
      <c r="AG524" s="10"/>
      <c r="AH524" s="10"/>
    </row>
    <row r="525" spans="27:34" x14ac:dyDescent="0.35">
      <c r="AA525" s="10"/>
      <c r="AB525" s="10"/>
      <c r="AC525" s="10"/>
      <c r="AD525" s="10"/>
      <c r="AE525" s="10"/>
      <c r="AF525" s="10"/>
      <c r="AG525" s="10"/>
      <c r="AH525" s="10"/>
    </row>
    <row r="526" spans="27:34" x14ac:dyDescent="0.35">
      <c r="AA526" s="10"/>
      <c r="AB526" s="10"/>
      <c r="AC526" s="10"/>
      <c r="AD526" s="10"/>
      <c r="AE526" s="10"/>
      <c r="AF526" s="10"/>
      <c r="AG526" s="10"/>
      <c r="AH526" s="10"/>
    </row>
    <row r="527" spans="27:34" x14ac:dyDescent="0.35">
      <c r="AA527" s="10"/>
      <c r="AB527" s="10"/>
      <c r="AC527" s="10"/>
      <c r="AD527" s="10"/>
      <c r="AE527" s="10"/>
      <c r="AF527" s="10"/>
      <c r="AG527" s="10"/>
      <c r="AH527" s="10"/>
    </row>
    <row r="528" spans="27:34" x14ac:dyDescent="0.35">
      <c r="AA528" s="10"/>
      <c r="AB528" s="10"/>
      <c r="AC528" s="10"/>
      <c r="AD528" s="10"/>
      <c r="AE528" s="10"/>
      <c r="AF528" s="10"/>
      <c r="AG528" s="10"/>
      <c r="AH528" s="10"/>
    </row>
    <row r="529" spans="27:34" x14ac:dyDescent="0.35">
      <c r="AA529" s="10"/>
      <c r="AB529" s="10"/>
      <c r="AC529" s="10"/>
      <c r="AD529" s="10"/>
      <c r="AE529" s="10"/>
      <c r="AF529" s="10"/>
      <c r="AG529" s="10"/>
      <c r="AH529" s="10"/>
    </row>
    <row r="530" spans="27:34" x14ac:dyDescent="0.35">
      <c r="AA530" s="10"/>
      <c r="AB530" s="10"/>
      <c r="AC530" s="10"/>
      <c r="AD530" s="10"/>
      <c r="AE530" s="10"/>
      <c r="AF530" s="10"/>
      <c r="AG530" s="10"/>
      <c r="AH530" s="10"/>
    </row>
    <row r="531" spans="27:34" x14ac:dyDescent="0.35">
      <c r="AA531" s="10"/>
      <c r="AB531" s="10"/>
      <c r="AC531" s="10"/>
      <c r="AD531" s="10"/>
      <c r="AE531" s="10"/>
      <c r="AF531" s="10"/>
      <c r="AG531" s="10"/>
      <c r="AH531" s="10"/>
    </row>
    <row r="532" spans="27:34" x14ac:dyDescent="0.35">
      <c r="AA532" s="10"/>
      <c r="AB532" s="10"/>
      <c r="AC532" s="10"/>
      <c r="AD532" s="10"/>
      <c r="AE532" s="10"/>
      <c r="AF532" s="10"/>
      <c r="AG532" s="10"/>
      <c r="AH532" s="10"/>
    </row>
    <row r="533" spans="27:34" x14ac:dyDescent="0.35">
      <c r="AA533" s="10"/>
      <c r="AB533" s="10"/>
      <c r="AC533" s="10"/>
      <c r="AD533" s="10"/>
      <c r="AE533" s="10"/>
      <c r="AF533" s="10"/>
      <c r="AG533" s="10"/>
      <c r="AH533" s="10"/>
    </row>
    <row r="534" spans="27:34" x14ac:dyDescent="0.35">
      <c r="AA534" s="10"/>
      <c r="AB534" s="10"/>
      <c r="AC534" s="10"/>
      <c r="AD534" s="10"/>
      <c r="AE534" s="10"/>
      <c r="AF534" s="10"/>
      <c r="AG534" s="10"/>
      <c r="AH534" s="10"/>
    </row>
    <row r="535" spans="27:34" x14ac:dyDescent="0.35">
      <c r="AA535" s="10"/>
      <c r="AB535" s="10"/>
      <c r="AC535" s="10"/>
      <c r="AD535" s="10"/>
      <c r="AE535" s="10"/>
      <c r="AF535" s="10"/>
      <c r="AG535" s="10"/>
      <c r="AH535" s="10"/>
    </row>
    <row r="536" spans="27:34" x14ac:dyDescent="0.35">
      <c r="AA536" s="10"/>
      <c r="AB536" s="10"/>
      <c r="AC536" s="10"/>
      <c r="AD536" s="10"/>
      <c r="AE536" s="10"/>
      <c r="AF536" s="10"/>
      <c r="AG536" s="10"/>
      <c r="AH536" s="10"/>
    </row>
    <row r="537" spans="27:34" x14ac:dyDescent="0.35">
      <c r="AA537" s="10"/>
      <c r="AB537" s="10"/>
      <c r="AC537" s="10"/>
      <c r="AD537" s="10"/>
      <c r="AE537" s="10"/>
      <c r="AF537" s="10"/>
      <c r="AG537" s="10"/>
      <c r="AH537" s="10"/>
    </row>
    <row r="538" spans="27:34" x14ac:dyDescent="0.35">
      <c r="AA538" s="10"/>
      <c r="AB538" s="10"/>
      <c r="AC538" s="10"/>
      <c r="AD538" s="10"/>
      <c r="AE538" s="10"/>
      <c r="AF538" s="10"/>
      <c r="AG538" s="10"/>
      <c r="AH538" s="10"/>
    </row>
    <row r="539" spans="27:34" x14ac:dyDescent="0.35">
      <c r="AA539" s="10"/>
      <c r="AB539" s="10"/>
      <c r="AC539" s="10"/>
      <c r="AD539" s="10"/>
      <c r="AE539" s="10"/>
      <c r="AF539" s="10"/>
      <c r="AG539" s="10"/>
      <c r="AH539" s="10"/>
    </row>
    <row r="540" spans="27:34" x14ac:dyDescent="0.35">
      <c r="AA540" s="10"/>
      <c r="AB540" s="10"/>
      <c r="AC540" s="10"/>
      <c r="AD540" s="10"/>
      <c r="AE540" s="10"/>
      <c r="AF540" s="10"/>
      <c r="AG540" s="10"/>
      <c r="AH540" s="10"/>
    </row>
    <row r="541" spans="27:34" x14ac:dyDescent="0.35">
      <c r="AA541" s="10"/>
      <c r="AB541" s="10"/>
      <c r="AC541" s="10"/>
      <c r="AD541" s="10"/>
      <c r="AE541" s="10"/>
      <c r="AF541" s="10"/>
      <c r="AG541" s="10"/>
      <c r="AH541" s="10"/>
    </row>
    <row r="542" spans="27:34" x14ac:dyDescent="0.35">
      <c r="AA542" s="10"/>
      <c r="AB542" s="10"/>
      <c r="AC542" s="10"/>
      <c r="AD542" s="10"/>
      <c r="AE542" s="10"/>
      <c r="AF542" s="10"/>
      <c r="AG542" s="10"/>
      <c r="AH542" s="10"/>
    </row>
    <row r="543" spans="27:34" x14ac:dyDescent="0.35">
      <c r="AA543" s="10"/>
      <c r="AB543" s="10"/>
      <c r="AC543" s="10"/>
      <c r="AD543" s="10"/>
      <c r="AE543" s="10"/>
      <c r="AF543" s="10"/>
      <c r="AG543" s="10"/>
      <c r="AH543" s="10"/>
    </row>
    <row r="544" spans="27:34" x14ac:dyDescent="0.35">
      <c r="AA544" s="10"/>
      <c r="AB544" s="10"/>
      <c r="AC544" s="10"/>
      <c r="AD544" s="10"/>
      <c r="AE544" s="10"/>
      <c r="AF544" s="10"/>
      <c r="AG544" s="10"/>
      <c r="AH544" s="10"/>
    </row>
    <row r="545" spans="27:34" x14ac:dyDescent="0.35">
      <c r="AA545" s="10"/>
      <c r="AB545" s="10"/>
      <c r="AC545" s="10"/>
      <c r="AD545" s="10"/>
      <c r="AE545" s="10"/>
      <c r="AF545" s="10"/>
      <c r="AG545" s="10"/>
      <c r="AH545" s="10"/>
    </row>
    <row r="546" spans="27:34" x14ac:dyDescent="0.35">
      <c r="AA546" s="10"/>
      <c r="AB546" s="10"/>
      <c r="AC546" s="10"/>
      <c r="AD546" s="10"/>
      <c r="AE546" s="10"/>
      <c r="AF546" s="10"/>
      <c r="AG546" s="10"/>
      <c r="AH546" s="10"/>
    </row>
    <row r="547" spans="27:34" x14ac:dyDescent="0.35">
      <c r="AA547" s="10"/>
      <c r="AB547" s="10"/>
      <c r="AC547" s="10"/>
      <c r="AD547" s="10"/>
      <c r="AE547" s="10"/>
      <c r="AF547" s="10"/>
      <c r="AG547" s="10"/>
      <c r="AH547" s="10"/>
    </row>
    <row r="548" spans="27:34" x14ac:dyDescent="0.35">
      <c r="AA548" s="10"/>
      <c r="AB548" s="10"/>
      <c r="AC548" s="10"/>
      <c r="AD548" s="10"/>
      <c r="AE548" s="10"/>
      <c r="AF548" s="10"/>
      <c r="AG548" s="10"/>
      <c r="AH548" s="10"/>
    </row>
    <row r="549" spans="27:34" x14ac:dyDescent="0.35">
      <c r="AA549" s="10"/>
      <c r="AB549" s="10"/>
      <c r="AC549" s="10"/>
      <c r="AD549" s="10"/>
      <c r="AE549" s="10"/>
      <c r="AF549" s="10"/>
      <c r="AG549" s="10"/>
      <c r="AH549" s="10"/>
    </row>
    <row r="550" spans="27:34" x14ac:dyDescent="0.35">
      <c r="AA550" s="10"/>
      <c r="AB550" s="10"/>
      <c r="AC550" s="10"/>
      <c r="AD550" s="10"/>
      <c r="AE550" s="10"/>
      <c r="AF550" s="10"/>
      <c r="AG550" s="10"/>
      <c r="AH550" s="10"/>
    </row>
    <row r="551" spans="27:34" x14ac:dyDescent="0.35">
      <c r="AA551" s="10"/>
      <c r="AB551" s="10"/>
      <c r="AC551" s="10"/>
      <c r="AD551" s="10"/>
      <c r="AE551" s="10"/>
      <c r="AF551" s="10"/>
      <c r="AG551" s="10"/>
      <c r="AH551" s="10"/>
    </row>
    <row r="552" spans="27:34" x14ac:dyDescent="0.35">
      <c r="AA552" s="10"/>
      <c r="AB552" s="10"/>
      <c r="AC552" s="10"/>
      <c r="AD552" s="10"/>
      <c r="AE552" s="10"/>
      <c r="AF552" s="10"/>
      <c r="AG552" s="10"/>
      <c r="AH552" s="10"/>
    </row>
    <row r="553" spans="27:34" x14ac:dyDescent="0.35">
      <c r="AA553" s="10"/>
      <c r="AB553" s="10"/>
      <c r="AC553" s="10"/>
      <c r="AD553" s="10"/>
      <c r="AE553" s="10"/>
      <c r="AF553" s="10"/>
      <c r="AG553" s="10"/>
      <c r="AH553" s="10"/>
    </row>
    <row r="554" spans="27:34" x14ac:dyDescent="0.35">
      <c r="AA554" s="10"/>
      <c r="AB554" s="10"/>
      <c r="AC554" s="10"/>
      <c r="AD554" s="10"/>
      <c r="AE554" s="10"/>
      <c r="AF554" s="10"/>
      <c r="AG554" s="10"/>
      <c r="AH554" s="10"/>
    </row>
    <row r="555" spans="27:34" x14ac:dyDescent="0.35">
      <c r="AA555" s="10"/>
      <c r="AB555" s="10"/>
      <c r="AC555" s="10"/>
      <c r="AD555" s="10"/>
      <c r="AE555" s="10"/>
      <c r="AF555" s="10"/>
      <c r="AG555" s="10"/>
      <c r="AH555" s="10"/>
    </row>
    <row r="556" spans="27:34" x14ac:dyDescent="0.35">
      <c r="AA556" s="10"/>
      <c r="AB556" s="10"/>
      <c r="AC556" s="10"/>
      <c r="AD556" s="10"/>
      <c r="AE556" s="10"/>
      <c r="AF556" s="10"/>
      <c r="AG556" s="10"/>
      <c r="AH556" s="10"/>
    </row>
    <row r="557" spans="27:34" x14ac:dyDescent="0.35">
      <c r="AA557" s="10"/>
      <c r="AB557" s="10"/>
      <c r="AC557" s="10"/>
      <c r="AD557" s="10"/>
      <c r="AE557" s="10"/>
      <c r="AF557" s="10"/>
      <c r="AG557" s="10"/>
      <c r="AH557" s="10"/>
    </row>
    <row r="558" spans="27:34" x14ac:dyDescent="0.35">
      <c r="AA558" s="10"/>
      <c r="AB558" s="10"/>
      <c r="AC558" s="10"/>
      <c r="AD558" s="10"/>
      <c r="AE558" s="10"/>
      <c r="AF558" s="10"/>
      <c r="AG558" s="10"/>
      <c r="AH558" s="10"/>
    </row>
    <row r="559" spans="27:34" x14ac:dyDescent="0.35">
      <c r="AA559" s="10"/>
      <c r="AB559" s="10"/>
      <c r="AC559" s="10"/>
      <c r="AD559" s="10"/>
      <c r="AE559" s="10"/>
      <c r="AF559" s="10"/>
      <c r="AG559" s="10"/>
      <c r="AH559" s="10"/>
    </row>
    <row r="560" spans="27:34" x14ac:dyDescent="0.35">
      <c r="AA560" s="10"/>
      <c r="AB560" s="10"/>
      <c r="AC560" s="10"/>
      <c r="AD560" s="10"/>
      <c r="AE560" s="10"/>
      <c r="AF560" s="10"/>
      <c r="AG560" s="10"/>
      <c r="AH560" s="10"/>
    </row>
    <row r="561" spans="27:34" x14ac:dyDescent="0.35">
      <c r="AA561" s="10"/>
      <c r="AB561" s="10"/>
      <c r="AC561" s="10"/>
      <c r="AD561" s="10"/>
      <c r="AE561" s="10"/>
      <c r="AF561" s="10"/>
      <c r="AG561" s="10"/>
      <c r="AH561" s="10"/>
    </row>
    <row r="562" spans="27:34" x14ac:dyDescent="0.35">
      <c r="AA562" s="10"/>
      <c r="AB562" s="10"/>
      <c r="AC562" s="10"/>
      <c r="AD562" s="10"/>
      <c r="AE562" s="10"/>
      <c r="AF562" s="10"/>
      <c r="AG562" s="10"/>
      <c r="AH562" s="10"/>
    </row>
    <row r="563" spans="27:34" x14ac:dyDescent="0.35">
      <c r="AA563" s="10"/>
      <c r="AB563" s="10"/>
      <c r="AC563" s="10"/>
      <c r="AD563" s="10"/>
      <c r="AE563" s="10"/>
      <c r="AF563" s="10"/>
      <c r="AG563" s="10"/>
      <c r="AH563" s="10"/>
    </row>
    <row r="564" spans="27:34" x14ac:dyDescent="0.35">
      <c r="AA564" s="10"/>
      <c r="AB564" s="10"/>
      <c r="AC564" s="10"/>
      <c r="AD564" s="10"/>
      <c r="AE564" s="10"/>
      <c r="AF564" s="10"/>
      <c r="AG564" s="10"/>
      <c r="AH564" s="10"/>
    </row>
    <row r="565" spans="27:34" x14ac:dyDescent="0.35">
      <c r="AA565" s="10"/>
      <c r="AB565" s="10"/>
      <c r="AC565" s="10"/>
      <c r="AD565" s="10"/>
      <c r="AE565" s="10"/>
      <c r="AF565" s="10"/>
      <c r="AG565" s="10"/>
      <c r="AH565" s="10"/>
    </row>
    <row r="566" spans="27:34" x14ac:dyDescent="0.35">
      <c r="AA566" s="10"/>
      <c r="AB566" s="10"/>
      <c r="AC566" s="10"/>
      <c r="AD566" s="10"/>
      <c r="AE566" s="10"/>
      <c r="AF566" s="10"/>
      <c r="AG566" s="10"/>
      <c r="AH566" s="10"/>
    </row>
    <row r="567" spans="27:34" x14ac:dyDescent="0.35">
      <c r="AA567" s="10"/>
      <c r="AB567" s="10"/>
      <c r="AC567" s="10"/>
      <c r="AD567" s="10"/>
      <c r="AE567" s="10"/>
      <c r="AF567" s="10"/>
      <c r="AG567" s="10"/>
      <c r="AH567" s="10"/>
    </row>
    <row r="568" spans="27:34" x14ac:dyDescent="0.35">
      <c r="AA568" s="10"/>
      <c r="AB568" s="10"/>
      <c r="AC568" s="10"/>
      <c r="AD568" s="10"/>
      <c r="AE568" s="10"/>
      <c r="AF568" s="10"/>
      <c r="AG568" s="10"/>
      <c r="AH568" s="10"/>
    </row>
    <row r="569" spans="27:34" x14ac:dyDescent="0.35">
      <c r="AA569" s="10"/>
      <c r="AB569" s="10"/>
      <c r="AC569" s="10"/>
      <c r="AD569" s="10"/>
      <c r="AE569" s="10"/>
      <c r="AF569" s="10"/>
      <c r="AG569" s="10"/>
      <c r="AH569" s="10"/>
    </row>
    <row r="570" spans="27:34" x14ac:dyDescent="0.35">
      <c r="AA570" s="10"/>
      <c r="AB570" s="10"/>
      <c r="AC570" s="10"/>
      <c r="AD570" s="10"/>
      <c r="AE570" s="10"/>
      <c r="AF570" s="10"/>
      <c r="AG570" s="10"/>
      <c r="AH570" s="10"/>
    </row>
    <row r="571" spans="27:34" x14ac:dyDescent="0.35">
      <c r="AA571" s="10"/>
      <c r="AB571" s="10"/>
      <c r="AC571" s="10"/>
      <c r="AD571" s="10"/>
      <c r="AE571" s="10"/>
      <c r="AF571" s="10"/>
      <c r="AG571" s="10"/>
      <c r="AH571" s="10"/>
    </row>
    <row r="572" spans="27:34" x14ac:dyDescent="0.35">
      <c r="AA572" s="10"/>
      <c r="AB572" s="10"/>
      <c r="AC572" s="10"/>
      <c r="AD572" s="10"/>
      <c r="AE572" s="10"/>
      <c r="AF572" s="10"/>
      <c r="AG572" s="10"/>
      <c r="AH572" s="10"/>
    </row>
    <row r="573" spans="27:34" x14ac:dyDescent="0.35">
      <c r="AA573" s="10"/>
      <c r="AB573" s="10"/>
      <c r="AC573" s="10"/>
      <c r="AD573" s="10"/>
      <c r="AE573" s="10"/>
      <c r="AF573" s="10"/>
      <c r="AG573" s="10"/>
      <c r="AH573" s="10"/>
    </row>
    <row r="574" spans="27:34" x14ac:dyDescent="0.35">
      <c r="AA574" s="10"/>
      <c r="AB574" s="10"/>
      <c r="AC574" s="10"/>
      <c r="AD574" s="10"/>
      <c r="AE574" s="10"/>
      <c r="AF574" s="10"/>
      <c r="AG574" s="10"/>
      <c r="AH574" s="10"/>
    </row>
    <row r="575" spans="27:34" x14ac:dyDescent="0.35">
      <c r="AA575" s="10"/>
      <c r="AB575" s="10"/>
      <c r="AC575" s="10"/>
      <c r="AD575" s="10"/>
      <c r="AE575" s="10"/>
      <c r="AF575" s="10"/>
      <c r="AG575" s="10"/>
      <c r="AH575" s="10"/>
    </row>
    <row r="576" spans="27:34" x14ac:dyDescent="0.35">
      <c r="AA576" s="10"/>
      <c r="AB576" s="10"/>
      <c r="AC576" s="10"/>
      <c r="AD576" s="10"/>
      <c r="AE576" s="10"/>
      <c r="AF576" s="10"/>
      <c r="AG576" s="10"/>
      <c r="AH576" s="10"/>
    </row>
    <row r="577" spans="27:34" x14ac:dyDescent="0.35">
      <c r="AA577" s="10"/>
      <c r="AB577" s="10"/>
      <c r="AC577" s="10"/>
      <c r="AD577" s="10"/>
      <c r="AE577" s="10"/>
      <c r="AF577" s="10"/>
      <c r="AG577" s="10"/>
      <c r="AH577" s="10"/>
    </row>
    <row r="578" spans="27:34" x14ac:dyDescent="0.35">
      <c r="AA578" s="10"/>
      <c r="AB578" s="10"/>
      <c r="AC578" s="10"/>
      <c r="AD578" s="10"/>
      <c r="AE578" s="10"/>
      <c r="AF578" s="10"/>
      <c r="AG578" s="10"/>
      <c r="AH578" s="10"/>
    </row>
    <row r="579" spans="27:34" x14ac:dyDescent="0.35">
      <c r="AA579" s="10"/>
      <c r="AB579" s="10"/>
      <c r="AC579" s="10"/>
      <c r="AD579" s="10"/>
      <c r="AE579" s="10"/>
      <c r="AF579" s="10"/>
      <c r="AG579" s="10"/>
      <c r="AH579" s="10"/>
    </row>
    <row r="580" spans="27:34" x14ac:dyDescent="0.35">
      <c r="AA580" s="10"/>
      <c r="AB580" s="10"/>
      <c r="AC580" s="10"/>
      <c r="AD580" s="10"/>
      <c r="AE580" s="10"/>
      <c r="AF580" s="10"/>
      <c r="AG580" s="10"/>
      <c r="AH580" s="10"/>
    </row>
    <row r="581" spans="27:34" x14ac:dyDescent="0.35">
      <c r="AA581" s="10"/>
      <c r="AB581" s="10"/>
      <c r="AC581" s="10"/>
      <c r="AD581" s="10"/>
      <c r="AE581" s="10"/>
      <c r="AF581" s="10"/>
      <c r="AG581" s="10"/>
      <c r="AH581" s="10"/>
    </row>
    <row r="582" spans="27:34" x14ac:dyDescent="0.35">
      <c r="AA582" s="10"/>
      <c r="AB582" s="10"/>
      <c r="AC582" s="10"/>
      <c r="AD582" s="10"/>
      <c r="AE582" s="10"/>
      <c r="AF582" s="10"/>
      <c r="AG582" s="10"/>
      <c r="AH582" s="10"/>
    </row>
    <row r="583" spans="27:34" x14ac:dyDescent="0.35">
      <c r="AA583" s="10"/>
      <c r="AB583" s="10"/>
      <c r="AC583" s="10"/>
      <c r="AD583" s="10"/>
      <c r="AE583" s="10"/>
      <c r="AF583" s="10"/>
      <c r="AG583" s="10"/>
      <c r="AH583" s="10"/>
    </row>
    <row r="584" spans="27:34" x14ac:dyDescent="0.35">
      <c r="AA584" s="10"/>
      <c r="AB584" s="10"/>
      <c r="AC584" s="10"/>
      <c r="AD584" s="10"/>
      <c r="AE584" s="10"/>
      <c r="AF584" s="10"/>
      <c r="AG584" s="10"/>
      <c r="AH584" s="10"/>
    </row>
    <row r="585" spans="27:34" x14ac:dyDescent="0.35">
      <c r="AA585" s="10"/>
      <c r="AB585" s="10"/>
      <c r="AC585" s="10"/>
      <c r="AD585" s="10"/>
      <c r="AE585" s="10"/>
      <c r="AF585" s="10"/>
      <c r="AG585" s="10"/>
      <c r="AH585" s="10"/>
    </row>
    <row r="586" spans="27:34" x14ac:dyDescent="0.35">
      <c r="AA586" s="10"/>
      <c r="AB586" s="10"/>
      <c r="AC586" s="10"/>
      <c r="AD586" s="10"/>
      <c r="AE586" s="10"/>
      <c r="AF586" s="10"/>
      <c r="AG586" s="10"/>
      <c r="AH586" s="10"/>
    </row>
    <row r="587" spans="27:34" x14ac:dyDescent="0.35">
      <c r="AA587" s="10"/>
      <c r="AB587" s="10"/>
      <c r="AC587" s="10"/>
      <c r="AD587" s="10"/>
      <c r="AE587" s="10"/>
      <c r="AF587" s="10"/>
      <c r="AG587" s="10"/>
      <c r="AH587" s="10"/>
    </row>
    <row r="588" spans="27:34" x14ac:dyDescent="0.35">
      <c r="AA588" s="10"/>
      <c r="AB588" s="10"/>
      <c r="AC588" s="10"/>
      <c r="AD588" s="10"/>
      <c r="AE588" s="10"/>
      <c r="AF588" s="10"/>
      <c r="AG588" s="10"/>
      <c r="AH588" s="10"/>
    </row>
    <row r="589" spans="27:34" x14ac:dyDescent="0.35">
      <c r="AA589" s="10"/>
      <c r="AB589" s="10"/>
      <c r="AC589" s="10"/>
      <c r="AD589" s="10"/>
      <c r="AE589" s="10"/>
      <c r="AF589" s="10"/>
      <c r="AG589" s="10"/>
      <c r="AH589" s="10"/>
    </row>
    <row r="590" spans="27:34" x14ac:dyDescent="0.35">
      <c r="AA590" s="10"/>
      <c r="AB590" s="10"/>
      <c r="AC590" s="10"/>
      <c r="AD590" s="10"/>
      <c r="AE590" s="10"/>
      <c r="AF590" s="10"/>
      <c r="AG590" s="10"/>
      <c r="AH590" s="10"/>
    </row>
    <row r="591" spans="27:34" x14ac:dyDescent="0.35">
      <c r="AA591" s="10"/>
      <c r="AB591" s="10"/>
      <c r="AC591" s="10"/>
      <c r="AD591" s="10"/>
      <c r="AE591" s="10"/>
      <c r="AF591" s="10"/>
      <c r="AG591" s="10"/>
      <c r="AH591" s="10"/>
    </row>
    <row r="592" spans="27:34" x14ac:dyDescent="0.35">
      <c r="AA592" s="10"/>
      <c r="AB592" s="10"/>
      <c r="AC592" s="10"/>
      <c r="AD592" s="10"/>
      <c r="AE592" s="10"/>
      <c r="AF592" s="10"/>
      <c r="AG592" s="10"/>
      <c r="AH592" s="10"/>
    </row>
    <row r="593" spans="27:34" x14ac:dyDescent="0.35">
      <c r="AA593" s="10"/>
      <c r="AB593" s="10"/>
      <c r="AC593" s="10"/>
      <c r="AD593" s="10"/>
      <c r="AE593" s="10"/>
      <c r="AF593" s="10"/>
      <c r="AG593" s="10"/>
      <c r="AH593" s="10"/>
    </row>
    <row r="594" spans="27:34" x14ac:dyDescent="0.35">
      <c r="AA594" s="10"/>
      <c r="AB594" s="10"/>
      <c r="AC594" s="10"/>
      <c r="AD594" s="10"/>
      <c r="AE594" s="10"/>
      <c r="AF594" s="10"/>
      <c r="AG594" s="10"/>
      <c r="AH594" s="10"/>
    </row>
    <row r="595" spans="27:34" x14ac:dyDescent="0.35">
      <c r="AA595" s="10"/>
      <c r="AB595" s="10"/>
      <c r="AC595" s="10"/>
      <c r="AD595" s="10"/>
      <c r="AE595" s="10"/>
      <c r="AF595" s="10"/>
      <c r="AG595" s="10"/>
      <c r="AH595" s="10"/>
    </row>
    <row r="596" spans="27:34" x14ac:dyDescent="0.35">
      <c r="AA596" s="10"/>
      <c r="AB596" s="10"/>
      <c r="AC596" s="10"/>
      <c r="AD596" s="10"/>
      <c r="AE596" s="10"/>
      <c r="AF596" s="10"/>
      <c r="AG596" s="10"/>
      <c r="AH596" s="10"/>
    </row>
    <row r="597" spans="27:34" x14ac:dyDescent="0.35">
      <c r="AA597" s="10"/>
      <c r="AB597" s="10"/>
      <c r="AC597" s="10"/>
      <c r="AD597" s="10"/>
      <c r="AE597" s="10"/>
      <c r="AF597" s="10"/>
      <c r="AG597" s="10"/>
      <c r="AH597" s="10"/>
    </row>
    <row r="598" spans="27:34" x14ac:dyDescent="0.35">
      <c r="AA598" s="10"/>
      <c r="AB598" s="10"/>
      <c r="AC598" s="10"/>
      <c r="AD598" s="10"/>
      <c r="AE598" s="10"/>
      <c r="AF598" s="10"/>
      <c r="AG598" s="10"/>
      <c r="AH598" s="10"/>
    </row>
    <row r="599" spans="27:34" x14ac:dyDescent="0.35">
      <c r="AA599" s="10"/>
      <c r="AB599" s="10"/>
      <c r="AC599" s="10"/>
      <c r="AD599" s="10"/>
      <c r="AE599" s="10"/>
      <c r="AF599" s="10"/>
      <c r="AG599" s="10"/>
      <c r="AH599" s="10"/>
    </row>
    <row r="600" spans="27:34" x14ac:dyDescent="0.35">
      <c r="AA600" s="10"/>
      <c r="AB600" s="10"/>
      <c r="AC600" s="10"/>
      <c r="AD600" s="10"/>
      <c r="AE600" s="10"/>
      <c r="AF600" s="10"/>
      <c r="AG600" s="10"/>
      <c r="AH600" s="10"/>
    </row>
    <row r="601" spans="27:34" x14ac:dyDescent="0.35">
      <c r="AA601" s="10"/>
      <c r="AB601" s="10"/>
      <c r="AC601" s="10"/>
      <c r="AD601" s="10"/>
      <c r="AE601" s="10"/>
      <c r="AF601" s="10"/>
      <c r="AG601" s="10"/>
      <c r="AH601" s="10"/>
    </row>
    <row r="602" spans="27:34" x14ac:dyDescent="0.35">
      <c r="AA602" s="10"/>
      <c r="AB602" s="10"/>
      <c r="AC602" s="10"/>
      <c r="AD602" s="10"/>
      <c r="AE602" s="10"/>
      <c r="AF602" s="10"/>
      <c r="AG602" s="10"/>
      <c r="AH602" s="10"/>
    </row>
    <row r="603" spans="27:34" x14ac:dyDescent="0.35">
      <c r="AA603" s="10"/>
      <c r="AB603" s="10"/>
      <c r="AC603" s="10"/>
      <c r="AD603" s="10"/>
      <c r="AE603" s="10"/>
      <c r="AF603" s="10"/>
      <c r="AG603" s="10"/>
      <c r="AH603" s="10"/>
    </row>
    <row r="604" spans="27:34" x14ac:dyDescent="0.35">
      <c r="AA604" s="10"/>
      <c r="AB604" s="10"/>
      <c r="AC604" s="10"/>
      <c r="AD604" s="10"/>
      <c r="AE604" s="10"/>
      <c r="AF604" s="10"/>
      <c r="AG604" s="10"/>
      <c r="AH604" s="10"/>
    </row>
    <row r="605" spans="27:34" x14ac:dyDescent="0.35">
      <c r="AA605" s="10"/>
      <c r="AB605" s="10"/>
      <c r="AC605" s="10"/>
      <c r="AD605" s="10"/>
      <c r="AE605" s="10"/>
      <c r="AF605" s="10"/>
      <c r="AG605" s="10"/>
      <c r="AH605" s="10"/>
    </row>
    <row r="606" spans="27:34" x14ac:dyDescent="0.35">
      <c r="AA606" s="10"/>
      <c r="AB606" s="10"/>
      <c r="AC606" s="10"/>
      <c r="AD606" s="10"/>
      <c r="AE606" s="10"/>
      <c r="AF606" s="10"/>
      <c r="AG606" s="10"/>
      <c r="AH606" s="10"/>
    </row>
    <row r="607" spans="27:34" x14ac:dyDescent="0.35">
      <c r="AA607" s="10"/>
      <c r="AB607" s="10"/>
      <c r="AC607" s="10"/>
      <c r="AD607" s="10"/>
      <c r="AE607" s="10"/>
      <c r="AF607" s="10"/>
      <c r="AG607" s="10"/>
      <c r="AH607" s="10"/>
    </row>
    <row r="608" spans="27:34" x14ac:dyDescent="0.35">
      <c r="AA608" s="10"/>
      <c r="AB608" s="10"/>
      <c r="AC608" s="10"/>
      <c r="AD608" s="10"/>
      <c r="AE608" s="10"/>
      <c r="AF608" s="10"/>
      <c r="AG608" s="10"/>
      <c r="AH608" s="10"/>
    </row>
    <row r="609" spans="27:34" x14ac:dyDescent="0.35">
      <c r="AA609" s="10"/>
      <c r="AB609" s="10"/>
      <c r="AC609" s="10"/>
      <c r="AD609" s="10"/>
      <c r="AE609" s="10"/>
      <c r="AF609" s="10"/>
      <c r="AG609" s="10"/>
      <c r="AH609" s="10"/>
    </row>
    <row r="610" spans="27:34" x14ac:dyDescent="0.35">
      <c r="AA610" s="10"/>
      <c r="AB610" s="10"/>
      <c r="AC610" s="10"/>
      <c r="AD610" s="10"/>
      <c r="AE610" s="10"/>
      <c r="AF610" s="10"/>
      <c r="AG610" s="10"/>
      <c r="AH610" s="10"/>
    </row>
    <row r="611" spans="27:34" x14ac:dyDescent="0.35">
      <c r="AA611" s="10"/>
      <c r="AB611" s="10"/>
      <c r="AC611" s="10"/>
      <c r="AD611" s="10"/>
      <c r="AE611" s="10"/>
      <c r="AF611" s="10"/>
      <c r="AG611" s="10"/>
      <c r="AH611" s="10"/>
    </row>
    <row r="612" spans="27:34" x14ac:dyDescent="0.35">
      <c r="AA612" s="10"/>
      <c r="AB612" s="10"/>
      <c r="AC612" s="10"/>
      <c r="AD612" s="10"/>
      <c r="AE612" s="10"/>
      <c r="AF612" s="10"/>
      <c r="AG612" s="10"/>
      <c r="AH612" s="10"/>
    </row>
    <row r="613" spans="27:34" x14ac:dyDescent="0.35">
      <c r="AA613" s="10"/>
      <c r="AB613" s="10"/>
      <c r="AC613" s="10"/>
      <c r="AD613" s="10"/>
      <c r="AE613" s="10"/>
      <c r="AF613" s="10"/>
      <c r="AG613" s="10"/>
      <c r="AH613" s="10"/>
    </row>
    <row r="614" spans="27:34" x14ac:dyDescent="0.35">
      <c r="AA614" s="10"/>
      <c r="AB614" s="10"/>
      <c r="AC614" s="10"/>
      <c r="AD614" s="10"/>
      <c r="AE614" s="10"/>
      <c r="AF614" s="10"/>
      <c r="AG614" s="10"/>
      <c r="AH614" s="10"/>
    </row>
    <row r="615" spans="27:34" x14ac:dyDescent="0.35">
      <c r="AA615" s="10"/>
      <c r="AB615" s="10"/>
      <c r="AC615" s="10"/>
      <c r="AD615" s="10"/>
      <c r="AE615" s="10"/>
      <c r="AF615" s="10"/>
      <c r="AG615" s="10"/>
      <c r="AH615" s="10"/>
    </row>
    <row r="616" spans="27:34" x14ac:dyDescent="0.35">
      <c r="AA616" s="10"/>
      <c r="AB616" s="10"/>
      <c r="AC616" s="10"/>
      <c r="AD616" s="10"/>
      <c r="AE616" s="10"/>
      <c r="AF616" s="10"/>
      <c r="AG616" s="10"/>
      <c r="AH616" s="10"/>
    </row>
    <row r="617" spans="27:34" x14ac:dyDescent="0.35">
      <c r="AA617" s="10"/>
      <c r="AB617" s="10"/>
      <c r="AC617" s="10"/>
      <c r="AD617" s="10"/>
      <c r="AE617" s="10"/>
      <c r="AF617" s="10"/>
      <c r="AG617" s="10"/>
      <c r="AH617" s="10"/>
    </row>
    <row r="618" spans="27:34" x14ac:dyDescent="0.35">
      <c r="AA618" s="10"/>
      <c r="AB618" s="10"/>
      <c r="AC618" s="10"/>
      <c r="AD618" s="10"/>
      <c r="AE618" s="10"/>
      <c r="AF618" s="10"/>
      <c r="AG618" s="10"/>
      <c r="AH618" s="10"/>
    </row>
    <row r="619" spans="27:34" x14ac:dyDescent="0.35">
      <c r="AA619" s="10"/>
      <c r="AB619" s="10"/>
      <c r="AC619" s="10"/>
      <c r="AD619" s="10"/>
      <c r="AE619" s="10"/>
      <c r="AF619" s="10"/>
      <c r="AG619" s="10"/>
      <c r="AH619" s="10"/>
    </row>
    <row r="620" spans="27:34" x14ac:dyDescent="0.35">
      <c r="AA620" s="10"/>
      <c r="AB620" s="10"/>
      <c r="AC620" s="10"/>
      <c r="AD620" s="10"/>
      <c r="AE620" s="10"/>
      <c r="AF620" s="10"/>
      <c r="AG620" s="10"/>
      <c r="AH620" s="10"/>
    </row>
    <row r="621" spans="27:34" x14ac:dyDescent="0.35">
      <c r="AA621" s="10"/>
      <c r="AB621" s="10"/>
      <c r="AC621" s="10"/>
      <c r="AD621" s="10"/>
      <c r="AE621" s="10"/>
      <c r="AF621" s="10"/>
      <c r="AG621" s="10"/>
      <c r="AH621" s="10"/>
    </row>
    <row r="622" spans="27:34" x14ac:dyDescent="0.35">
      <c r="AA622" s="10"/>
      <c r="AB622" s="10"/>
      <c r="AC622" s="10"/>
      <c r="AD622" s="10"/>
      <c r="AE622" s="10"/>
      <c r="AF622" s="10"/>
      <c r="AG622" s="10"/>
      <c r="AH622" s="10"/>
    </row>
    <row r="623" spans="27:34" x14ac:dyDescent="0.35">
      <c r="AA623" s="10"/>
      <c r="AB623" s="10"/>
      <c r="AC623" s="10"/>
      <c r="AD623" s="10"/>
      <c r="AE623" s="10"/>
      <c r="AF623" s="10"/>
      <c r="AG623" s="10"/>
      <c r="AH623" s="10"/>
    </row>
    <row r="624" spans="27:34" x14ac:dyDescent="0.35">
      <c r="AA624" s="10"/>
      <c r="AB624" s="10"/>
      <c r="AC624" s="10"/>
      <c r="AD624" s="10"/>
      <c r="AE624" s="10"/>
      <c r="AF624" s="10"/>
      <c r="AG624" s="10"/>
      <c r="AH624" s="10"/>
    </row>
    <row r="625" spans="27:34" x14ac:dyDescent="0.35">
      <c r="AA625" s="10"/>
      <c r="AB625" s="10"/>
      <c r="AC625" s="10"/>
      <c r="AD625" s="10"/>
      <c r="AE625" s="10"/>
      <c r="AF625" s="10"/>
      <c r="AG625" s="10"/>
      <c r="AH625" s="10"/>
    </row>
    <row r="626" spans="27:34" x14ac:dyDescent="0.35">
      <c r="AA626" s="10"/>
      <c r="AB626" s="10"/>
      <c r="AC626" s="10"/>
      <c r="AD626" s="10"/>
      <c r="AE626" s="10"/>
      <c r="AF626" s="10"/>
      <c r="AG626" s="10"/>
      <c r="AH626" s="10"/>
    </row>
    <row r="627" spans="27:34" x14ac:dyDescent="0.35">
      <c r="AA627" s="10"/>
      <c r="AB627" s="10"/>
      <c r="AC627" s="10"/>
      <c r="AD627" s="10"/>
      <c r="AE627" s="10"/>
      <c r="AF627" s="10"/>
      <c r="AG627" s="10"/>
      <c r="AH627" s="10"/>
    </row>
    <row r="628" spans="27:34" x14ac:dyDescent="0.35">
      <c r="AA628" s="10"/>
      <c r="AB628" s="10"/>
      <c r="AC628" s="10"/>
      <c r="AD628" s="10"/>
      <c r="AE628" s="10"/>
      <c r="AF628" s="10"/>
      <c r="AG628" s="10"/>
      <c r="AH628" s="10"/>
    </row>
    <row r="629" spans="27:34" x14ac:dyDescent="0.35">
      <c r="AA629" s="10"/>
      <c r="AB629" s="10"/>
      <c r="AC629" s="10"/>
      <c r="AD629" s="10"/>
      <c r="AE629" s="10"/>
      <c r="AF629" s="10"/>
      <c r="AG629" s="10"/>
      <c r="AH629" s="10"/>
    </row>
    <row r="630" spans="27:34" x14ac:dyDescent="0.35">
      <c r="AA630" s="10"/>
      <c r="AB630" s="10"/>
      <c r="AC630" s="10"/>
      <c r="AD630" s="10"/>
      <c r="AE630" s="10"/>
      <c r="AF630" s="10"/>
      <c r="AG630" s="10"/>
      <c r="AH630" s="10"/>
    </row>
    <row r="631" spans="27:34" x14ac:dyDescent="0.35">
      <c r="AA631" s="10"/>
      <c r="AB631" s="10"/>
      <c r="AC631" s="10"/>
      <c r="AD631" s="10"/>
      <c r="AE631" s="10"/>
      <c r="AF631" s="10"/>
      <c r="AG631" s="10"/>
      <c r="AH631" s="10"/>
    </row>
    <row r="632" spans="27:34" x14ac:dyDescent="0.35">
      <c r="AA632" s="10"/>
      <c r="AB632" s="10"/>
      <c r="AC632" s="10"/>
      <c r="AD632" s="10"/>
      <c r="AE632" s="10"/>
      <c r="AF632" s="10"/>
      <c r="AG632" s="10"/>
      <c r="AH632" s="10"/>
    </row>
    <row r="633" spans="27:34" x14ac:dyDescent="0.35">
      <c r="AA633" s="10"/>
      <c r="AB633" s="10"/>
      <c r="AC633" s="10"/>
      <c r="AD633" s="10"/>
      <c r="AE633" s="10"/>
      <c r="AF633" s="10"/>
      <c r="AG633" s="10"/>
      <c r="AH633" s="10"/>
    </row>
    <row r="634" spans="27:34" x14ac:dyDescent="0.35">
      <c r="AA634" s="10"/>
      <c r="AB634" s="10"/>
      <c r="AC634" s="10"/>
      <c r="AD634" s="10"/>
      <c r="AE634" s="10"/>
      <c r="AF634" s="10"/>
      <c r="AG634" s="10"/>
      <c r="AH634" s="10"/>
    </row>
    <row r="635" spans="27:34" x14ac:dyDescent="0.35">
      <c r="AA635" s="10"/>
      <c r="AB635" s="10"/>
      <c r="AC635" s="10"/>
      <c r="AD635" s="10"/>
      <c r="AE635" s="10"/>
      <c r="AF635" s="10"/>
      <c r="AG635" s="10"/>
      <c r="AH635" s="10"/>
    </row>
    <row r="636" spans="27:34" x14ac:dyDescent="0.35">
      <c r="AA636" s="10"/>
      <c r="AB636" s="10"/>
      <c r="AC636" s="10"/>
      <c r="AD636" s="10"/>
      <c r="AE636" s="10"/>
      <c r="AF636" s="10"/>
      <c r="AG636" s="10"/>
      <c r="AH636" s="10"/>
    </row>
    <row r="637" spans="27:34" x14ac:dyDescent="0.35">
      <c r="AA637" s="10"/>
      <c r="AB637" s="10"/>
      <c r="AC637" s="10"/>
      <c r="AD637" s="10"/>
      <c r="AE637" s="10"/>
      <c r="AF637" s="10"/>
      <c r="AG637" s="10"/>
      <c r="AH637" s="10"/>
    </row>
    <row r="638" spans="27:34" x14ac:dyDescent="0.35">
      <c r="AA638" s="10"/>
      <c r="AB638" s="10"/>
      <c r="AC638" s="10"/>
      <c r="AD638" s="10"/>
      <c r="AE638" s="10"/>
      <c r="AF638" s="10"/>
      <c r="AG638" s="10"/>
      <c r="AH638" s="10"/>
    </row>
    <row r="639" spans="27:34" x14ac:dyDescent="0.35">
      <c r="AA639" s="10"/>
      <c r="AB639" s="10"/>
      <c r="AC639" s="10"/>
      <c r="AD639" s="10"/>
      <c r="AE639" s="10"/>
      <c r="AF639" s="10"/>
      <c r="AG639" s="10"/>
      <c r="AH639" s="10"/>
    </row>
    <row r="640" spans="27:34" x14ac:dyDescent="0.35">
      <c r="AA640" s="10"/>
      <c r="AB640" s="10"/>
      <c r="AC640" s="10"/>
      <c r="AD640" s="10"/>
      <c r="AE640" s="10"/>
      <c r="AF640" s="10"/>
      <c r="AG640" s="10"/>
      <c r="AH640" s="10"/>
    </row>
    <row r="641" spans="27:34" x14ac:dyDescent="0.35">
      <c r="AA641" s="10"/>
      <c r="AB641" s="10"/>
      <c r="AC641" s="10"/>
      <c r="AD641" s="10"/>
      <c r="AE641" s="10"/>
      <c r="AF641" s="10"/>
      <c r="AG641" s="10"/>
      <c r="AH641" s="10"/>
    </row>
    <row r="642" spans="27:34" x14ac:dyDescent="0.35">
      <c r="AA642" s="10"/>
      <c r="AB642" s="10"/>
      <c r="AC642" s="10"/>
      <c r="AD642" s="10"/>
      <c r="AE642" s="10"/>
      <c r="AF642" s="10"/>
      <c r="AG642" s="10"/>
      <c r="AH642" s="10"/>
    </row>
    <row r="643" spans="27:34" x14ac:dyDescent="0.35">
      <c r="AA643" s="10"/>
      <c r="AB643" s="10"/>
      <c r="AC643" s="10"/>
      <c r="AD643" s="10"/>
      <c r="AE643" s="10"/>
      <c r="AF643" s="10"/>
      <c r="AG643" s="10"/>
      <c r="AH643" s="10"/>
    </row>
    <row r="644" spans="27:34" x14ac:dyDescent="0.35">
      <c r="AA644" s="10"/>
      <c r="AB644" s="10"/>
      <c r="AC644" s="10"/>
      <c r="AD644" s="10"/>
      <c r="AE644" s="10"/>
      <c r="AF644" s="10"/>
      <c r="AG644" s="10"/>
      <c r="AH644" s="10"/>
    </row>
    <row r="645" spans="27:34" x14ac:dyDescent="0.35">
      <c r="AA645" s="10"/>
      <c r="AB645" s="10"/>
      <c r="AC645" s="10"/>
      <c r="AD645" s="10"/>
      <c r="AE645" s="10"/>
      <c r="AF645" s="10"/>
      <c r="AG645" s="10"/>
      <c r="AH645" s="10"/>
    </row>
    <row r="646" spans="27:34" x14ac:dyDescent="0.35">
      <c r="AA646" s="10"/>
      <c r="AB646" s="10"/>
      <c r="AC646" s="10"/>
      <c r="AD646" s="10"/>
      <c r="AE646" s="10"/>
      <c r="AF646" s="10"/>
      <c r="AG646" s="10"/>
      <c r="AH646" s="10"/>
    </row>
    <row r="647" spans="27:34" x14ac:dyDescent="0.35">
      <c r="AA647" s="10"/>
      <c r="AB647" s="10"/>
      <c r="AC647" s="10"/>
      <c r="AD647" s="10"/>
      <c r="AE647" s="10"/>
      <c r="AF647" s="10"/>
      <c r="AG647" s="10"/>
      <c r="AH647" s="10"/>
    </row>
    <row r="648" spans="27:34" x14ac:dyDescent="0.35">
      <c r="AA648" s="10"/>
      <c r="AB648" s="10"/>
      <c r="AC648" s="10"/>
      <c r="AD648" s="10"/>
      <c r="AE648" s="10"/>
      <c r="AF648" s="10"/>
      <c r="AG648" s="10"/>
      <c r="AH648" s="10"/>
    </row>
    <row r="649" spans="27:34" x14ac:dyDescent="0.35">
      <c r="AA649" s="10"/>
      <c r="AB649" s="10"/>
      <c r="AC649" s="10"/>
      <c r="AD649" s="10"/>
      <c r="AE649" s="10"/>
      <c r="AF649" s="10"/>
      <c r="AG649" s="10"/>
      <c r="AH649" s="10"/>
    </row>
    <row r="650" spans="27:34" x14ac:dyDescent="0.35">
      <c r="AA650" s="10"/>
      <c r="AB650" s="10"/>
      <c r="AC650" s="10"/>
      <c r="AD650" s="10"/>
      <c r="AE650" s="10"/>
      <c r="AF650" s="10"/>
      <c r="AG650" s="10"/>
      <c r="AH650" s="10"/>
    </row>
    <row r="651" spans="27:34" x14ac:dyDescent="0.35">
      <c r="AA651" s="10"/>
      <c r="AB651" s="10"/>
      <c r="AC651" s="10"/>
      <c r="AD651" s="10"/>
      <c r="AE651" s="10"/>
      <c r="AF651" s="10"/>
      <c r="AG651" s="10"/>
      <c r="AH651" s="10"/>
    </row>
    <row r="652" spans="27:34" x14ac:dyDescent="0.35">
      <c r="AA652" s="10"/>
      <c r="AB652" s="10"/>
      <c r="AC652" s="10"/>
      <c r="AD652" s="10"/>
      <c r="AE652" s="10"/>
      <c r="AF652" s="10"/>
      <c r="AG652" s="10"/>
      <c r="AH652" s="10"/>
    </row>
    <row r="653" spans="27:34" x14ac:dyDescent="0.35">
      <c r="AA653" s="10"/>
      <c r="AB653" s="10"/>
      <c r="AC653" s="10"/>
      <c r="AD653" s="10"/>
      <c r="AE653" s="10"/>
      <c r="AF653" s="10"/>
      <c r="AG653" s="10"/>
      <c r="AH653" s="10"/>
    </row>
    <row r="654" spans="27:34" x14ac:dyDescent="0.35">
      <c r="AA654" s="10"/>
      <c r="AB654" s="10"/>
      <c r="AC654" s="10"/>
      <c r="AD654" s="10"/>
      <c r="AE654" s="10"/>
      <c r="AF654" s="10"/>
      <c r="AG654" s="10"/>
      <c r="AH654" s="10"/>
    </row>
    <row r="655" spans="27:34" x14ac:dyDescent="0.35">
      <c r="AA655" s="10"/>
      <c r="AB655" s="10"/>
      <c r="AC655" s="10"/>
      <c r="AD655" s="10"/>
      <c r="AE655" s="10"/>
      <c r="AF655" s="10"/>
      <c r="AG655" s="10"/>
      <c r="AH655" s="10"/>
    </row>
    <row r="656" spans="27:34" x14ac:dyDescent="0.35">
      <c r="AA656" s="10"/>
      <c r="AB656" s="10"/>
      <c r="AC656" s="10"/>
      <c r="AD656" s="10"/>
      <c r="AE656" s="10"/>
      <c r="AF656" s="10"/>
      <c r="AG656" s="10"/>
      <c r="AH656" s="10"/>
    </row>
    <row r="657" spans="27:34" x14ac:dyDescent="0.35">
      <c r="AA657" s="10"/>
      <c r="AB657" s="10"/>
      <c r="AC657" s="10"/>
      <c r="AD657" s="10"/>
      <c r="AE657" s="10"/>
      <c r="AF657" s="10"/>
      <c r="AG657" s="10"/>
      <c r="AH657" s="10"/>
    </row>
    <row r="658" spans="27:34" x14ac:dyDescent="0.35">
      <c r="AA658" s="10"/>
      <c r="AB658" s="10"/>
      <c r="AC658" s="10"/>
      <c r="AD658" s="10"/>
      <c r="AE658" s="10"/>
      <c r="AF658" s="10"/>
      <c r="AG658" s="10"/>
      <c r="AH658" s="10"/>
    </row>
    <row r="659" spans="27:34" x14ac:dyDescent="0.35">
      <c r="AA659" s="10"/>
      <c r="AB659" s="10"/>
      <c r="AC659" s="10"/>
      <c r="AD659" s="10"/>
      <c r="AE659" s="10"/>
      <c r="AF659" s="10"/>
      <c r="AG659" s="10"/>
      <c r="AH659" s="10"/>
    </row>
    <row r="660" spans="27:34" x14ac:dyDescent="0.35">
      <c r="AA660" s="10"/>
      <c r="AB660" s="10"/>
      <c r="AC660" s="10"/>
      <c r="AD660" s="10"/>
      <c r="AE660" s="10"/>
      <c r="AF660" s="10"/>
      <c r="AG660" s="10"/>
      <c r="AH660" s="10"/>
    </row>
    <row r="661" spans="27:34" x14ac:dyDescent="0.35">
      <c r="AA661" s="10"/>
      <c r="AB661" s="10"/>
      <c r="AC661" s="10"/>
      <c r="AD661" s="10"/>
      <c r="AE661" s="10"/>
      <c r="AF661" s="10"/>
      <c r="AG661" s="10"/>
      <c r="AH661" s="10"/>
    </row>
    <row r="662" spans="27:34" x14ac:dyDescent="0.35">
      <c r="AA662" s="10"/>
      <c r="AB662" s="10"/>
      <c r="AC662" s="10"/>
      <c r="AD662" s="10"/>
      <c r="AE662" s="10"/>
      <c r="AF662" s="10"/>
      <c r="AG662" s="10"/>
      <c r="AH662" s="10"/>
    </row>
    <row r="663" spans="27:34" x14ac:dyDescent="0.35">
      <c r="AA663" s="10"/>
      <c r="AB663" s="10"/>
      <c r="AC663" s="10"/>
      <c r="AD663" s="10"/>
      <c r="AE663" s="10"/>
      <c r="AF663" s="10"/>
      <c r="AG663" s="10"/>
      <c r="AH663" s="10"/>
    </row>
    <row r="664" spans="27:34" x14ac:dyDescent="0.35">
      <c r="AA664" s="10"/>
      <c r="AB664" s="10"/>
      <c r="AC664" s="10"/>
      <c r="AD664" s="10"/>
      <c r="AE664" s="10"/>
      <c r="AF664" s="10"/>
      <c r="AG664" s="10"/>
      <c r="AH664" s="10"/>
    </row>
    <row r="665" spans="27:34" x14ac:dyDescent="0.35">
      <c r="AA665" s="10"/>
      <c r="AB665" s="10"/>
      <c r="AC665" s="10"/>
      <c r="AD665" s="10"/>
      <c r="AE665" s="10"/>
      <c r="AF665" s="10"/>
      <c r="AG665" s="10"/>
      <c r="AH665" s="10"/>
    </row>
    <row r="666" spans="27:34" x14ac:dyDescent="0.35">
      <c r="AA666" s="10"/>
      <c r="AB666" s="10"/>
      <c r="AC666" s="10"/>
      <c r="AD666" s="10"/>
      <c r="AE666" s="10"/>
      <c r="AF666" s="10"/>
      <c r="AG666" s="10"/>
      <c r="AH666" s="10"/>
    </row>
    <row r="667" spans="27:34" x14ac:dyDescent="0.35">
      <c r="AA667" s="10"/>
      <c r="AB667" s="10"/>
      <c r="AC667" s="10"/>
      <c r="AD667" s="10"/>
      <c r="AE667" s="10"/>
      <c r="AF667" s="10"/>
      <c r="AG667" s="10"/>
      <c r="AH667" s="10"/>
    </row>
    <row r="668" spans="27:34" x14ac:dyDescent="0.35">
      <c r="AA668" s="10"/>
      <c r="AB668" s="10"/>
      <c r="AC668" s="10"/>
      <c r="AD668" s="10"/>
      <c r="AE668" s="10"/>
      <c r="AF668" s="10"/>
      <c r="AG668" s="10"/>
      <c r="AH668" s="10"/>
    </row>
    <row r="669" spans="27:34" x14ac:dyDescent="0.35">
      <c r="AA669" s="10"/>
      <c r="AB669" s="10"/>
      <c r="AC669" s="10"/>
      <c r="AD669" s="10"/>
      <c r="AE669" s="10"/>
      <c r="AF669" s="10"/>
      <c r="AG669" s="10"/>
      <c r="AH669" s="10"/>
    </row>
    <row r="670" spans="27:34" x14ac:dyDescent="0.35">
      <c r="AA670" s="10"/>
      <c r="AB670" s="10"/>
      <c r="AC670" s="10"/>
      <c r="AD670" s="10"/>
      <c r="AE670" s="10"/>
      <c r="AF670" s="10"/>
      <c r="AG670" s="10"/>
      <c r="AH670" s="10"/>
    </row>
    <row r="671" spans="27:34" x14ac:dyDescent="0.35">
      <c r="AA671" s="10"/>
      <c r="AB671" s="10"/>
      <c r="AC671" s="10"/>
      <c r="AD671" s="10"/>
      <c r="AE671" s="10"/>
      <c r="AF671" s="10"/>
      <c r="AG671" s="10"/>
      <c r="AH671" s="10"/>
    </row>
    <row r="672" spans="27:34" x14ac:dyDescent="0.35">
      <c r="AA672" s="10"/>
      <c r="AB672" s="10"/>
      <c r="AC672" s="10"/>
      <c r="AD672" s="10"/>
      <c r="AE672" s="10"/>
      <c r="AF672" s="10"/>
      <c r="AG672" s="10"/>
      <c r="AH672" s="10"/>
    </row>
    <row r="673" spans="27:34" x14ac:dyDescent="0.35">
      <c r="AA673" s="10"/>
      <c r="AB673" s="10"/>
      <c r="AC673" s="10"/>
      <c r="AD673" s="10"/>
      <c r="AE673" s="10"/>
      <c r="AF673" s="10"/>
      <c r="AG673" s="10"/>
      <c r="AH673" s="10"/>
    </row>
    <row r="674" spans="27:34" x14ac:dyDescent="0.35">
      <c r="AA674" s="10"/>
      <c r="AB674" s="10"/>
      <c r="AC674" s="10"/>
      <c r="AD674" s="10"/>
      <c r="AE674" s="10"/>
      <c r="AF674" s="10"/>
      <c r="AG674" s="10"/>
      <c r="AH674" s="10"/>
    </row>
    <row r="675" spans="27:34" x14ac:dyDescent="0.35">
      <c r="AA675" s="10"/>
      <c r="AB675" s="10"/>
      <c r="AC675" s="10"/>
      <c r="AD675" s="10"/>
      <c r="AE675" s="10"/>
      <c r="AF675" s="10"/>
      <c r="AG675" s="10"/>
      <c r="AH675" s="10"/>
    </row>
    <row r="676" spans="27:34" x14ac:dyDescent="0.35">
      <c r="AA676" s="10"/>
      <c r="AB676" s="10"/>
      <c r="AC676" s="10"/>
      <c r="AD676" s="10"/>
      <c r="AE676" s="10"/>
      <c r="AF676" s="10"/>
      <c r="AG676" s="10"/>
      <c r="AH676" s="10"/>
    </row>
    <row r="677" spans="27:34" x14ac:dyDescent="0.35">
      <c r="AA677" s="10"/>
      <c r="AB677" s="10"/>
      <c r="AC677" s="10"/>
      <c r="AD677" s="10"/>
      <c r="AE677" s="10"/>
      <c r="AF677" s="10"/>
      <c r="AG677" s="10"/>
      <c r="AH677" s="10"/>
    </row>
    <row r="678" spans="27:34" x14ac:dyDescent="0.35">
      <c r="AA678" s="10"/>
      <c r="AB678" s="10"/>
      <c r="AC678" s="10"/>
      <c r="AD678" s="10"/>
      <c r="AE678" s="10"/>
      <c r="AF678" s="10"/>
      <c r="AG678" s="10"/>
      <c r="AH678" s="10"/>
    </row>
    <row r="679" spans="27:34" x14ac:dyDescent="0.35">
      <c r="AA679" s="10"/>
      <c r="AB679" s="10"/>
      <c r="AC679" s="10"/>
      <c r="AD679" s="10"/>
      <c r="AE679" s="10"/>
      <c r="AF679" s="10"/>
      <c r="AG679" s="10"/>
      <c r="AH679" s="10"/>
    </row>
    <row r="680" spans="27:34" x14ac:dyDescent="0.35">
      <c r="AA680" s="10"/>
      <c r="AB680" s="10"/>
      <c r="AC680" s="10"/>
      <c r="AD680" s="10"/>
      <c r="AE680" s="10"/>
      <c r="AF680" s="10"/>
      <c r="AG680" s="10"/>
      <c r="AH680" s="10"/>
    </row>
    <row r="681" spans="27:34" x14ac:dyDescent="0.35">
      <c r="AA681" s="10"/>
      <c r="AB681" s="10"/>
      <c r="AC681" s="10"/>
      <c r="AD681" s="10"/>
      <c r="AE681" s="10"/>
      <c r="AF681" s="10"/>
      <c r="AG681" s="10"/>
      <c r="AH681" s="10"/>
    </row>
    <row r="682" spans="27:34" x14ac:dyDescent="0.35">
      <c r="AA682" s="10"/>
      <c r="AB682" s="10"/>
      <c r="AC682" s="10"/>
      <c r="AD682" s="10"/>
      <c r="AE682" s="10"/>
      <c r="AF682" s="10"/>
      <c r="AG682" s="10"/>
      <c r="AH682" s="10"/>
    </row>
    <row r="683" spans="27:34" x14ac:dyDescent="0.35">
      <c r="AA683" s="10"/>
      <c r="AB683" s="10"/>
      <c r="AC683" s="10"/>
      <c r="AD683" s="10"/>
      <c r="AE683" s="10"/>
      <c r="AF683" s="10"/>
      <c r="AG683" s="10"/>
      <c r="AH683" s="10"/>
    </row>
    <row r="684" spans="27:34" x14ac:dyDescent="0.35">
      <c r="AA684" s="10"/>
      <c r="AB684" s="10"/>
      <c r="AC684" s="10"/>
      <c r="AD684" s="10"/>
      <c r="AE684" s="10"/>
      <c r="AF684" s="10"/>
      <c r="AG684" s="10"/>
      <c r="AH684" s="10"/>
    </row>
    <row r="685" spans="27:34" x14ac:dyDescent="0.35">
      <c r="AA685" s="10"/>
      <c r="AB685" s="10"/>
      <c r="AC685" s="10"/>
      <c r="AD685" s="10"/>
      <c r="AE685" s="10"/>
      <c r="AF685" s="10"/>
      <c r="AG685" s="10"/>
      <c r="AH685" s="10"/>
    </row>
    <row r="686" spans="27:34" x14ac:dyDescent="0.35">
      <c r="AA686" s="10"/>
      <c r="AB686" s="10"/>
      <c r="AC686" s="10"/>
      <c r="AD686" s="10"/>
      <c r="AE686" s="10"/>
      <c r="AF686" s="10"/>
      <c r="AG686" s="10"/>
      <c r="AH686" s="10"/>
    </row>
    <row r="687" spans="27:34" x14ac:dyDescent="0.35">
      <c r="AA687" s="10"/>
      <c r="AB687" s="10"/>
      <c r="AC687" s="10"/>
      <c r="AD687" s="10"/>
      <c r="AE687" s="10"/>
      <c r="AF687" s="10"/>
      <c r="AG687" s="10"/>
      <c r="AH687" s="10"/>
    </row>
    <row r="688" spans="27:34" x14ac:dyDescent="0.35">
      <c r="AA688" s="10"/>
      <c r="AB688" s="10"/>
      <c r="AC688" s="10"/>
      <c r="AD688" s="10"/>
      <c r="AE688" s="10"/>
      <c r="AF688" s="10"/>
      <c r="AG688" s="10"/>
      <c r="AH688" s="10"/>
    </row>
    <row r="689" spans="27:34" x14ac:dyDescent="0.35">
      <c r="AA689" s="10"/>
      <c r="AB689" s="10"/>
      <c r="AC689" s="10"/>
      <c r="AD689" s="10"/>
      <c r="AE689" s="10"/>
      <c r="AF689" s="10"/>
      <c r="AG689" s="10"/>
      <c r="AH689" s="10"/>
    </row>
    <row r="690" spans="27:34" x14ac:dyDescent="0.35">
      <c r="AA690" s="10"/>
      <c r="AB690" s="10"/>
      <c r="AC690" s="10"/>
      <c r="AD690" s="10"/>
      <c r="AE690" s="10"/>
      <c r="AF690" s="10"/>
      <c r="AG690" s="10"/>
      <c r="AH690" s="10"/>
    </row>
    <row r="691" spans="27:34" x14ac:dyDescent="0.35">
      <c r="AA691" s="10"/>
      <c r="AB691" s="10"/>
      <c r="AC691" s="10"/>
      <c r="AD691" s="10"/>
      <c r="AE691" s="10"/>
      <c r="AF691" s="10"/>
      <c r="AG691" s="10"/>
      <c r="AH691" s="10"/>
    </row>
    <row r="692" spans="27:34" x14ac:dyDescent="0.35">
      <c r="AA692" s="10"/>
      <c r="AB692" s="10"/>
      <c r="AC692" s="10"/>
      <c r="AD692" s="10"/>
      <c r="AE692" s="10"/>
      <c r="AF692" s="10"/>
      <c r="AG692" s="10"/>
      <c r="AH692" s="10"/>
    </row>
    <row r="693" spans="27:34" x14ac:dyDescent="0.35">
      <c r="AA693" s="10"/>
      <c r="AB693" s="10"/>
      <c r="AC693" s="10"/>
      <c r="AD693" s="10"/>
      <c r="AE693" s="10"/>
      <c r="AF693" s="10"/>
      <c r="AG693" s="10"/>
      <c r="AH693" s="10"/>
    </row>
    <row r="694" spans="27:34" x14ac:dyDescent="0.35">
      <c r="AA694" s="10"/>
      <c r="AB694" s="10"/>
      <c r="AC694" s="10"/>
      <c r="AD694" s="10"/>
      <c r="AE694" s="10"/>
      <c r="AF694" s="10"/>
      <c r="AG694" s="10"/>
      <c r="AH694" s="10"/>
    </row>
    <row r="695" spans="27:34" x14ac:dyDescent="0.35">
      <c r="AA695" s="10"/>
      <c r="AB695" s="10"/>
      <c r="AC695" s="10"/>
      <c r="AD695" s="10"/>
      <c r="AE695" s="10"/>
      <c r="AF695" s="10"/>
      <c r="AG695" s="10"/>
      <c r="AH695" s="10"/>
    </row>
    <row r="696" spans="27:34" x14ac:dyDescent="0.35">
      <c r="AA696" s="10"/>
      <c r="AB696" s="10"/>
      <c r="AC696" s="10"/>
      <c r="AD696" s="10"/>
      <c r="AE696" s="10"/>
      <c r="AF696" s="10"/>
      <c r="AG696" s="10"/>
      <c r="AH696" s="10"/>
    </row>
    <row r="697" spans="27:34" x14ac:dyDescent="0.35">
      <c r="AA697" s="10"/>
      <c r="AB697" s="10"/>
      <c r="AC697" s="10"/>
      <c r="AD697" s="10"/>
      <c r="AE697" s="10"/>
      <c r="AF697" s="10"/>
      <c r="AG697" s="10"/>
      <c r="AH697" s="10"/>
    </row>
    <row r="698" spans="27:34" x14ac:dyDescent="0.35">
      <c r="AA698" s="10"/>
      <c r="AB698" s="10"/>
      <c r="AC698" s="10"/>
      <c r="AD698" s="10"/>
      <c r="AE698" s="10"/>
      <c r="AF698" s="10"/>
      <c r="AG698" s="10"/>
      <c r="AH698" s="10"/>
    </row>
    <row r="699" spans="27:34" x14ac:dyDescent="0.35">
      <c r="AA699" s="10"/>
      <c r="AB699" s="10"/>
      <c r="AC699" s="10"/>
      <c r="AD699" s="10"/>
      <c r="AE699" s="10"/>
      <c r="AF699" s="10"/>
      <c r="AG699" s="10"/>
      <c r="AH699" s="10"/>
    </row>
    <row r="700" spans="27:34" x14ac:dyDescent="0.35">
      <c r="AA700" s="10"/>
      <c r="AB700" s="10"/>
      <c r="AC700" s="10"/>
      <c r="AD700" s="10"/>
      <c r="AE700" s="10"/>
      <c r="AF700" s="10"/>
      <c r="AG700" s="10"/>
      <c r="AH700" s="10"/>
    </row>
    <row r="701" spans="27:34" x14ac:dyDescent="0.35">
      <c r="AA701" s="10"/>
      <c r="AB701" s="10"/>
      <c r="AC701" s="10"/>
      <c r="AD701" s="10"/>
      <c r="AE701" s="10"/>
      <c r="AF701" s="10"/>
      <c r="AG701" s="10"/>
      <c r="AH701" s="10"/>
    </row>
    <row r="702" spans="27:34" x14ac:dyDescent="0.35">
      <c r="AA702" s="10"/>
      <c r="AB702" s="10"/>
      <c r="AC702" s="10"/>
      <c r="AD702" s="10"/>
      <c r="AE702" s="10"/>
      <c r="AF702" s="10"/>
      <c r="AG702" s="10"/>
      <c r="AH702" s="10"/>
    </row>
    <row r="703" spans="27:34" x14ac:dyDescent="0.35">
      <c r="AA703" s="10"/>
      <c r="AB703" s="10"/>
      <c r="AC703" s="10"/>
      <c r="AD703" s="10"/>
      <c r="AE703" s="10"/>
      <c r="AF703" s="10"/>
      <c r="AG703" s="10"/>
      <c r="AH703" s="10"/>
    </row>
    <row r="704" spans="27:34" x14ac:dyDescent="0.35">
      <c r="AA704" s="10"/>
      <c r="AB704" s="10"/>
      <c r="AC704" s="10"/>
      <c r="AD704" s="10"/>
      <c r="AE704" s="10"/>
      <c r="AF704" s="10"/>
      <c r="AG704" s="10"/>
      <c r="AH704" s="10"/>
    </row>
    <row r="705" spans="27:34" x14ac:dyDescent="0.35">
      <c r="AA705" s="10"/>
      <c r="AB705" s="10"/>
      <c r="AC705" s="10"/>
      <c r="AD705" s="10"/>
      <c r="AE705" s="10"/>
      <c r="AF705" s="10"/>
      <c r="AG705" s="10"/>
      <c r="AH705" s="10"/>
    </row>
    <row r="706" spans="27:34" x14ac:dyDescent="0.35">
      <c r="AA706" s="10"/>
      <c r="AB706" s="10"/>
      <c r="AC706" s="10"/>
      <c r="AD706" s="10"/>
      <c r="AE706" s="10"/>
      <c r="AF706" s="10"/>
      <c r="AG706" s="10"/>
      <c r="AH706" s="10"/>
    </row>
    <row r="707" spans="27:34" x14ac:dyDescent="0.35">
      <c r="AA707" s="10"/>
      <c r="AB707" s="10"/>
      <c r="AC707" s="10"/>
      <c r="AD707" s="10"/>
      <c r="AE707" s="10"/>
      <c r="AF707" s="10"/>
      <c r="AG707" s="10"/>
      <c r="AH707" s="10"/>
    </row>
    <row r="708" spans="27:34" x14ac:dyDescent="0.35">
      <c r="AA708" s="10"/>
      <c r="AB708" s="10"/>
      <c r="AC708" s="10"/>
      <c r="AD708" s="10"/>
      <c r="AE708" s="10"/>
      <c r="AF708" s="10"/>
      <c r="AG708" s="10"/>
      <c r="AH708" s="10"/>
    </row>
    <row r="709" spans="27:34" x14ac:dyDescent="0.35">
      <c r="AA709" s="10"/>
      <c r="AB709" s="10"/>
      <c r="AC709" s="10"/>
      <c r="AD709" s="10"/>
      <c r="AE709" s="10"/>
      <c r="AF709" s="10"/>
      <c r="AG709" s="10"/>
      <c r="AH709" s="10"/>
    </row>
    <row r="710" spans="27:34" x14ac:dyDescent="0.35">
      <c r="AA710" s="10"/>
      <c r="AB710" s="10"/>
      <c r="AC710" s="10"/>
      <c r="AD710" s="10"/>
      <c r="AE710" s="10"/>
      <c r="AF710" s="10"/>
      <c r="AG710" s="10"/>
      <c r="AH710" s="10"/>
    </row>
    <row r="711" spans="27:34" x14ac:dyDescent="0.35">
      <c r="AA711" s="10"/>
      <c r="AB711" s="10"/>
      <c r="AC711" s="10"/>
      <c r="AD711" s="10"/>
      <c r="AE711" s="10"/>
      <c r="AF711" s="10"/>
      <c r="AG711" s="10"/>
      <c r="AH711" s="10"/>
    </row>
    <row r="712" spans="27:34" x14ac:dyDescent="0.35">
      <c r="AA712" s="10"/>
      <c r="AB712" s="10"/>
      <c r="AC712" s="10"/>
      <c r="AD712" s="10"/>
      <c r="AE712" s="10"/>
      <c r="AF712" s="10"/>
      <c r="AG712" s="10"/>
      <c r="AH712" s="10"/>
    </row>
    <row r="713" spans="27:34" x14ac:dyDescent="0.35">
      <c r="AA713" s="10"/>
      <c r="AB713" s="10"/>
      <c r="AC713" s="10"/>
      <c r="AD713" s="10"/>
      <c r="AE713" s="10"/>
      <c r="AF713" s="10"/>
      <c r="AG713" s="10"/>
      <c r="AH713" s="10"/>
    </row>
    <row r="714" spans="27:34" x14ac:dyDescent="0.35">
      <c r="AA714" s="10"/>
      <c r="AB714" s="10"/>
      <c r="AC714" s="10"/>
      <c r="AD714" s="10"/>
      <c r="AE714" s="10"/>
      <c r="AF714" s="10"/>
      <c r="AG714" s="10"/>
      <c r="AH714" s="10"/>
    </row>
    <row r="715" spans="27:34" x14ac:dyDescent="0.35">
      <c r="AA715" s="10"/>
      <c r="AB715" s="10"/>
      <c r="AC715" s="10"/>
      <c r="AD715" s="10"/>
      <c r="AE715" s="10"/>
      <c r="AF715" s="10"/>
      <c r="AG715" s="10"/>
      <c r="AH715" s="10"/>
    </row>
    <row r="716" spans="27:34" x14ac:dyDescent="0.35">
      <c r="AA716" s="10"/>
      <c r="AB716" s="10"/>
      <c r="AC716" s="10"/>
      <c r="AD716" s="10"/>
      <c r="AE716" s="10"/>
      <c r="AF716" s="10"/>
      <c r="AG716" s="10"/>
      <c r="AH716" s="10"/>
    </row>
    <row r="717" spans="27:34" x14ac:dyDescent="0.35">
      <c r="AA717" s="10"/>
      <c r="AB717" s="10"/>
      <c r="AC717" s="10"/>
      <c r="AD717" s="10"/>
      <c r="AE717" s="10"/>
      <c r="AF717" s="10"/>
      <c r="AG717" s="10"/>
      <c r="AH717" s="10"/>
    </row>
    <row r="718" spans="27:34" x14ac:dyDescent="0.35">
      <c r="AA718" s="10"/>
      <c r="AB718" s="10"/>
      <c r="AC718" s="10"/>
      <c r="AD718" s="10"/>
      <c r="AE718" s="10"/>
      <c r="AF718" s="10"/>
      <c r="AG718" s="10"/>
      <c r="AH718" s="10"/>
    </row>
    <row r="719" spans="27:34" x14ac:dyDescent="0.35">
      <c r="AA719" s="10"/>
      <c r="AB719" s="10"/>
      <c r="AC719" s="10"/>
      <c r="AD719" s="10"/>
      <c r="AE719" s="10"/>
      <c r="AF719" s="10"/>
      <c r="AG719" s="10"/>
      <c r="AH719" s="10"/>
    </row>
    <row r="720" spans="27:34" x14ac:dyDescent="0.35">
      <c r="AA720" s="10"/>
      <c r="AB720" s="10"/>
      <c r="AC720" s="10"/>
      <c r="AD720" s="10"/>
      <c r="AE720" s="10"/>
      <c r="AF720" s="10"/>
      <c r="AG720" s="10"/>
      <c r="AH720" s="10"/>
    </row>
    <row r="721" spans="27:34" x14ac:dyDescent="0.35">
      <c r="AA721" s="10"/>
      <c r="AB721" s="10"/>
      <c r="AC721" s="10"/>
      <c r="AD721" s="10"/>
      <c r="AE721" s="10"/>
      <c r="AF721" s="10"/>
      <c r="AG721" s="10"/>
      <c r="AH721" s="10"/>
    </row>
    <row r="722" spans="27:34" x14ac:dyDescent="0.35">
      <c r="AA722" s="10"/>
      <c r="AB722" s="10"/>
      <c r="AC722" s="10"/>
      <c r="AD722" s="10"/>
      <c r="AE722" s="10"/>
      <c r="AF722" s="10"/>
      <c r="AG722" s="10"/>
      <c r="AH722" s="10"/>
    </row>
    <row r="723" spans="27:34" x14ac:dyDescent="0.35">
      <c r="AA723" s="10"/>
      <c r="AB723" s="10"/>
      <c r="AC723" s="10"/>
      <c r="AD723" s="10"/>
      <c r="AE723" s="10"/>
      <c r="AF723" s="10"/>
      <c r="AG723" s="10"/>
      <c r="AH723" s="10"/>
    </row>
    <row r="724" spans="27:34" x14ac:dyDescent="0.35">
      <c r="AA724" s="10"/>
      <c r="AB724" s="10"/>
      <c r="AC724" s="10"/>
      <c r="AD724" s="10"/>
      <c r="AE724" s="10"/>
      <c r="AF724" s="10"/>
      <c r="AG724" s="10"/>
      <c r="AH724" s="10"/>
    </row>
    <row r="725" spans="27:34" x14ac:dyDescent="0.35">
      <c r="AA725" s="10"/>
      <c r="AB725" s="10"/>
      <c r="AC725" s="10"/>
      <c r="AD725" s="10"/>
      <c r="AE725" s="10"/>
      <c r="AF725" s="10"/>
      <c r="AG725" s="10"/>
      <c r="AH725" s="10"/>
    </row>
    <row r="726" spans="27:34" x14ac:dyDescent="0.35">
      <c r="AA726" s="10"/>
      <c r="AB726" s="10"/>
      <c r="AC726" s="10"/>
      <c r="AD726" s="10"/>
      <c r="AE726" s="10"/>
      <c r="AF726" s="10"/>
      <c r="AG726" s="10"/>
      <c r="AH726" s="10"/>
    </row>
    <row r="727" spans="27:34" x14ac:dyDescent="0.35">
      <c r="AA727" s="10"/>
      <c r="AB727" s="10"/>
      <c r="AC727" s="10"/>
      <c r="AD727" s="10"/>
      <c r="AE727" s="10"/>
      <c r="AF727" s="10"/>
      <c r="AG727" s="10"/>
      <c r="AH727" s="10"/>
    </row>
    <row r="728" spans="27:34" x14ac:dyDescent="0.35">
      <c r="AA728" s="10"/>
      <c r="AB728" s="10"/>
      <c r="AC728" s="10"/>
      <c r="AD728" s="10"/>
      <c r="AE728" s="10"/>
      <c r="AF728" s="10"/>
      <c r="AG728" s="10"/>
      <c r="AH728" s="10"/>
    </row>
    <row r="729" spans="27:34" x14ac:dyDescent="0.35">
      <c r="AA729" s="10"/>
      <c r="AB729" s="10"/>
      <c r="AC729" s="10"/>
      <c r="AD729" s="10"/>
      <c r="AE729" s="10"/>
      <c r="AF729" s="10"/>
      <c r="AG729" s="10"/>
      <c r="AH729" s="10"/>
    </row>
    <row r="730" spans="27:34" x14ac:dyDescent="0.35">
      <c r="AA730" s="10"/>
      <c r="AB730" s="10"/>
      <c r="AC730" s="10"/>
      <c r="AD730" s="10"/>
      <c r="AE730" s="10"/>
      <c r="AF730" s="10"/>
      <c r="AG730" s="10"/>
      <c r="AH730" s="10"/>
    </row>
    <row r="731" spans="27:34" x14ac:dyDescent="0.35">
      <c r="AA731" s="10"/>
      <c r="AB731" s="10"/>
      <c r="AC731" s="10"/>
      <c r="AD731" s="10"/>
      <c r="AE731" s="10"/>
      <c r="AF731" s="10"/>
      <c r="AG731" s="10"/>
      <c r="AH731" s="10"/>
    </row>
    <row r="732" spans="27:34" x14ac:dyDescent="0.35">
      <c r="AA732" s="10"/>
      <c r="AB732" s="10"/>
      <c r="AC732" s="10"/>
      <c r="AD732" s="10"/>
      <c r="AE732" s="10"/>
      <c r="AF732" s="10"/>
      <c r="AG732" s="10"/>
      <c r="AH732" s="10"/>
    </row>
    <row r="733" spans="27:34" x14ac:dyDescent="0.35">
      <c r="AA733" s="10"/>
      <c r="AB733" s="10"/>
      <c r="AC733" s="10"/>
      <c r="AD733" s="10"/>
      <c r="AE733" s="10"/>
      <c r="AF733" s="10"/>
      <c r="AG733" s="10"/>
      <c r="AH733" s="10"/>
    </row>
    <row r="734" spans="27:34" x14ac:dyDescent="0.35">
      <c r="AA734" s="10"/>
      <c r="AB734" s="10"/>
      <c r="AC734" s="10"/>
      <c r="AD734" s="10"/>
      <c r="AE734" s="10"/>
      <c r="AF734" s="10"/>
      <c r="AG734" s="10"/>
      <c r="AH734" s="10"/>
    </row>
    <row r="735" spans="27:34" x14ac:dyDescent="0.35">
      <c r="AA735" s="10"/>
      <c r="AB735" s="10"/>
      <c r="AC735" s="10"/>
      <c r="AD735" s="10"/>
      <c r="AE735" s="10"/>
      <c r="AF735" s="10"/>
      <c r="AG735" s="10"/>
      <c r="AH735" s="10"/>
    </row>
    <row r="736" spans="27:34" x14ac:dyDescent="0.35">
      <c r="AA736" s="10"/>
      <c r="AB736" s="10"/>
      <c r="AC736" s="10"/>
      <c r="AD736" s="10"/>
      <c r="AE736" s="10"/>
      <c r="AF736" s="10"/>
      <c r="AG736" s="10"/>
      <c r="AH736" s="10"/>
    </row>
    <row r="737" spans="27:34" x14ac:dyDescent="0.35">
      <c r="AA737" s="10"/>
      <c r="AB737" s="10"/>
      <c r="AC737" s="10"/>
      <c r="AD737" s="10"/>
      <c r="AE737" s="10"/>
      <c r="AF737" s="10"/>
      <c r="AG737" s="10"/>
      <c r="AH737" s="10"/>
    </row>
    <row r="738" spans="27:34" x14ac:dyDescent="0.35">
      <c r="AA738" s="10"/>
      <c r="AB738" s="10"/>
      <c r="AC738" s="10"/>
      <c r="AD738" s="10"/>
      <c r="AE738" s="10"/>
      <c r="AF738" s="10"/>
      <c r="AG738" s="10"/>
      <c r="AH738" s="10"/>
    </row>
    <row r="739" spans="27:34" x14ac:dyDescent="0.35">
      <c r="AA739" s="10"/>
      <c r="AB739" s="10"/>
      <c r="AC739" s="10"/>
      <c r="AD739" s="10"/>
      <c r="AE739" s="10"/>
      <c r="AF739" s="10"/>
      <c r="AG739" s="10"/>
      <c r="AH739" s="10"/>
    </row>
    <row r="740" spans="27:34" x14ac:dyDescent="0.35">
      <c r="AA740" s="10"/>
      <c r="AB740" s="10"/>
      <c r="AC740" s="10"/>
      <c r="AD740" s="10"/>
      <c r="AE740" s="10"/>
      <c r="AF740" s="10"/>
      <c r="AG740" s="10"/>
      <c r="AH740" s="10"/>
    </row>
    <row r="741" spans="27:34" x14ac:dyDescent="0.35">
      <c r="AA741" s="10"/>
      <c r="AB741" s="10"/>
      <c r="AC741" s="10"/>
      <c r="AD741" s="10"/>
      <c r="AE741" s="10"/>
      <c r="AF741" s="10"/>
      <c r="AG741" s="10"/>
      <c r="AH741" s="10"/>
    </row>
    <row r="742" spans="27:34" x14ac:dyDescent="0.35">
      <c r="AA742" s="10"/>
      <c r="AB742" s="10"/>
      <c r="AC742" s="10"/>
      <c r="AD742" s="10"/>
      <c r="AE742" s="10"/>
      <c r="AF742" s="10"/>
      <c r="AG742" s="10"/>
      <c r="AH742" s="10"/>
    </row>
    <row r="743" spans="27:34" x14ac:dyDescent="0.35">
      <c r="AA743" s="10"/>
      <c r="AB743" s="10"/>
      <c r="AC743" s="10"/>
      <c r="AD743" s="10"/>
      <c r="AE743" s="10"/>
      <c r="AF743" s="10"/>
      <c r="AG743" s="10"/>
      <c r="AH743" s="10"/>
    </row>
    <row r="744" spans="27:34" x14ac:dyDescent="0.35">
      <c r="AA744" s="10"/>
      <c r="AB744" s="10"/>
      <c r="AC744" s="10"/>
      <c r="AD744" s="10"/>
      <c r="AE744" s="10"/>
      <c r="AF744" s="10"/>
      <c r="AG744" s="10"/>
      <c r="AH744" s="10"/>
    </row>
    <row r="745" spans="27:34" x14ac:dyDescent="0.35">
      <c r="AA745" s="10"/>
      <c r="AB745" s="10"/>
      <c r="AC745" s="10"/>
      <c r="AD745" s="10"/>
      <c r="AE745" s="10"/>
      <c r="AF745" s="10"/>
      <c r="AG745" s="10"/>
      <c r="AH745" s="10"/>
    </row>
    <row r="746" spans="27:34" x14ac:dyDescent="0.35">
      <c r="AA746" s="10"/>
      <c r="AB746" s="10"/>
      <c r="AC746" s="10"/>
      <c r="AD746" s="10"/>
      <c r="AE746" s="10"/>
      <c r="AF746" s="10"/>
      <c r="AG746" s="10"/>
      <c r="AH746" s="10"/>
    </row>
    <row r="747" spans="27:34" x14ac:dyDescent="0.35">
      <c r="AA747" s="10"/>
      <c r="AB747" s="10"/>
      <c r="AC747" s="10"/>
      <c r="AD747" s="10"/>
      <c r="AE747" s="10"/>
      <c r="AF747" s="10"/>
      <c r="AG747" s="10"/>
      <c r="AH747" s="10"/>
    </row>
    <row r="748" spans="27:34" x14ac:dyDescent="0.35">
      <c r="AA748" s="10"/>
      <c r="AB748" s="10"/>
      <c r="AC748" s="10"/>
      <c r="AD748" s="10"/>
      <c r="AE748" s="10"/>
      <c r="AF748" s="10"/>
      <c r="AG748" s="10"/>
      <c r="AH748" s="10"/>
    </row>
    <row r="749" spans="27:34" x14ac:dyDescent="0.35">
      <c r="AA749" s="10"/>
      <c r="AB749" s="10"/>
      <c r="AC749" s="10"/>
      <c r="AD749" s="10"/>
      <c r="AE749" s="10"/>
      <c r="AF749" s="10"/>
      <c r="AG749" s="10"/>
      <c r="AH749" s="10"/>
    </row>
    <row r="750" spans="27:34" x14ac:dyDescent="0.35">
      <c r="AA750" s="10"/>
      <c r="AB750" s="10"/>
      <c r="AC750" s="10"/>
      <c r="AD750" s="10"/>
      <c r="AE750" s="10"/>
      <c r="AF750" s="10"/>
      <c r="AG750" s="10"/>
      <c r="AH750" s="10"/>
    </row>
    <row r="751" spans="27:34" x14ac:dyDescent="0.35">
      <c r="AA751" s="10"/>
      <c r="AB751" s="10"/>
      <c r="AC751" s="10"/>
      <c r="AD751" s="10"/>
      <c r="AE751" s="10"/>
      <c r="AF751" s="10"/>
      <c r="AG751" s="10"/>
      <c r="AH751" s="10"/>
    </row>
    <row r="752" spans="27:34" x14ac:dyDescent="0.35">
      <c r="AA752" s="10"/>
      <c r="AB752" s="10"/>
      <c r="AC752" s="10"/>
      <c r="AD752" s="10"/>
      <c r="AE752" s="10"/>
      <c r="AF752" s="10"/>
      <c r="AG752" s="10"/>
      <c r="AH752" s="10"/>
    </row>
    <row r="753" spans="27:34" x14ac:dyDescent="0.35">
      <c r="AA753" s="10"/>
      <c r="AB753" s="10"/>
      <c r="AC753" s="10"/>
      <c r="AD753" s="10"/>
      <c r="AE753" s="10"/>
      <c r="AF753" s="10"/>
      <c r="AG753" s="10"/>
      <c r="AH753" s="10"/>
    </row>
    <row r="754" spans="27:34" x14ac:dyDescent="0.35">
      <c r="AA754" s="10"/>
      <c r="AB754" s="10"/>
      <c r="AC754" s="10"/>
      <c r="AD754" s="10"/>
      <c r="AE754" s="10"/>
      <c r="AF754" s="10"/>
      <c r="AG754" s="10"/>
      <c r="AH754" s="10"/>
    </row>
    <row r="755" spans="27:34" x14ac:dyDescent="0.35">
      <c r="AA755" s="10"/>
      <c r="AB755" s="10"/>
      <c r="AC755" s="10"/>
      <c r="AD755" s="10"/>
      <c r="AE755" s="10"/>
      <c r="AF755" s="10"/>
      <c r="AG755" s="10"/>
      <c r="AH755" s="10"/>
    </row>
    <row r="756" spans="27:34" x14ac:dyDescent="0.35">
      <c r="AA756" s="10"/>
      <c r="AB756" s="10"/>
      <c r="AC756" s="10"/>
      <c r="AD756" s="10"/>
      <c r="AE756" s="10"/>
      <c r="AF756" s="10"/>
      <c r="AG756" s="10"/>
      <c r="AH756" s="10"/>
    </row>
    <row r="757" spans="27:34" x14ac:dyDescent="0.35">
      <c r="AA757" s="10"/>
      <c r="AB757" s="10"/>
      <c r="AC757" s="10"/>
      <c r="AD757" s="10"/>
      <c r="AE757" s="10"/>
      <c r="AF757" s="10"/>
      <c r="AG757" s="10"/>
      <c r="AH757" s="10"/>
    </row>
    <row r="758" spans="27:34" x14ac:dyDescent="0.35">
      <c r="AA758" s="10"/>
      <c r="AB758" s="10"/>
      <c r="AC758" s="10"/>
      <c r="AD758" s="10"/>
      <c r="AE758" s="10"/>
      <c r="AF758" s="10"/>
      <c r="AG758" s="10"/>
      <c r="AH758" s="10"/>
    </row>
    <row r="759" spans="27:34" x14ac:dyDescent="0.35">
      <c r="AA759" s="10"/>
      <c r="AB759" s="10"/>
      <c r="AC759" s="10"/>
      <c r="AD759" s="10"/>
      <c r="AE759" s="10"/>
      <c r="AF759" s="10"/>
      <c r="AG759" s="10"/>
      <c r="AH759" s="10"/>
    </row>
    <row r="760" spans="27:34" x14ac:dyDescent="0.35">
      <c r="AA760" s="10"/>
      <c r="AB760" s="10"/>
      <c r="AC760" s="10"/>
      <c r="AD760" s="10"/>
      <c r="AE760" s="10"/>
      <c r="AF760" s="10"/>
      <c r="AG760" s="10"/>
      <c r="AH760" s="10"/>
    </row>
    <row r="761" spans="27:34" x14ac:dyDescent="0.35">
      <c r="AA761" s="10"/>
      <c r="AB761" s="10"/>
      <c r="AC761" s="10"/>
      <c r="AD761" s="10"/>
      <c r="AE761" s="10"/>
      <c r="AF761" s="10"/>
      <c r="AG761" s="10"/>
      <c r="AH761" s="10"/>
    </row>
    <row r="762" spans="27:34" x14ac:dyDescent="0.35">
      <c r="AA762" s="10"/>
      <c r="AB762" s="10"/>
      <c r="AC762" s="10"/>
      <c r="AD762" s="10"/>
      <c r="AE762" s="10"/>
      <c r="AF762" s="10"/>
      <c r="AG762" s="10"/>
      <c r="AH762" s="10"/>
    </row>
    <row r="763" spans="27:34" x14ac:dyDescent="0.35">
      <c r="AA763" s="10"/>
      <c r="AB763" s="10"/>
      <c r="AC763" s="10"/>
      <c r="AD763" s="10"/>
      <c r="AE763" s="10"/>
      <c r="AF763" s="10"/>
      <c r="AG763" s="10"/>
      <c r="AH763" s="10"/>
    </row>
    <row r="764" spans="27:34" x14ac:dyDescent="0.35">
      <c r="AA764" s="10"/>
      <c r="AB764" s="10"/>
      <c r="AC764" s="10"/>
      <c r="AD764" s="10"/>
      <c r="AE764" s="10"/>
      <c r="AF764" s="10"/>
      <c r="AG764" s="10"/>
      <c r="AH764" s="10"/>
    </row>
    <row r="765" spans="27:34" x14ac:dyDescent="0.35">
      <c r="AA765" s="10"/>
      <c r="AB765" s="10"/>
      <c r="AC765" s="10"/>
      <c r="AD765" s="10"/>
      <c r="AE765" s="10"/>
      <c r="AF765" s="10"/>
      <c r="AG765" s="10"/>
      <c r="AH765" s="10"/>
    </row>
    <row r="766" spans="27:34" x14ac:dyDescent="0.35">
      <c r="AA766" s="10"/>
      <c r="AB766" s="10"/>
      <c r="AC766" s="10"/>
      <c r="AD766" s="10"/>
      <c r="AE766" s="10"/>
      <c r="AF766" s="10"/>
      <c r="AG766" s="10"/>
      <c r="AH766" s="10"/>
    </row>
    <row r="767" spans="27:34" x14ac:dyDescent="0.35">
      <c r="AA767" s="10"/>
      <c r="AB767" s="10"/>
      <c r="AC767" s="10"/>
      <c r="AD767" s="10"/>
      <c r="AE767" s="10"/>
      <c r="AF767" s="10"/>
      <c r="AG767" s="10"/>
      <c r="AH767" s="10"/>
    </row>
    <row r="768" spans="27:34" x14ac:dyDescent="0.35">
      <c r="AA768" s="10"/>
      <c r="AB768" s="10"/>
      <c r="AC768" s="10"/>
      <c r="AD768" s="10"/>
      <c r="AE768" s="10"/>
      <c r="AF768" s="10"/>
      <c r="AG768" s="10"/>
      <c r="AH768" s="10"/>
    </row>
    <row r="769" spans="27:34" x14ac:dyDescent="0.35">
      <c r="AA769" s="10"/>
      <c r="AB769" s="10"/>
      <c r="AC769" s="10"/>
      <c r="AD769" s="10"/>
      <c r="AE769" s="10"/>
      <c r="AF769" s="10"/>
      <c r="AG769" s="10"/>
      <c r="AH769" s="10"/>
    </row>
    <row r="770" spans="27:34" x14ac:dyDescent="0.35">
      <c r="AA770" s="10"/>
      <c r="AB770" s="10"/>
      <c r="AC770" s="10"/>
      <c r="AD770" s="10"/>
      <c r="AE770" s="10"/>
      <c r="AF770" s="10"/>
      <c r="AG770" s="10"/>
      <c r="AH770" s="10"/>
    </row>
    <row r="771" spans="27:34" x14ac:dyDescent="0.35">
      <c r="AA771" s="10"/>
      <c r="AB771" s="10"/>
      <c r="AC771" s="10"/>
      <c r="AD771" s="10"/>
      <c r="AE771" s="10"/>
      <c r="AF771" s="10"/>
      <c r="AG771" s="10"/>
      <c r="AH771" s="10"/>
    </row>
    <row r="772" spans="27:34" x14ac:dyDescent="0.35">
      <c r="AA772" s="10"/>
      <c r="AB772" s="10"/>
      <c r="AC772" s="10"/>
      <c r="AD772" s="10"/>
      <c r="AE772" s="10"/>
      <c r="AF772" s="10"/>
      <c r="AG772" s="10"/>
      <c r="AH772" s="10"/>
    </row>
    <row r="773" spans="27:34" x14ac:dyDescent="0.35">
      <c r="AA773" s="10"/>
      <c r="AB773" s="10"/>
      <c r="AC773" s="10"/>
      <c r="AD773" s="10"/>
      <c r="AE773" s="10"/>
      <c r="AF773" s="10"/>
      <c r="AG773" s="10"/>
      <c r="AH773" s="10"/>
    </row>
    <row r="774" spans="27:34" x14ac:dyDescent="0.35">
      <c r="AA774" s="10"/>
      <c r="AB774" s="10"/>
      <c r="AC774" s="10"/>
      <c r="AD774" s="10"/>
      <c r="AE774" s="10"/>
      <c r="AF774" s="10"/>
      <c r="AG774" s="10"/>
      <c r="AH774" s="10"/>
    </row>
    <row r="775" spans="27:34" x14ac:dyDescent="0.35">
      <c r="AA775" s="10"/>
      <c r="AB775" s="10"/>
      <c r="AC775" s="10"/>
      <c r="AD775" s="10"/>
      <c r="AE775" s="10"/>
      <c r="AF775" s="10"/>
      <c r="AG775" s="10"/>
      <c r="AH775" s="10"/>
    </row>
    <row r="776" spans="27:34" x14ac:dyDescent="0.35">
      <c r="AA776" s="10"/>
      <c r="AB776" s="10"/>
      <c r="AC776" s="10"/>
      <c r="AD776" s="10"/>
      <c r="AE776" s="10"/>
      <c r="AF776" s="10"/>
      <c r="AG776" s="10"/>
      <c r="AH776" s="10"/>
    </row>
    <row r="777" spans="27:34" x14ac:dyDescent="0.35">
      <c r="AA777" s="10"/>
      <c r="AB777" s="10"/>
      <c r="AC777" s="10"/>
      <c r="AD777" s="10"/>
      <c r="AE777" s="10"/>
      <c r="AF777" s="10"/>
      <c r="AG777" s="10"/>
      <c r="AH777" s="10"/>
    </row>
    <row r="778" spans="27:34" x14ac:dyDescent="0.35">
      <c r="AA778" s="10"/>
      <c r="AB778" s="10"/>
      <c r="AC778" s="10"/>
      <c r="AD778" s="10"/>
      <c r="AE778" s="10"/>
      <c r="AF778" s="10"/>
      <c r="AG778" s="10"/>
      <c r="AH778" s="10"/>
    </row>
    <row r="779" spans="27:34" x14ac:dyDescent="0.35">
      <c r="AA779" s="10"/>
      <c r="AB779" s="10"/>
      <c r="AC779" s="10"/>
      <c r="AD779" s="10"/>
      <c r="AE779" s="10"/>
      <c r="AF779" s="10"/>
      <c r="AG779" s="10"/>
      <c r="AH779" s="10"/>
    </row>
    <row r="780" spans="27:34" x14ac:dyDescent="0.35">
      <c r="AA780" s="10"/>
      <c r="AB780" s="10"/>
      <c r="AC780" s="10"/>
      <c r="AD780" s="10"/>
      <c r="AE780" s="10"/>
      <c r="AF780" s="10"/>
      <c r="AG780" s="10"/>
      <c r="AH780" s="10"/>
    </row>
    <row r="781" spans="27:34" x14ac:dyDescent="0.35">
      <c r="AA781" s="10"/>
      <c r="AB781" s="10"/>
      <c r="AC781" s="10"/>
      <c r="AD781" s="10"/>
      <c r="AE781" s="10"/>
      <c r="AF781" s="10"/>
      <c r="AG781" s="10"/>
      <c r="AH781" s="10"/>
    </row>
    <row r="782" spans="27:34" x14ac:dyDescent="0.35">
      <c r="AA782" s="10"/>
      <c r="AB782" s="10"/>
      <c r="AC782" s="10"/>
      <c r="AD782" s="10"/>
      <c r="AE782" s="10"/>
      <c r="AF782" s="10"/>
      <c r="AG782" s="10"/>
      <c r="AH782" s="10"/>
    </row>
    <row r="783" spans="27:34" x14ac:dyDescent="0.35">
      <c r="AA783" s="10"/>
      <c r="AB783" s="10"/>
      <c r="AC783" s="10"/>
      <c r="AD783" s="10"/>
      <c r="AE783" s="10"/>
      <c r="AF783" s="10"/>
      <c r="AG783" s="10"/>
      <c r="AH783" s="10"/>
    </row>
    <row r="784" spans="27:34" x14ac:dyDescent="0.35">
      <c r="AA784" s="10"/>
      <c r="AB784" s="10"/>
      <c r="AC784" s="10"/>
      <c r="AD784" s="10"/>
      <c r="AE784" s="10"/>
      <c r="AF784" s="10"/>
      <c r="AG784" s="10"/>
      <c r="AH784" s="10"/>
    </row>
    <row r="785" spans="27:34" x14ac:dyDescent="0.35">
      <c r="AA785" s="10"/>
      <c r="AB785" s="10"/>
      <c r="AC785" s="10"/>
      <c r="AD785" s="10"/>
      <c r="AE785" s="10"/>
      <c r="AF785" s="10"/>
      <c r="AG785" s="10"/>
      <c r="AH785" s="10"/>
    </row>
    <row r="786" spans="27:34" x14ac:dyDescent="0.35">
      <c r="AA786" s="10"/>
      <c r="AB786" s="10"/>
      <c r="AC786" s="10"/>
      <c r="AD786" s="10"/>
      <c r="AE786" s="10"/>
      <c r="AF786" s="10"/>
      <c r="AG786" s="10"/>
      <c r="AH786" s="10"/>
    </row>
    <row r="787" spans="27:34" x14ac:dyDescent="0.35">
      <c r="AA787" s="10"/>
      <c r="AB787" s="10"/>
      <c r="AC787" s="10"/>
      <c r="AD787" s="10"/>
      <c r="AE787" s="10"/>
      <c r="AF787" s="10"/>
      <c r="AG787" s="10"/>
      <c r="AH787" s="10"/>
    </row>
    <row r="788" spans="27:34" x14ac:dyDescent="0.35">
      <c r="AA788" s="10"/>
      <c r="AB788" s="10"/>
      <c r="AC788" s="10"/>
      <c r="AD788" s="10"/>
      <c r="AE788" s="10"/>
      <c r="AF788" s="10"/>
      <c r="AG788" s="10"/>
      <c r="AH788" s="10"/>
    </row>
    <row r="789" spans="27:34" x14ac:dyDescent="0.35">
      <c r="AA789" s="10"/>
      <c r="AB789" s="10"/>
      <c r="AC789" s="10"/>
      <c r="AD789" s="10"/>
      <c r="AE789" s="10"/>
      <c r="AF789" s="10"/>
      <c r="AG789" s="10"/>
      <c r="AH789" s="10"/>
    </row>
    <row r="790" spans="27:34" x14ac:dyDescent="0.35">
      <c r="AA790" s="10"/>
      <c r="AB790" s="10"/>
      <c r="AC790" s="10"/>
      <c r="AD790" s="10"/>
      <c r="AE790" s="10"/>
      <c r="AF790" s="10"/>
      <c r="AG790" s="10"/>
      <c r="AH790" s="10"/>
    </row>
    <row r="791" spans="27:34" x14ac:dyDescent="0.35">
      <c r="AA791" s="10"/>
      <c r="AB791" s="10"/>
      <c r="AC791" s="10"/>
      <c r="AD791" s="10"/>
      <c r="AE791" s="10"/>
      <c r="AF791" s="10"/>
      <c r="AG791" s="10"/>
      <c r="AH791" s="10"/>
    </row>
    <row r="792" spans="27:34" x14ac:dyDescent="0.35">
      <c r="AA792" s="10"/>
      <c r="AB792" s="10"/>
      <c r="AC792" s="10"/>
      <c r="AD792" s="10"/>
      <c r="AE792" s="10"/>
      <c r="AF792" s="10"/>
      <c r="AG792" s="10"/>
      <c r="AH792" s="10"/>
    </row>
    <row r="793" spans="27:34" x14ac:dyDescent="0.35">
      <c r="AA793" s="10"/>
      <c r="AB793" s="10"/>
      <c r="AC793" s="10"/>
      <c r="AD793" s="10"/>
      <c r="AE793" s="10"/>
      <c r="AF793" s="10"/>
      <c r="AG793" s="10"/>
      <c r="AH793" s="10"/>
    </row>
    <row r="794" spans="27:34" x14ac:dyDescent="0.35">
      <c r="AA794" s="10"/>
      <c r="AB794" s="10"/>
      <c r="AC794" s="10"/>
      <c r="AD794" s="10"/>
      <c r="AE794" s="10"/>
      <c r="AF794" s="10"/>
      <c r="AG794" s="10"/>
      <c r="AH794" s="10"/>
    </row>
    <row r="795" spans="27:34" x14ac:dyDescent="0.35">
      <c r="AA795" s="10"/>
      <c r="AB795" s="10"/>
      <c r="AC795" s="10"/>
      <c r="AD795" s="10"/>
      <c r="AE795" s="10"/>
      <c r="AF795" s="10"/>
      <c r="AG795" s="10"/>
      <c r="AH795" s="10"/>
    </row>
    <row r="796" spans="27:34" x14ac:dyDescent="0.35">
      <c r="AA796" s="10"/>
      <c r="AB796" s="10"/>
      <c r="AC796" s="10"/>
      <c r="AD796" s="10"/>
      <c r="AE796" s="10"/>
      <c r="AF796" s="10"/>
      <c r="AG796" s="10"/>
      <c r="AH796" s="10"/>
    </row>
    <row r="797" spans="27:34" x14ac:dyDescent="0.35">
      <c r="AA797" s="10"/>
      <c r="AB797" s="10"/>
      <c r="AC797" s="10"/>
      <c r="AD797" s="10"/>
      <c r="AE797" s="10"/>
      <c r="AF797" s="10"/>
      <c r="AG797" s="10"/>
      <c r="AH797" s="10"/>
    </row>
    <row r="798" spans="27:34" x14ac:dyDescent="0.35">
      <c r="AA798" s="10"/>
      <c r="AB798" s="10"/>
      <c r="AC798" s="10"/>
      <c r="AD798" s="10"/>
      <c r="AE798" s="10"/>
      <c r="AF798" s="10"/>
      <c r="AG798" s="10"/>
      <c r="AH798" s="10"/>
    </row>
    <row r="799" spans="27:34" x14ac:dyDescent="0.35">
      <c r="AA799" s="10"/>
      <c r="AB799" s="10"/>
      <c r="AC799" s="10"/>
      <c r="AD799" s="10"/>
      <c r="AE799" s="10"/>
      <c r="AF799" s="10"/>
      <c r="AG799" s="10"/>
      <c r="AH799" s="10"/>
    </row>
    <row r="800" spans="27:34" x14ac:dyDescent="0.35">
      <c r="AA800" s="10"/>
      <c r="AB800" s="10"/>
      <c r="AC800" s="10"/>
      <c r="AD800" s="10"/>
      <c r="AE800" s="10"/>
      <c r="AF800" s="10"/>
      <c r="AG800" s="10"/>
      <c r="AH800" s="10"/>
    </row>
    <row r="801" spans="27:34" x14ac:dyDescent="0.35">
      <c r="AA801" s="10"/>
      <c r="AB801" s="10"/>
      <c r="AC801" s="10"/>
      <c r="AD801" s="10"/>
      <c r="AE801" s="10"/>
      <c r="AF801" s="10"/>
      <c r="AG801" s="10"/>
      <c r="AH801" s="10"/>
    </row>
    <row r="802" spans="27:34" x14ac:dyDescent="0.35">
      <c r="AA802" s="10"/>
      <c r="AB802" s="10"/>
      <c r="AC802" s="10"/>
      <c r="AD802" s="10"/>
      <c r="AE802" s="10"/>
      <c r="AF802" s="10"/>
      <c r="AG802" s="10"/>
      <c r="AH802" s="10"/>
    </row>
    <row r="803" spans="27:34" x14ac:dyDescent="0.35">
      <c r="AA803" s="10"/>
      <c r="AB803" s="10"/>
      <c r="AC803" s="10"/>
      <c r="AD803" s="10"/>
      <c r="AE803" s="10"/>
      <c r="AF803" s="10"/>
      <c r="AG803" s="10"/>
      <c r="AH803" s="10"/>
    </row>
    <row r="804" spans="27:34" x14ac:dyDescent="0.35">
      <c r="AA804" s="10"/>
      <c r="AB804" s="10"/>
      <c r="AC804" s="10"/>
      <c r="AD804" s="10"/>
      <c r="AE804" s="10"/>
      <c r="AF804" s="10"/>
      <c r="AG804" s="10"/>
      <c r="AH804" s="10"/>
    </row>
    <row r="805" spans="27:34" x14ac:dyDescent="0.35">
      <c r="AA805" s="10"/>
      <c r="AB805" s="10"/>
      <c r="AC805" s="10"/>
      <c r="AD805" s="10"/>
      <c r="AE805" s="10"/>
      <c r="AF805" s="10"/>
      <c r="AG805" s="10"/>
      <c r="AH805" s="10"/>
    </row>
    <row r="806" spans="27:34" x14ac:dyDescent="0.35">
      <c r="AA806" s="10"/>
      <c r="AB806" s="10"/>
      <c r="AC806" s="10"/>
      <c r="AD806" s="10"/>
      <c r="AE806" s="10"/>
      <c r="AF806" s="10"/>
      <c r="AG806" s="10"/>
      <c r="AH806" s="10"/>
    </row>
    <row r="807" spans="27:34" x14ac:dyDescent="0.35">
      <c r="AA807" s="10"/>
      <c r="AB807" s="10"/>
      <c r="AC807" s="10"/>
      <c r="AD807" s="10"/>
      <c r="AE807" s="10"/>
      <c r="AF807" s="10"/>
      <c r="AG807" s="10"/>
      <c r="AH807" s="10"/>
    </row>
    <row r="808" spans="27:34" x14ac:dyDescent="0.35">
      <c r="AA808" s="10"/>
      <c r="AB808" s="10"/>
      <c r="AC808" s="10"/>
      <c r="AD808" s="10"/>
      <c r="AE808" s="10"/>
      <c r="AF808" s="10"/>
      <c r="AG808" s="10"/>
      <c r="AH808" s="10"/>
    </row>
    <row r="809" spans="27:34" x14ac:dyDescent="0.35">
      <c r="AA809" s="10"/>
      <c r="AB809" s="10"/>
      <c r="AC809" s="10"/>
      <c r="AD809" s="10"/>
      <c r="AE809" s="10"/>
      <c r="AF809" s="10"/>
      <c r="AG809" s="10"/>
      <c r="AH809" s="10"/>
    </row>
    <row r="810" spans="27:34" x14ac:dyDescent="0.35">
      <c r="AA810" s="10"/>
      <c r="AB810" s="10"/>
      <c r="AC810" s="10"/>
      <c r="AD810" s="10"/>
      <c r="AE810" s="10"/>
      <c r="AF810" s="10"/>
      <c r="AG810" s="10"/>
      <c r="AH810" s="10"/>
    </row>
    <row r="811" spans="27:34" x14ac:dyDescent="0.35">
      <c r="AA811" s="10"/>
      <c r="AB811" s="10"/>
      <c r="AC811" s="10"/>
      <c r="AD811" s="10"/>
      <c r="AE811" s="10"/>
      <c r="AF811" s="10"/>
      <c r="AG811" s="10"/>
      <c r="AH811" s="10"/>
    </row>
    <row r="812" spans="27:34" x14ac:dyDescent="0.35">
      <c r="AA812" s="10"/>
      <c r="AB812" s="10"/>
      <c r="AC812" s="10"/>
      <c r="AD812" s="10"/>
      <c r="AE812" s="10"/>
      <c r="AF812" s="10"/>
      <c r="AG812" s="10"/>
      <c r="AH812" s="10"/>
    </row>
    <row r="813" spans="27:34" x14ac:dyDescent="0.35">
      <c r="AA813" s="10"/>
      <c r="AB813" s="10"/>
      <c r="AC813" s="10"/>
      <c r="AD813" s="10"/>
      <c r="AE813" s="10"/>
      <c r="AF813" s="10"/>
      <c r="AG813" s="10"/>
      <c r="AH813" s="10"/>
    </row>
    <row r="814" spans="27:34" x14ac:dyDescent="0.35">
      <c r="AA814" s="10"/>
      <c r="AB814" s="10"/>
      <c r="AC814" s="10"/>
      <c r="AD814" s="10"/>
      <c r="AE814" s="10"/>
      <c r="AF814" s="10"/>
      <c r="AG814" s="10"/>
      <c r="AH814" s="10"/>
    </row>
    <row r="815" spans="27:34" x14ac:dyDescent="0.35">
      <c r="AA815" s="10"/>
      <c r="AB815" s="10"/>
      <c r="AC815" s="10"/>
      <c r="AD815" s="10"/>
      <c r="AE815" s="10"/>
      <c r="AF815" s="10"/>
      <c r="AG815" s="10"/>
      <c r="AH815" s="10"/>
    </row>
    <row r="816" spans="27:34" x14ac:dyDescent="0.35">
      <c r="AA816" s="10"/>
      <c r="AB816" s="10"/>
      <c r="AC816" s="10"/>
      <c r="AD816" s="10"/>
      <c r="AE816" s="10"/>
      <c r="AF816" s="10"/>
      <c r="AG816" s="10"/>
      <c r="AH816" s="10"/>
    </row>
    <row r="817" spans="27:34" x14ac:dyDescent="0.35">
      <c r="AA817" s="10"/>
      <c r="AB817" s="10"/>
      <c r="AC817" s="10"/>
      <c r="AD817" s="10"/>
      <c r="AE817" s="10"/>
      <c r="AF817" s="10"/>
      <c r="AG817" s="10"/>
      <c r="AH817" s="10"/>
    </row>
    <row r="818" spans="27:34" x14ac:dyDescent="0.35">
      <c r="AA818" s="10"/>
      <c r="AB818" s="10"/>
      <c r="AC818" s="10"/>
      <c r="AD818" s="10"/>
      <c r="AE818" s="10"/>
      <c r="AF818" s="10"/>
      <c r="AG818" s="10"/>
      <c r="AH818" s="10"/>
    </row>
    <row r="819" spans="27:34" x14ac:dyDescent="0.35">
      <c r="AA819" s="10"/>
      <c r="AB819" s="10"/>
      <c r="AC819" s="10"/>
      <c r="AD819" s="10"/>
      <c r="AE819" s="10"/>
      <c r="AF819" s="10"/>
      <c r="AG819" s="10"/>
      <c r="AH819" s="10"/>
    </row>
    <row r="820" spans="27:34" x14ac:dyDescent="0.35">
      <c r="AA820" s="10"/>
      <c r="AB820" s="10"/>
      <c r="AC820" s="10"/>
      <c r="AD820" s="10"/>
      <c r="AE820" s="10"/>
      <c r="AF820" s="10"/>
      <c r="AG820" s="10"/>
      <c r="AH820" s="10"/>
    </row>
    <row r="821" spans="27:34" x14ac:dyDescent="0.35">
      <c r="AA821" s="10"/>
      <c r="AB821" s="10"/>
      <c r="AC821" s="10"/>
      <c r="AD821" s="10"/>
      <c r="AE821" s="10"/>
      <c r="AF821" s="10"/>
      <c r="AG821" s="10"/>
      <c r="AH821" s="10"/>
    </row>
    <row r="822" spans="27:34" x14ac:dyDescent="0.35">
      <c r="AA822" s="10"/>
      <c r="AB822" s="10"/>
      <c r="AC822" s="10"/>
      <c r="AD822" s="10"/>
      <c r="AE822" s="10"/>
      <c r="AF822" s="10"/>
      <c r="AG822" s="10"/>
      <c r="AH822" s="10"/>
    </row>
    <row r="823" spans="27:34" x14ac:dyDescent="0.35">
      <c r="AA823" s="10"/>
      <c r="AB823" s="10"/>
      <c r="AC823" s="10"/>
      <c r="AD823" s="10"/>
      <c r="AE823" s="10"/>
      <c r="AF823" s="10"/>
      <c r="AG823" s="10"/>
      <c r="AH823" s="10"/>
    </row>
    <row r="824" spans="27:34" x14ac:dyDescent="0.35">
      <c r="AA824" s="10"/>
      <c r="AB824" s="10"/>
      <c r="AC824" s="10"/>
      <c r="AD824" s="10"/>
      <c r="AE824" s="10"/>
      <c r="AF824" s="10"/>
      <c r="AG824" s="10"/>
      <c r="AH824" s="10"/>
    </row>
    <row r="825" spans="27:34" x14ac:dyDescent="0.35">
      <c r="AA825" s="10"/>
      <c r="AB825" s="10"/>
      <c r="AC825" s="10"/>
      <c r="AD825" s="10"/>
      <c r="AE825" s="10"/>
      <c r="AF825" s="10"/>
      <c r="AG825" s="10"/>
      <c r="AH825" s="10"/>
    </row>
    <row r="826" spans="27:34" x14ac:dyDescent="0.35">
      <c r="AA826" s="10"/>
      <c r="AB826" s="10"/>
      <c r="AC826" s="10"/>
      <c r="AD826" s="10"/>
      <c r="AE826" s="10"/>
      <c r="AF826" s="10"/>
      <c r="AG826" s="10"/>
      <c r="AH826" s="10"/>
    </row>
    <row r="827" spans="27:34" x14ac:dyDescent="0.35">
      <c r="AA827" s="10"/>
      <c r="AB827" s="10"/>
      <c r="AC827" s="10"/>
      <c r="AD827" s="10"/>
      <c r="AE827" s="10"/>
      <c r="AF827" s="10"/>
      <c r="AG827" s="10"/>
      <c r="AH827" s="10"/>
    </row>
    <row r="828" spans="27:34" x14ac:dyDescent="0.35">
      <c r="AA828" s="10"/>
      <c r="AB828" s="10"/>
      <c r="AC828" s="10"/>
      <c r="AD828" s="10"/>
      <c r="AE828" s="10"/>
      <c r="AF828" s="10"/>
      <c r="AG828" s="10"/>
      <c r="AH828" s="10"/>
    </row>
    <row r="829" spans="27:34" x14ac:dyDescent="0.35">
      <c r="AA829" s="10"/>
      <c r="AB829" s="10"/>
      <c r="AC829" s="10"/>
      <c r="AD829" s="10"/>
      <c r="AE829" s="10"/>
      <c r="AF829" s="10"/>
      <c r="AG829" s="10"/>
      <c r="AH829" s="10"/>
    </row>
    <row r="830" spans="27:34" x14ac:dyDescent="0.35">
      <c r="AA830" s="10"/>
      <c r="AB830" s="10"/>
      <c r="AC830" s="10"/>
      <c r="AD830" s="10"/>
      <c r="AE830" s="10"/>
      <c r="AF830" s="10"/>
      <c r="AG830" s="10"/>
      <c r="AH830" s="10"/>
    </row>
    <row r="831" spans="27:34" x14ac:dyDescent="0.35">
      <c r="AA831" s="10"/>
      <c r="AB831" s="10"/>
      <c r="AC831" s="10"/>
      <c r="AD831" s="10"/>
      <c r="AE831" s="10"/>
      <c r="AF831" s="10"/>
      <c r="AG831" s="10"/>
      <c r="AH831" s="10"/>
    </row>
    <row r="832" spans="27:34" x14ac:dyDescent="0.35">
      <c r="AA832" s="10"/>
      <c r="AB832" s="10"/>
      <c r="AC832" s="10"/>
      <c r="AD832" s="10"/>
      <c r="AE832" s="10"/>
      <c r="AF832" s="10"/>
      <c r="AG832" s="10"/>
      <c r="AH832" s="10"/>
    </row>
    <row r="833" spans="27:34" x14ac:dyDescent="0.35">
      <c r="AA833" s="10"/>
      <c r="AB833" s="10"/>
      <c r="AC833" s="10"/>
      <c r="AD833" s="10"/>
      <c r="AE833" s="10"/>
      <c r="AF833" s="10"/>
      <c r="AG833" s="10"/>
      <c r="AH833" s="10"/>
    </row>
    <row r="834" spans="27:34" x14ac:dyDescent="0.35">
      <c r="AA834" s="10"/>
      <c r="AB834" s="10"/>
      <c r="AC834" s="10"/>
      <c r="AD834" s="10"/>
      <c r="AE834" s="10"/>
      <c r="AF834" s="10"/>
      <c r="AG834" s="10"/>
      <c r="AH834" s="10"/>
    </row>
    <row r="835" spans="27:34" x14ac:dyDescent="0.35">
      <c r="AA835" s="10"/>
      <c r="AB835" s="10"/>
      <c r="AC835" s="10"/>
      <c r="AD835" s="10"/>
      <c r="AE835" s="10"/>
      <c r="AF835" s="10"/>
      <c r="AG835" s="10"/>
      <c r="AH835" s="10"/>
    </row>
    <row r="836" spans="27:34" x14ac:dyDescent="0.35">
      <c r="AA836" s="10"/>
      <c r="AB836" s="10"/>
      <c r="AC836" s="10"/>
      <c r="AD836" s="10"/>
      <c r="AE836" s="10"/>
      <c r="AF836" s="10"/>
      <c r="AG836" s="10"/>
      <c r="AH836" s="10"/>
    </row>
    <row r="837" spans="27:34" x14ac:dyDescent="0.35">
      <c r="AA837" s="10"/>
      <c r="AB837" s="10"/>
      <c r="AC837" s="10"/>
      <c r="AD837" s="10"/>
      <c r="AE837" s="10"/>
      <c r="AF837" s="10"/>
      <c r="AG837" s="10"/>
      <c r="AH837" s="10"/>
    </row>
    <row r="838" spans="27:34" x14ac:dyDescent="0.35">
      <c r="AA838" s="10"/>
      <c r="AB838" s="10"/>
      <c r="AC838" s="10"/>
      <c r="AD838" s="10"/>
      <c r="AE838" s="10"/>
      <c r="AF838" s="10"/>
      <c r="AG838" s="10"/>
      <c r="AH838" s="10"/>
    </row>
    <row r="839" spans="27:34" x14ac:dyDescent="0.35">
      <c r="AA839" s="10"/>
      <c r="AB839" s="10"/>
      <c r="AC839" s="10"/>
      <c r="AD839" s="10"/>
      <c r="AE839" s="10"/>
      <c r="AF839" s="10"/>
      <c r="AG839" s="10"/>
      <c r="AH839" s="10"/>
    </row>
    <row r="840" spans="27:34" x14ac:dyDescent="0.35">
      <c r="AA840" s="10"/>
      <c r="AB840" s="10"/>
      <c r="AC840" s="10"/>
      <c r="AD840" s="10"/>
      <c r="AE840" s="10"/>
      <c r="AF840" s="10"/>
      <c r="AG840" s="10"/>
      <c r="AH840" s="10"/>
    </row>
    <row r="841" spans="27:34" x14ac:dyDescent="0.35">
      <c r="AA841" s="10"/>
      <c r="AB841" s="10"/>
      <c r="AC841" s="10"/>
      <c r="AD841" s="10"/>
      <c r="AE841" s="10"/>
      <c r="AF841" s="10"/>
      <c r="AG841" s="10"/>
      <c r="AH841" s="10"/>
    </row>
    <row r="842" spans="27:34" x14ac:dyDescent="0.35">
      <c r="AA842" s="10"/>
      <c r="AB842" s="10"/>
      <c r="AC842" s="10"/>
      <c r="AD842" s="10"/>
      <c r="AE842" s="10"/>
      <c r="AF842" s="10"/>
      <c r="AG842" s="10"/>
      <c r="AH842" s="10"/>
    </row>
    <row r="843" spans="27:34" x14ac:dyDescent="0.35">
      <c r="AA843" s="10"/>
      <c r="AB843" s="10"/>
      <c r="AC843" s="10"/>
      <c r="AD843" s="10"/>
      <c r="AE843" s="10"/>
      <c r="AF843" s="10"/>
      <c r="AG843" s="10"/>
      <c r="AH843" s="10"/>
    </row>
    <row r="844" spans="27:34" x14ac:dyDescent="0.35">
      <c r="AA844" s="10"/>
      <c r="AB844" s="10"/>
      <c r="AC844" s="10"/>
      <c r="AD844" s="10"/>
      <c r="AE844" s="10"/>
      <c r="AF844" s="10"/>
      <c r="AG844" s="10"/>
      <c r="AH844" s="10"/>
    </row>
    <row r="845" spans="27:34" x14ac:dyDescent="0.35">
      <c r="AA845" s="10"/>
      <c r="AB845" s="10"/>
      <c r="AC845" s="10"/>
      <c r="AD845" s="10"/>
      <c r="AE845" s="10"/>
      <c r="AF845" s="10"/>
      <c r="AG845" s="10"/>
      <c r="AH845" s="10"/>
    </row>
    <row r="846" spans="27:34" x14ac:dyDescent="0.35">
      <c r="AA846" s="10"/>
      <c r="AB846" s="10"/>
      <c r="AC846" s="10"/>
      <c r="AD846" s="10"/>
      <c r="AE846" s="10"/>
      <c r="AF846" s="10"/>
      <c r="AG846" s="10"/>
      <c r="AH846" s="10"/>
    </row>
    <row r="847" spans="27:34" x14ac:dyDescent="0.35">
      <c r="AA847" s="10"/>
      <c r="AB847" s="10"/>
      <c r="AC847" s="10"/>
      <c r="AD847" s="10"/>
      <c r="AE847" s="10"/>
      <c r="AF847" s="10"/>
      <c r="AG847" s="10"/>
      <c r="AH847" s="10"/>
    </row>
    <row r="848" spans="27:34" x14ac:dyDescent="0.35">
      <c r="AA848" s="10"/>
      <c r="AB848" s="10"/>
      <c r="AC848" s="10"/>
      <c r="AD848" s="10"/>
      <c r="AE848" s="10"/>
      <c r="AF848" s="10"/>
      <c r="AG848" s="10"/>
      <c r="AH848" s="10"/>
    </row>
    <row r="849" spans="27:34" x14ac:dyDescent="0.35">
      <c r="AA849" s="10"/>
      <c r="AB849" s="10"/>
      <c r="AC849" s="10"/>
      <c r="AD849" s="10"/>
      <c r="AE849" s="10"/>
      <c r="AF849" s="10"/>
      <c r="AG849" s="10"/>
      <c r="AH849" s="10"/>
    </row>
    <row r="850" spans="27:34" x14ac:dyDescent="0.35">
      <c r="AA850" s="10"/>
      <c r="AB850" s="10"/>
      <c r="AC850" s="10"/>
      <c r="AD850" s="10"/>
      <c r="AE850" s="10"/>
      <c r="AF850" s="10"/>
      <c r="AG850" s="10"/>
      <c r="AH850" s="10"/>
    </row>
    <row r="851" spans="27:34" x14ac:dyDescent="0.35">
      <c r="AA851" s="10"/>
      <c r="AB851" s="10"/>
      <c r="AC851" s="10"/>
      <c r="AD851" s="10"/>
      <c r="AE851" s="10"/>
      <c r="AF851" s="10"/>
      <c r="AG851" s="10"/>
      <c r="AH851" s="10"/>
    </row>
    <row r="852" spans="27:34" x14ac:dyDescent="0.35">
      <c r="AA852" s="10"/>
      <c r="AB852" s="10"/>
      <c r="AC852" s="10"/>
      <c r="AD852" s="10"/>
      <c r="AE852" s="10"/>
      <c r="AF852" s="10"/>
      <c r="AG852" s="10"/>
      <c r="AH852" s="10"/>
    </row>
    <row r="853" spans="27:34" x14ac:dyDescent="0.35">
      <c r="AA853" s="10"/>
      <c r="AB853" s="10"/>
      <c r="AC853" s="10"/>
      <c r="AD853" s="10"/>
      <c r="AE853" s="10"/>
      <c r="AF853" s="10"/>
      <c r="AG853" s="10"/>
      <c r="AH853" s="10"/>
    </row>
    <row r="854" spans="27:34" x14ac:dyDescent="0.35">
      <c r="AA854" s="10"/>
      <c r="AB854" s="10"/>
      <c r="AC854" s="10"/>
      <c r="AD854" s="10"/>
      <c r="AE854" s="10"/>
      <c r="AF854" s="10"/>
      <c r="AG854" s="10"/>
      <c r="AH854" s="10"/>
    </row>
    <row r="855" spans="27:34" x14ac:dyDescent="0.35">
      <c r="AA855" s="10"/>
      <c r="AB855" s="10"/>
      <c r="AC855" s="10"/>
      <c r="AD855" s="10"/>
      <c r="AE855" s="10"/>
      <c r="AF855" s="10"/>
      <c r="AG855" s="10"/>
      <c r="AH855" s="10"/>
    </row>
    <row r="856" spans="27:34" x14ac:dyDescent="0.35">
      <c r="AA856" s="10"/>
      <c r="AB856" s="10"/>
      <c r="AC856" s="10"/>
      <c r="AD856" s="10"/>
      <c r="AE856" s="10"/>
      <c r="AF856" s="10"/>
      <c r="AG856" s="10"/>
      <c r="AH856" s="10"/>
    </row>
    <row r="857" spans="27:34" x14ac:dyDescent="0.35">
      <c r="AA857" s="10"/>
      <c r="AB857" s="10"/>
      <c r="AC857" s="10"/>
      <c r="AD857" s="10"/>
      <c r="AE857" s="10"/>
      <c r="AF857" s="10"/>
      <c r="AG857" s="10"/>
      <c r="AH857" s="10"/>
    </row>
    <row r="858" spans="27:34" x14ac:dyDescent="0.35">
      <c r="AA858" s="10"/>
      <c r="AB858" s="10"/>
      <c r="AC858" s="10"/>
      <c r="AD858" s="10"/>
      <c r="AE858" s="10"/>
      <c r="AF858" s="10"/>
      <c r="AG858" s="10"/>
      <c r="AH858" s="10"/>
    </row>
    <row r="859" spans="27:34" x14ac:dyDescent="0.35">
      <c r="AA859" s="10"/>
      <c r="AB859" s="10"/>
      <c r="AC859" s="10"/>
      <c r="AD859" s="10"/>
      <c r="AE859" s="10"/>
      <c r="AF859" s="10"/>
      <c r="AG859" s="10"/>
      <c r="AH859" s="10"/>
    </row>
    <row r="860" spans="27:34" x14ac:dyDescent="0.35">
      <c r="AA860" s="10"/>
      <c r="AB860" s="10"/>
      <c r="AC860" s="10"/>
      <c r="AD860" s="10"/>
      <c r="AE860" s="10"/>
      <c r="AF860" s="10"/>
      <c r="AG860" s="10"/>
      <c r="AH860" s="10"/>
    </row>
    <row r="861" spans="27:34" x14ac:dyDescent="0.35">
      <c r="AA861" s="10"/>
      <c r="AB861" s="10"/>
      <c r="AC861" s="10"/>
      <c r="AD861" s="10"/>
      <c r="AE861" s="10"/>
      <c r="AF861" s="10"/>
      <c r="AG861" s="10"/>
      <c r="AH861" s="10"/>
    </row>
    <row r="862" spans="27:34" x14ac:dyDescent="0.35">
      <c r="AA862" s="10"/>
      <c r="AB862" s="10"/>
      <c r="AC862" s="10"/>
      <c r="AD862" s="10"/>
      <c r="AE862" s="10"/>
      <c r="AF862" s="10"/>
      <c r="AG862" s="10"/>
      <c r="AH862" s="10"/>
    </row>
    <row r="863" spans="27:34" x14ac:dyDescent="0.35">
      <c r="AA863" s="10"/>
      <c r="AB863" s="10"/>
      <c r="AC863" s="10"/>
      <c r="AD863" s="10"/>
      <c r="AE863" s="10"/>
      <c r="AF863" s="10"/>
      <c r="AG863" s="10"/>
      <c r="AH863" s="10"/>
    </row>
    <row r="864" spans="27:34" x14ac:dyDescent="0.35">
      <c r="AA864" s="10"/>
      <c r="AB864" s="10"/>
      <c r="AC864" s="10"/>
      <c r="AD864" s="10"/>
      <c r="AE864" s="10"/>
      <c r="AF864" s="10"/>
      <c r="AG864" s="10"/>
      <c r="AH864" s="10"/>
    </row>
    <row r="865" spans="27:34" x14ac:dyDescent="0.35">
      <c r="AA865" s="10"/>
      <c r="AB865" s="10"/>
      <c r="AC865" s="10"/>
      <c r="AD865" s="10"/>
      <c r="AE865" s="10"/>
      <c r="AF865" s="10"/>
      <c r="AG865" s="10"/>
      <c r="AH865" s="10"/>
    </row>
    <row r="866" spans="27:34" x14ac:dyDescent="0.35">
      <c r="AA866" s="10"/>
      <c r="AB866" s="10"/>
      <c r="AC866" s="10"/>
      <c r="AD866" s="10"/>
      <c r="AE866" s="10"/>
      <c r="AF866" s="10"/>
      <c r="AG866" s="10"/>
      <c r="AH866" s="10"/>
    </row>
    <row r="867" spans="27:34" x14ac:dyDescent="0.35">
      <c r="AA867" s="10"/>
      <c r="AB867" s="10"/>
      <c r="AC867" s="10"/>
      <c r="AD867" s="10"/>
      <c r="AE867" s="10"/>
      <c r="AF867" s="10"/>
      <c r="AG867" s="10"/>
      <c r="AH867" s="10"/>
    </row>
    <row r="868" spans="27:34" x14ac:dyDescent="0.35">
      <c r="AA868" s="10"/>
      <c r="AB868" s="10"/>
      <c r="AC868" s="10"/>
      <c r="AD868" s="10"/>
      <c r="AE868" s="10"/>
      <c r="AF868" s="10"/>
      <c r="AG868" s="10"/>
      <c r="AH868" s="10"/>
    </row>
    <row r="869" spans="27:34" x14ac:dyDescent="0.35">
      <c r="AA869" s="10"/>
      <c r="AB869" s="10"/>
      <c r="AC869" s="10"/>
      <c r="AD869" s="10"/>
      <c r="AE869" s="10"/>
      <c r="AF869" s="10"/>
      <c r="AG869" s="10"/>
      <c r="AH869" s="10"/>
    </row>
    <row r="870" spans="27:34" x14ac:dyDescent="0.35">
      <c r="AA870" s="10"/>
      <c r="AB870" s="10"/>
      <c r="AC870" s="10"/>
      <c r="AD870" s="10"/>
      <c r="AE870" s="10"/>
      <c r="AF870" s="10"/>
      <c r="AG870" s="10"/>
      <c r="AH870" s="10"/>
    </row>
    <row r="871" spans="27:34" x14ac:dyDescent="0.35">
      <c r="AA871" s="10"/>
      <c r="AB871" s="10"/>
      <c r="AC871" s="10"/>
      <c r="AD871" s="10"/>
      <c r="AE871" s="10"/>
      <c r="AF871" s="10"/>
      <c r="AG871" s="10"/>
      <c r="AH871" s="10"/>
    </row>
    <row r="872" spans="27:34" x14ac:dyDescent="0.35">
      <c r="AA872" s="10"/>
      <c r="AB872" s="10"/>
      <c r="AC872" s="10"/>
      <c r="AD872" s="10"/>
      <c r="AE872" s="10"/>
      <c r="AF872" s="10"/>
      <c r="AG872" s="10"/>
      <c r="AH872" s="10"/>
    </row>
    <row r="873" spans="27:34" x14ac:dyDescent="0.35">
      <c r="AA873" s="10"/>
      <c r="AB873" s="10"/>
      <c r="AC873" s="10"/>
      <c r="AD873" s="10"/>
      <c r="AE873" s="10"/>
      <c r="AF873" s="10"/>
      <c r="AG873" s="10"/>
      <c r="AH873" s="10"/>
    </row>
    <row r="874" spans="27:34" x14ac:dyDescent="0.35">
      <c r="AA874" s="10"/>
      <c r="AB874" s="10"/>
      <c r="AC874" s="10"/>
      <c r="AD874" s="10"/>
      <c r="AE874" s="10"/>
      <c r="AF874" s="10"/>
      <c r="AG874" s="10"/>
      <c r="AH874" s="10"/>
    </row>
    <row r="875" spans="27:34" x14ac:dyDescent="0.35">
      <c r="AA875" s="10"/>
      <c r="AB875" s="10"/>
      <c r="AC875" s="10"/>
      <c r="AD875" s="10"/>
      <c r="AE875" s="10"/>
      <c r="AF875" s="10"/>
      <c r="AG875" s="10"/>
      <c r="AH875" s="10"/>
    </row>
    <row r="876" spans="27:34" x14ac:dyDescent="0.35">
      <c r="AA876" s="10"/>
      <c r="AB876" s="10"/>
      <c r="AC876" s="10"/>
      <c r="AD876" s="10"/>
      <c r="AE876" s="10"/>
      <c r="AF876" s="10"/>
      <c r="AG876" s="10"/>
      <c r="AH876" s="10"/>
    </row>
    <row r="877" spans="27:34" x14ac:dyDescent="0.35">
      <c r="AA877" s="10"/>
      <c r="AB877" s="10"/>
      <c r="AC877" s="10"/>
      <c r="AD877" s="10"/>
      <c r="AE877" s="10"/>
      <c r="AF877" s="10"/>
      <c r="AG877" s="10"/>
      <c r="AH877" s="10"/>
    </row>
    <row r="878" spans="27:34" x14ac:dyDescent="0.35">
      <c r="AA878" s="10"/>
      <c r="AB878" s="10"/>
      <c r="AC878" s="10"/>
      <c r="AD878" s="10"/>
      <c r="AE878" s="10"/>
      <c r="AF878" s="10"/>
      <c r="AG878" s="10"/>
      <c r="AH878" s="10"/>
    </row>
    <row r="879" spans="27:34" x14ac:dyDescent="0.35">
      <c r="AA879" s="10"/>
      <c r="AB879" s="10"/>
      <c r="AC879" s="10"/>
      <c r="AD879" s="10"/>
      <c r="AE879" s="10"/>
      <c r="AF879" s="10"/>
      <c r="AG879" s="10"/>
      <c r="AH879" s="10"/>
    </row>
    <row r="880" spans="27:34" x14ac:dyDescent="0.35">
      <c r="AA880" s="10"/>
      <c r="AB880" s="10"/>
      <c r="AC880" s="10"/>
      <c r="AD880" s="10"/>
      <c r="AE880" s="10"/>
      <c r="AF880" s="10"/>
      <c r="AG880" s="10"/>
      <c r="AH880" s="10"/>
    </row>
    <row r="881" spans="27:34" x14ac:dyDescent="0.35">
      <c r="AA881" s="10"/>
      <c r="AB881" s="10"/>
      <c r="AC881" s="10"/>
      <c r="AD881" s="10"/>
      <c r="AE881" s="10"/>
      <c r="AF881" s="10"/>
      <c r="AG881" s="10"/>
      <c r="AH881" s="10"/>
    </row>
    <row r="882" spans="27:34" x14ac:dyDescent="0.35">
      <c r="AA882" s="10"/>
      <c r="AB882" s="10"/>
      <c r="AC882" s="10"/>
      <c r="AD882" s="10"/>
      <c r="AE882" s="10"/>
      <c r="AF882" s="10"/>
      <c r="AG882" s="10"/>
      <c r="AH882" s="10"/>
    </row>
    <row r="883" spans="27:34" x14ac:dyDescent="0.35">
      <c r="AA883" s="10"/>
      <c r="AB883" s="10"/>
      <c r="AC883" s="10"/>
      <c r="AD883" s="10"/>
      <c r="AE883" s="10"/>
      <c r="AF883" s="10"/>
      <c r="AG883" s="10"/>
      <c r="AH883" s="10"/>
    </row>
    <row r="884" spans="27:34" x14ac:dyDescent="0.35">
      <c r="AA884" s="10"/>
      <c r="AB884" s="10"/>
      <c r="AC884" s="10"/>
      <c r="AD884" s="10"/>
      <c r="AE884" s="10"/>
      <c r="AF884" s="10"/>
      <c r="AG884" s="10"/>
      <c r="AH884" s="10"/>
    </row>
    <row r="885" spans="27:34" x14ac:dyDescent="0.35">
      <c r="AA885" s="10"/>
      <c r="AB885" s="10"/>
      <c r="AC885" s="10"/>
      <c r="AD885" s="10"/>
      <c r="AE885" s="10"/>
      <c r="AF885" s="10"/>
      <c r="AG885" s="10"/>
      <c r="AH885" s="10"/>
    </row>
    <row r="886" spans="27:34" x14ac:dyDescent="0.35">
      <c r="AA886" s="10"/>
      <c r="AB886" s="10"/>
      <c r="AC886" s="10"/>
      <c r="AD886" s="10"/>
      <c r="AE886" s="10"/>
      <c r="AF886" s="10"/>
      <c r="AG886" s="10"/>
      <c r="AH886" s="10"/>
    </row>
    <row r="887" spans="27:34" x14ac:dyDescent="0.35">
      <c r="AA887" s="10"/>
      <c r="AB887" s="10"/>
      <c r="AC887" s="10"/>
      <c r="AD887" s="10"/>
      <c r="AE887" s="10"/>
      <c r="AF887" s="10"/>
      <c r="AG887" s="10"/>
      <c r="AH887" s="10"/>
    </row>
    <row r="888" spans="27:34" x14ac:dyDescent="0.35">
      <c r="AA888" s="10"/>
      <c r="AB888" s="10"/>
      <c r="AC888" s="10"/>
      <c r="AD888" s="10"/>
      <c r="AE888" s="10"/>
      <c r="AF888" s="10"/>
      <c r="AG888" s="10"/>
      <c r="AH888" s="10"/>
    </row>
    <row r="889" spans="27:34" x14ac:dyDescent="0.35">
      <c r="AA889" s="10"/>
      <c r="AB889" s="10"/>
      <c r="AC889" s="10"/>
      <c r="AD889" s="10"/>
      <c r="AE889" s="10"/>
      <c r="AF889" s="10"/>
      <c r="AG889" s="10"/>
      <c r="AH889" s="10"/>
    </row>
    <row r="890" spans="27:34" x14ac:dyDescent="0.35">
      <c r="AA890" s="10"/>
      <c r="AB890" s="10"/>
      <c r="AC890" s="10"/>
      <c r="AD890" s="10"/>
      <c r="AE890" s="10"/>
      <c r="AF890" s="10"/>
      <c r="AG890" s="10"/>
      <c r="AH890" s="10"/>
    </row>
    <row r="891" spans="27:34" x14ac:dyDescent="0.35">
      <c r="AA891" s="10"/>
      <c r="AB891" s="10"/>
      <c r="AC891" s="10"/>
      <c r="AD891" s="10"/>
      <c r="AE891" s="10"/>
      <c r="AF891" s="10"/>
      <c r="AG891" s="10"/>
      <c r="AH891" s="10"/>
    </row>
    <row r="892" spans="27:34" x14ac:dyDescent="0.35">
      <c r="AA892" s="10"/>
      <c r="AB892" s="10"/>
      <c r="AC892" s="10"/>
      <c r="AD892" s="10"/>
      <c r="AE892" s="10"/>
      <c r="AF892" s="10"/>
      <c r="AG892" s="10"/>
      <c r="AH892" s="10"/>
    </row>
    <row r="893" spans="27:34" x14ac:dyDescent="0.35">
      <c r="AA893" s="10"/>
      <c r="AB893" s="10"/>
      <c r="AC893" s="10"/>
      <c r="AD893" s="10"/>
      <c r="AE893" s="10"/>
      <c r="AF893" s="10"/>
      <c r="AG893" s="10"/>
      <c r="AH893" s="10"/>
    </row>
    <row r="894" spans="27:34" x14ac:dyDescent="0.35">
      <c r="AA894" s="10"/>
      <c r="AB894" s="10"/>
      <c r="AC894" s="10"/>
      <c r="AD894" s="10"/>
      <c r="AE894" s="10"/>
      <c r="AF894" s="10"/>
      <c r="AG894" s="10"/>
      <c r="AH894" s="10"/>
    </row>
    <row r="895" spans="27:34" x14ac:dyDescent="0.35">
      <c r="AA895" s="10"/>
      <c r="AB895" s="10"/>
      <c r="AC895" s="10"/>
      <c r="AD895" s="10"/>
      <c r="AE895" s="10"/>
      <c r="AF895" s="10"/>
      <c r="AG895" s="10"/>
      <c r="AH895" s="10"/>
    </row>
    <row r="896" spans="27:34" x14ac:dyDescent="0.35">
      <c r="AA896" s="10"/>
      <c r="AB896" s="10"/>
      <c r="AC896" s="10"/>
      <c r="AD896" s="10"/>
      <c r="AE896" s="10"/>
      <c r="AF896" s="10"/>
      <c r="AG896" s="10"/>
      <c r="AH896" s="10"/>
    </row>
    <row r="897" spans="27:34" x14ac:dyDescent="0.35">
      <c r="AA897" s="10"/>
      <c r="AB897" s="10"/>
      <c r="AC897" s="10"/>
      <c r="AD897" s="10"/>
      <c r="AE897" s="10"/>
      <c r="AF897" s="10"/>
      <c r="AG897" s="10"/>
      <c r="AH897" s="10"/>
    </row>
    <row r="898" spans="27:34" x14ac:dyDescent="0.35">
      <c r="AA898" s="10"/>
      <c r="AB898" s="10"/>
      <c r="AC898" s="10"/>
      <c r="AD898" s="10"/>
      <c r="AE898" s="10"/>
      <c r="AF898" s="10"/>
      <c r="AG898" s="10"/>
      <c r="AH898" s="10"/>
    </row>
    <row r="899" spans="27:34" x14ac:dyDescent="0.35">
      <c r="AA899" s="10"/>
      <c r="AB899" s="10"/>
      <c r="AC899" s="10"/>
      <c r="AD899" s="10"/>
      <c r="AE899" s="10"/>
      <c r="AF899" s="10"/>
      <c r="AG899" s="10"/>
      <c r="AH899" s="10"/>
    </row>
    <row r="900" spans="27:34" x14ac:dyDescent="0.35">
      <c r="AA900" s="10"/>
      <c r="AB900" s="10"/>
      <c r="AC900" s="10"/>
      <c r="AD900" s="10"/>
      <c r="AE900" s="10"/>
      <c r="AF900" s="10"/>
      <c r="AG900" s="10"/>
      <c r="AH900" s="10"/>
    </row>
    <row r="901" spans="27:34" x14ac:dyDescent="0.35">
      <c r="AA901" s="10"/>
      <c r="AB901" s="10"/>
      <c r="AC901" s="10"/>
      <c r="AD901" s="10"/>
      <c r="AE901" s="10"/>
      <c r="AF901" s="10"/>
      <c r="AG901" s="10"/>
      <c r="AH901" s="10"/>
    </row>
    <row r="902" spans="27:34" x14ac:dyDescent="0.35">
      <c r="AA902" s="10"/>
      <c r="AB902" s="10"/>
      <c r="AC902" s="10"/>
      <c r="AD902" s="10"/>
      <c r="AE902" s="10"/>
      <c r="AF902" s="10"/>
      <c r="AG902" s="10"/>
      <c r="AH902" s="10"/>
    </row>
    <row r="903" spans="27:34" x14ac:dyDescent="0.35">
      <c r="AA903" s="10"/>
      <c r="AB903" s="10"/>
      <c r="AC903" s="10"/>
      <c r="AD903" s="10"/>
      <c r="AE903" s="10"/>
      <c r="AF903" s="10"/>
      <c r="AG903" s="10"/>
      <c r="AH903" s="10"/>
    </row>
    <row r="904" spans="27:34" x14ac:dyDescent="0.35">
      <c r="AA904" s="10"/>
      <c r="AB904" s="10"/>
      <c r="AC904" s="10"/>
      <c r="AD904" s="10"/>
      <c r="AE904" s="10"/>
      <c r="AF904" s="10"/>
      <c r="AG904" s="10"/>
      <c r="AH904" s="10"/>
    </row>
    <row r="905" spans="27:34" x14ac:dyDescent="0.35">
      <c r="AA905" s="10"/>
      <c r="AB905" s="10"/>
      <c r="AC905" s="10"/>
      <c r="AD905" s="10"/>
      <c r="AE905" s="10"/>
      <c r="AF905" s="10"/>
      <c r="AG905" s="10"/>
      <c r="AH905" s="10"/>
    </row>
    <row r="906" spans="27:34" x14ac:dyDescent="0.35">
      <c r="AA906" s="10"/>
      <c r="AB906" s="10"/>
      <c r="AC906" s="10"/>
      <c r="AD906" s="10"/>
      <c r="AE906" s="10"/>
      <c r="AF906" s="10"/>
      <c r="AG906" s="10"/>
      <c r="AH906" s="10"/>
    </row>
    <row r="907" spans="27:34" x14ac:dyDescent="0.35">
      <c r="AA907" s="10"/>
      <c r="AB907" s="10"/>
      <c r="AC907" s="10"/>
      <c r="AD907" s="10"/>
      <c r="AE907" s="10"/>
      <c r="AF907" s="10"/>
      <c r="AG907" s="10"/>
      <c r="AH907" s="10"/>
    </row>
    <row r="908" spans="27:34" x14ac:dyDescent="0.35">
      <c r="AA908" s="10"/>
      <c r="AB908" s="10"/>
      <c r="AC908" s="10"/>
      <c r="AD908" s="10"/>
      <c r="AE908" s="10"/>
      <c r="AF908" s="10"/>
      <c r="AG908" s="10"/>
      <c r="AH908" s="10"/>
    </row>
    <row r="909" spans="27:34" x14ac:dyDescent="0.35">
      <c r="AA909" s="10"/>
      <c r="AB909" s="10"/>
      <c r="AC909" s="10"/>
      <c r="AD909" s="10"/>
      <c r="AE909" s="10"/>
      <c r="AF909" s="10"/>
      <c r="AG909" s="10"/>
      <c r="AH909" s="10"/>
    </row>
    <row r="910" spans="27:34" x14ac:dyDescent="0.35">
      <c r="AA910" s="10"/>
      <c r="AB910" s="10"/>
      <c r="AC910" s="10"/>
      <c r="AD910" s="10"/>
      <c r="AE910" s="10"/>
      <c r="AF910" s="10"/>
      <c r="AG910" s="10"/>
      <c r="AH910" s="10"/>
    </row>
    <row r="911" spans="27:34" x14ac:dyDescent="0.35">
      <c r="AA911" s="10"/>
      <c r="AB911" s="10"/>
      <c r="AC911" s="10"/>
      <c r="AD911" s="10"/>
      <c r="AE911" s="10"/>
      <c r="AF911" s="10"/>
      <c r="AG911" s="10"/>
      <c r="AH911" s="10"/>
    </row>
    <row r="912" spans="27:34" x14ac:dyDescent="0.35">
      <c r="AA912" s="10"/>
      <c r="AB912" s="10"/>
      <c r="AC912" s="10"/>
      <c r="AD912" s="10"/>
      <c r="AE912" s="10"/>
      <c r="AF912" s="10"/>
      <c r="AG912" s="10"/>
      <c r="AH912" s="10"/>
    </row>
    <row r="913" spans="27:34" x14ac:dyDescent="0.35">
      <c r="AA913" s="10"/>
      <c r="AB913" s="10"/>
      <c r="AC913" s="10"/>
      <c r="AD913" s="10"/>
      <c r="AE913" s="10"/>
      <c r="AF913" s="10"/>
      <c r="AG913" s="10"/>
      <c r="AH913" s="10"/>
    </row>
    <row r="914" spans="27:34" x14ac:dyDescent="0.35">
      <c r="AA914" s="10"/>
      <c r="AB914" s="10"/>
      <c r="AC914" s="10"/>
      <c r="AD914" s="10"/>
      <c r="AE914" s="10"/>
      <c r="AF914" s="10"/>
      <c r="AG914" s="10"/>
      <c r="AH914" s="10"/>
    </row>
    <row r="915" spans="27:34" x14ac:dyDescent="0.35">
      <c r="AA915" s="10"/>
      <c r="AB915" s="10"/>
      <c r="AC915" s="10"/>
      <c r="AD915" s="10"/>
      <c r="AE915" s="10"/>
      <c r="AF915" s="10"/>
      <c r="AG915" s="10"/>
      <c r="AH915" s="10"/>
    </row>
    <row r="916" spans="27:34" x14ac:dyDescent="0.35">
      <c r="AA916" s="10"/>
      <c r="AB916" s="10"/>
      <c r="AC916" s="10"/>
      <c r="AD916" s="10"/>
      <c r="AE916" s="10"/>
      <c r="AF916" s="10"/>
      <c r="AG916" s="10"/>
      <c r="AH916" s="10"/>
    </row>
    <row r="917" spans="27:34" x14ac:dyDescent="0.35">
      <c r="AA917" s="10"/>
      <c r="AB917" s="10"/>
      <c r="AC917" s="10"/>
      <c r="AD917" s="10"/>
      <c r="AE917" s="10"/>
      <c r="AF917" s="10"/>
      <c r="AG917" s="10"/>
      <c r="AH917" s="10"/>
    </row>
    <row r="918" spans="27:34" x14ac:dyDescent="0.35">
      <c r="AA918" s="10"/>
      <c r="AB918" s="10"/>
      <c r="AC918" s="10"/>
      <c r="AD918" s="10"/>
      <c r="AE918" s="10"/>
      <c r="AF918" s="10"/>
      <c r="AG918" s="10"/>
      <c r="AH918" s="10"/>
    </row>
    <row r="919" spans="27:34" x14ac:dyDescent="0.35">
      <c r="AA919" s="10"/>
      <c r="AB919" s="10"/>
      <c r="AC919" s="10"/>
      <c r="AD919" s="10"/>
      <c r="AE919" s="10"/>
      <c r="AF919" s="10"/>
      <c r="AG919" s="10"/>
      <c r="AH919" s="10"/>
    </row>
    <row r="920" spans="27:34" x14ac:dyDescent="0.35">
      <c r="AA920" s="10"/>
      <c r="AB920" s="10"/>
      <c r="AC920" s="10"/>
      <c r="AD920" s="10"/>
      <c r="AE920" s="10"/>
      <c r="AF920" s="10"/>
      <c r="AG920" s="10"/>
      <c r="AH920" s="10"/>
    </row>
    <row r="921" spans="27:34" x14ac:dyDescent="0.35">
      <c r="AA921" s="10"/>
      <c r="AB921" s="10"/>
      <c r="AC921" s="10"/>
      <c r="AD921" s="10"/>
      <c r="AE921" s="10"/>
      <c r="AF921" s="10"/>
      <c r="AG921" s="10"/>
      <c r="AH921" s="10"/>
    </row>
    <row r="922" spans="27:34" x14ac:dyDescent="0.35">
      <c r="AA922" s="10"/>
      <c r="AB922" s="10"/>
      <c r="AC922" s="10"/>
      <c r="AD922" s="10"/>
      <c r="AE922" s="10"/>
      <c r="AF922" s="10"/>
      <c r="AG922" s="10"/>
      <c r="AH922" s="10"/>
    </row>
    <row r="923" spans="27:34" x14ac:dyDescent="0.35">
      <c r="AA923" s="10"/>
      <c r="AB923" s="10"/>
      <c r="AC923" s="10"/>
      <c r="AD923" s="10"/>
      <c r="AE923" s="10"/>
      <c r="AF923" s="10"/>
      <c r="AG923" s="10"/>
      <c r="AH923" s="10"/>
    </row>
    <row r="924" spans="27:34" x14ac:dyDescent="0.35">
      <c r="AA924" s="10"/>
      <c r="AB924" s="10"/>
      <c r="AC924" s="10"/>
      <c r="AD924" s="10"/>
      <c r="AE924" s="10"/>
      <c r="AF924" s="10"/>
      <c r="AG924" s="10"/>
      <c r="AH924" s="10"/>
    </row>
    <row r="925" spans="27:34" x14ac:dyDescent="0.35">
      <c r="AA925" s="10"/>
      <c r="AB925" s="10"/>
      <c r="AC925" s="10"/>
      <c r="AD925" s="10"/>
      <c r="AE925" s="10"/>
      <c r="AF925" s="10"/>
      <c r="AG925" s="10"/>
      <c r="AH925" s="10"/>
    </row>
    <row r="926" spans="27:34" x14ac:dyDescent="0.35">
      <c r="AA926" s="10"/>
      <c r="AB926" s="10"/>
      <c r="AC926" s="10"/>
      <c r="AD926" s="10"/>
      <c r="AE926" s="10"/>
      <c r="AF926" s="10"/>
      <c r="AG926" s="10"/>
      <c r="AH926" s="10"/>
    </row>
    <row r="927" spans="27:34" x14ac:dyDescent="0.35">
      <c r="AA927" s="10"/>
      <c r="AB927" s="10"/>
      <c r="AC927" s="10"/>
      <c r="AD927" s="10"/>
      <c r="AE927" s="10"/>
      <c r="AF927" s="10"/>
      <c r="AG927" s="10"/>
      <c r="AH927" s="10"/>
    </row>
    <row r="928" spans="27:34" x14ac:dyDescent="0.35">
      <c r="AA928" s="10"/>
      <c r="AB928" s="10"/>
      <c r="AC928" s="10"/>
      <c r="AD928" s="10"/>
      <c r="AE928" s="10"/>
      <c r="AF928" s="10"/>
      <c r="AG928" s="10"/>
      <c r="AH928" s="10"/>
    </row>
    <row r="929" spans="27:34" x14ac:dyDescent="0.35">
      <c r="AA929" s="10"/>
      <c r="AB929" s="10"/>
      <c r="AC929" s="10"/>
      <c r="AD929" s="10"/>
      <c r="AE929" s="10"/>
      <c r="AF929" s="10"/>
      <c r="AG929" s="10"/>
      <c r="AH929" s="10"/>
    </row>
    <row r="930" spans="27:34" x14ac:dyDescent="0.35">
      <c r="AA930" s="10"/>
      <c r="AB930" s="10"/>
      <c r="AC930" s="10"/>
      <c r="AD930" s="10"/>
      <c r="AE930" s="10"/>
      <c r="AF930" s="10"/>
      <c r="AG930" s="10"/>
      <c r="AH930" s="10"/>
    </row>
    <row r="931" spans="27:34" x14ac:dyDescent="0.35">
      <c r="AA931" s="10"/>
      <c r="AB931" s="10"/>
      <c r="AC931" s="10"/>
      <c r="AD931" s="10"/>
      <c r="AE931" s="10"/>
      <c r="AF931" s="10"/>
      <c r="AG931" s="10"/>
      <c r="AH931" s="10"/>
    </row>
    <row r="932" spans="27:34" x14ac:dyDescent="0.35">
      <c r="AA932" s="10"/>
      <c r="AB932" s="10"/>
      <c r="AC932" s="10"/>
      <c r="AD932" s="10"/>
      <c r="AE932" s="10"/>
      <c r="AF932" s="10"/>
      <c r="AG932" s="10"/>
      <c r="AH932" s="10"/>
    </row>
    <row r="933" spans="27:34" x14ac:dyDescent="0.35">
      <c r="AA933" s="10"/>
      <c r="AB933" s="10"/>
      <c r="AC933" s="10"/>
      <c r="AD933" s="10"/>
      <c r="AE933" s="10"/>
      <c r="AF933" s="10"/>
      <c r="AG933" s="10"/>
      <c r="AH933" s="10"/>
    </row>
    <row r="934" spans="27:34" x14ac:dyDescent="0.35">
      <c r="AA934" s="10"/>
      <c r="AB934" s="10"/>
      <c r="AC934" s="10"/>
      <c r="AD934" s="10"/>
      <c r="AE934" s="10"/>
      <c r="AF934" s="10"/>
      <c r="AG934" s="10"/>
      <c r="AH934" s="10"/>
    </row>
    <row r="935" spans="27:34" x14ac:dyDescent="0.35">
      <c r="AA935" s="10"/>
      <c r="AB935" s="10"/>
      <c r="AC935" s="10"/>
      <c r="AD935" s="10"/>
      <c r="AE935" s="10"/>
      <c r="AF935" s="10"/>
      <c r="AG935" s="10"/>
      <c r="AH935" s="10"/>
    </row>
    <row r="936" spans="27:34" x14ac:dyDescent="0.35">
      <c r="AA936" s="10"/>
      <c r="AB936" s="10"/>
      <c r="AC936" s="10"/>
      <c r="AD936" s="10"/>
      <c r="AE936" s="10"/>
      <c r="AF936" s="10"/>
      <c r="AG936" s="10"/>
      <c r="AH936" s="10"/>
    </row>
    <row r="937" spans="27:34" x14ac:dyDescent="0.35">
      <c r="AA937" s="10"/>
      <c r="AB937" s="10"/>
      <c r="AC937" s="10"/>
      <c r="AD937" s="10"/>
      <c r="AE937" s="10"/>
      <c r="AF937" s="10"/>
      <c r="AG937" s="10"/>
      <c r="AH937" s="10"/>
    </row>
    <row r="938" spans="27:34" x14ac:dyDescent="0.35">
      <c r="AA938" s="10"/>
      <c r="AB938" s="10"/>
      <c r="AC938" s="10"/>
      <c r="AD938" s="10"/>
      <c r="AE938" s="10"/>
      <c r="AF938" s="10"/>
      <c r="AG938" s="10"/>
      <c r="AH938" s="10"/>
    </row>
    <row r="939" spans="27:34" x14ac:dyDescent="0.35">
      <c r="AA939" s="10"/>
      <c r="AB939" s="10"/>
      <c r="AC939" s="10"/>
      <c r="AD939" s="10"/>
      <c r="AE939" s="10"/>
      <c r="AF939" s="10"/>
      <c r="AG939" s="10"/>
      <c r="AH939" s="10"/>
    </row>
    <row r="940" spans="27:34" x14ac:dyDescent="0.35">
      <c r="AA940" s="10"/>
      <c r="AB940" s="10"/>
      <c r="AC940" s="10"/>
      <c r="AD940" s="10"/>
      <c r="AE940" s="10"/>
      <c r="AF940" s="10"/>
      <c r="AG940" s="10"/>
      <c r="AH940" s="10"/>
    </row>
    <row r="941" spans="27:34" x14ac:dyDescent="0.35">
      <c r="AA941" s="10"/>
      <c r="AB941" s="10"/>
      <c r="AC941" s="10"/>
      <c r="AD941" s="10"/>
      <c r="AE941" s="10"/>
      <c r="AF941" s="10"/>
      <c r="AG941" s="10"/>
      <c r="AH941" s="10"/>
    </row>
    <row r="942" spans="27:34" x14ac:dyDescent="0.35">
      <c r="AA942" s="10"/>
      <c r="AB942" s="10"/>
      <c r="AC942" s="10"/>
      <c r="AD942" s="10"/>
      <c r="AE942" s="10"/>
      <c r="AF942" s="10"/>
      <c r="AG942" s="10"/>
      <c r="AH942" s="10"/>
    </row>
    <row r="943" spans="27:34" x14ac:dyDescent="0.35">
      <c r="AA943" s="10"/>
      <c r="AB943" s="10"/>
      <c r="AC943" s="10"/>
      <c r="AD943" s="10"/>
      <c r="AE943" s="10"/>
      <c r="AF943" s="10"/>
      <c r="AG943" s="10"/>
      <c r="AH943" s="10"/>
    </row>
    <row r="944" spans="27:34" x14ac:dyDescent="0.35">
      <c r="AA944" s="10"/>
      <c r="AB944" s="10"/>
      <c r="AC944" s="10"/>
      <c r="AD944" s="10"/>
      <c r="AE944" s="10"/>
      <c r="AF944" s="10"/>
      <c r="AG944" s="10"/>
      <c r="AH944" s="10"/>
    </row>
    <row r="945" spans="27:34" x14ac:dyDescent="0.35">
      <c r="AA945" s="10"/>
      <c r="AB945" s="10"/>
      <c r="AC945" s="10"/>
      <c r="AD945" s="10"/>
      <c r="AE945" s="10"/>
      <c r="AF945" s="10"/>
      <c r="AG945" s="10"/>
      <c r="AH945" s="10"/>
    </row>
    <row r="946" spans="27:34" x14ac:dyDescent="0.35">
      <c r="AA946" s="10"/>
      <c r="AB946" s="10"/>
      <c r="AC946" s="10"/>
      <c r="AD946" s="10"/>
      <c r="AE946" s="10"/>
      <c r="AF946" s="10"/>
      <c r="AG946" s="10"/>
      <c r="AH946" s="10"/>
    </row>
    <row r="947" spans="27:34" x14ac:dyDescent="0.35">
      <c r="AA947" s="10"/>
      <c r="AB947" s="10"/>
      <c r="AC947" s="10"/>
      <c r="AD947" s="10"/>
      <c r="AE947" s="10"/>
      <c r="AF947" s="10"/>
      <c r="AG947" s="10"/>
      <c r="AH947" s="10"/>
    </row>
    <row r="948" spans="27:34" x14ac:dyDescent="0.35">
      <c r="AA948" s="10"/>
      <c r="AB948" s="10"/>
      <c r="AC948" s="10"/>
      <c r="AD948" s="10"/>
      <c r="AE948" s="10"/>
      <c r="AF948" s="10"/>
      <c r="AG948" s="10"/>
      <c r="AH948" s="10"/>
    </row>
    <row r="949" spans="27:34" x14ac:dyDescent="0.35">
      <c r="AA949" s="10"/>
      <c r="AB949" s="10"/>
      <c r="AC949" s="10"/>
      <c r="AD949" s="10"/>
      <c r="AE949" s="10"/>
      <c r="AF949" s="10"/>
      <c r="AG949" s="10"/>
      <c r="AH949" s="10"/>
    </row>
    <row r="950" spans="27:34" x14ac:dyDescent="0.35">
      <c r="AA950" s="10"/>
      <c r="AB950" s="10"/>
      <c r="AC950" s="10"/>
      <c r="AD950" s="10"/>
      <c r="AE950" s="10"/>
      <c r="AF950" s="10"/>
      <c r="AG950" s="10"/>
      <c r="AH950" s="10"/>
    </row>
    <row r="951" spans="27:34" x14ac:dyDescent="0.35">
      <c r="AA951" s="10"/>
      <c r="AB951" s="10"/>
      <c r="AC951" s="10"/>
      <c r="AD951" s="10"/>
      <c r="AE951" s="10"/>
      <c r="AF951" s="10"/>
      <c r="AG951" s="10"/>
      <c r="AH951" s="10"/>
    </row>
    <row r="952" spans="27:34" x14ac:dyDescent="0.35">
      <c r="AA952" s="10"/>
      <c r="AB952" s="10"/>
      <c r="AC952" s="10"/>
      <c r="AD952" s="10"/>
      <c r="AE952" s="10"/>
      <c r="AF952" s="10"/>
      <c r="AG952" s="10"/>
      <c r="AH952" s="10"/>
    </row>
    <row r="953" spans="27:34" x14ac:dyDescent="0.35">
      <c r="AA953" s="10"/>
      <c r="AB953" s="10"/>
      <c r="AC953" s="10"/>
      <c r="AD953" s="10"/>
      <c r="AE953" s="10"/>
      <c r="AF953" s="10"/>
      <c r="AG953" s="10"/>
      <c r="AH953" s="10"/>
    </row>
    <row r="954" spans="27:34" x14ac:dyDescent="0.35">
      <c r="AA954" s="10"/>
      <c r="AB954" s="10"/>
      <c r="AC954" s="10"/>
      <c r="AD954" s="10"/>
      <c r="AE954" s="10"/>
      <c r="AF954" s="10"/>
      <c r="AG954" s="10"/>
      <c r="AH954" s="10"/>
    </row>
    <row r="955" spans="27:34" x14ac:dyDescent="0.35">
      <c r="AA955" s="10"/>
      <c r="AB955" s="10"/>
      <c r="AC955" s="10"/>
      <c r="AD955" s="10"/>
      <c r="AE955" s="10"/>
      <c r="AF955" s="10"/>
      <c r="AG955" s="10"/>
      <c r="AH955" s="10"/>
    </row>
    <row r="956" spans="27:34" x14ac:dyDescent="0.35">
      <c r="AA956" s="10"/>
      <c r="AB956" s="10"/>
      <c r="AC956" s="10"/>
      <c r="AD956" s="10"/>
      <c r="AE956" s="10"/>
      <c r="AF956" s="10"/>
      <c r="AG956" s="10"/>
      <c r="AH956" s="10"/>
    </row>
    <row r="957" spans="27:34" x14ac:dyDescent="0.35">
      <c r="AA957" s="10"/>
      <c r="AB957" s="10"/>
      <c r="AC957" s="10"/>
      <c r="AD957" s="10"/>
      <c r="AE957" s="10"/>
      <c r="AF957" s="10"/>
      <c r="AG957" s="10"/>
      <c r="AH957" s="10"/>
    </row>
    <row r="958" spans="27:34" x14ac:dyDescent="0.35">
      <c r="AA958" s="10"/>
      <c r="AB958" s="10"/>
      <c r="AC958" s="10"/>
      <c r="AD958" s="10"/>
      <c r="AE958" s="10"/>
      <c r="AF958" s="10"/>
      <c r="AG958" s="10"/>
      <c r="AH958" s="10"/>
    </row>
    <row r="959" spans="27:34" x14ac:dyDescent="0.35">
      <c r="AA959" s="10"/>
      <c r="AB959" s="10"/>
      <c r="AC959" s="10"/>
      <c r="AD959" s="10"/>
      <c r="AE959" s="10"/>
      <c r="AF959" s="10"/>
      <c r="AG959" s="10"/>
      <c r="AH959" s="10"/>
    </row>
    <row r="960" spans="27:34" x14ac:dyDescent="0.35">
      <c r="AA960" s="10"/>
      <c r="AB960" s="10"/>
      <c r="AC960" s="10"/>
      <c r="AD960" s="10"/>
      <c r="AE960" s="10"/>
      <c r="AF960" s="10"/>
      <c r="AG960" s="10"/>
      <c r="AH960" s="10"/>
    </row>
    <row r="961" spans="27:34" x14ac:dyDescent="0.35">
      <c r="AA961" s="10"/>
      <c r="AB961" s="10"/>
      <c r="AC961" s="10"/>
      <c r="AD961" s="10"/>
      <c r="AE961" s="10"/>
      <c r="AF961" s="10"/>
      <c r="AG961" s="10"/>
      <c r="AH961" s="10"/>
    </row>
    <row r="962" spans="27:34" x14ac:dyDescent="0.35">
      <c r="AA962" s="10"/>
      <c r="AB962" s="10"/>
      <c r="AC962" s="10"/>
      <c r="AD962" s="10"/>
      <c r="AE962" s="10"/>
      <c r="AF962" s="10"/>
      <c r="AG962" s="10"/>
      <c r="AH962" s="10"/>
    </row>
    <row r="963" spans="27:34" x14ac:dyDescent="0.35">
      <c r="AA963" s="10"/>
      <c r="AB963" s="10"/>
      <c r="AC963" s="10"/>
      <c r="AD963" s="10"/>
      <c r="AE963" s="10"/>
      <c r="AF963" s="10"/>
      <c r="AG963" s="10"/>
      <c r="AH963" s="10"/>
    </row>
    <row r="964" spans="27:34" x14ac:dyDescent="0.35">
      <c r="AA964" s="10"/>
      <c r="AB964" s="10"/>
      <c r="AC964" s="10"/>
      <c r="AD964" s="10"/>
      <c r="AE964" s="10"/>
      <c r="AF964" s="10"/>
      <c r="AG964" s="10"/>
      <c r="AH964" s="10"/>
    </row>
    <row r="965" spans="27:34" x14ac:dyDescent="0.35">
      <c r="AA965" s="10"/>
      <c r="AB965" s="10"/>
      <c r="AC965" s="10"/>
      <c r="AD965" s="10"/>
      <c r="AE965" s="10"/>
      <c r="AF965" s="10"/>
      <c r="AG965" s="10"/>
      <c r="AH965" s="10"/>
    </row>
    <row r="966" spans="27:34" x14ac:dyDescent="0.35">
      <c r="AA966" s="10"/>
      <c r="AB966" s="10"/>
      <c r="AC966" s="10"/>
      <c r="AD966" s="10"/>
      <c r="AE966" s="10"/>
      <c r="AF966" s="10"/>
      <c r="AG966" s="10"/>
      <c r="AH966" s="10"/>
    </row>
    <row r="967" spans="27:34" x14ac:dyDescent="0.35">
      <c r="AA967" s="10"/>
      <c r="AB967" s="10"/>
      <c r="AC967" s="10"/>
      <c r="AD967" s="10"/>
      <c r="AE967" s="10"/>
      <c r="AF967" s="10"/>
      <c r="AG967" s="10"/>
      <c r="AH967" s="10"/>
    </row>
    <row r="968" spans="27:34" x14ac:dyDescent="0.35">
      <c r="AA968" s="10"/>
      <c r="AB968" s="10"/>
      <c r="AC968" s="10"/>
      <c r="AD968" s="10"/>
      <c r="AE968" s="10"/>
      <c r="AF968" s="10"/>
      <c r="AG968" s="10"/>
      <c r="AH968" s="10"/>
    </row>
    <row r="969" spans="27:34" x14ac:dyDescent="0.35">
      <c r="AA969" s="10"/>
      <c r="AB969" s="10"/>
      <c r="AC969" s="10"/>
      <c r="AD969" s="10"/>
      <c r="AE969" s="10"/>
      <c r="AF969" s="10"/>
      <c r="AG969" s="10"/>
      <c r="AH969" s="10"/>
    </row>
    <row r="970" spans="27:34" x14ac:dyDescent="0.35">
      <c r="AA970" s="10"/>
      <c r="AB970" s="10"/>
      <c r="AC970" s="10"/>
      <c r="AD970" s="10"/>
      <c r="AE970" s="10"/>
      <c r="AF970" s="10"/>
      <c r="AG970" s="10"/>
      <c r="AH970" s="10"/>
    </row>
    <row r="971" spans="27:34" x14ac:dyDescent="0.35">
      <c r="AA971" s="10"/>
      <c r="AB971" s="10"/>
      <c r="AC971" s="10"/>
      <c r="AD971" s="10"/>
      <c r="AE971" s="10"/>
      <c r="AF971" s="10"/>
      <c r="AG971" s="10"/>
      <c r="AH971" s="10"/>
    </row>
    <row r="972" spans="27:34" x14ac:dyDescent="0.35">
      <c r="AA972" s="10"/>
      <c r="AB972" s="10"/>
      <c r="AC972" s="10"/>
      <c r="AD972" s="10"/>
      <c r="AE972" s="10"/>
      <c r="AF972" s="10"/>
      <c r="AG972" s="10"/>
      <c r="AH972" s="10"/>
    </row>
    <row r="973" spans="27:34" x14ac:dyDescent="0.35">
      <c r="AA973" s="10"/>
      <c r="AB973" s="10"/>
      <c r="AC973" s="10"/>
      <c r="AD973" s="10"/>
      <c r="AE973" s="10"/>
      <c r="AF973" s="10"/>
      <c r="AG973" s="10"/>
      <c r="AH973" s="10"/>
    </row>
    <row r="974" spans="27:34" x14ac:dyDescent="0.35">
      <c r="AA974" s="10"/>
      <c r="AB974" s="10"/>
      <c r="AC974" s="10"/>
      <c r="AD974" s="10"/>
      <c r="AE974" s="10"/>
      <c r="AF974" s="10"/>
      <c r="AG974" s="10"/>
      <c r="AH974" s="10"/>
    </row>
    <row r="975" spans="27:34" x14ac:dyDescent="0.35">
      <c r="AA975" s="10"/>
      <c r="AB975" s="10"/>
      <c r="AC975" s="10"/>
      <c r="AD975" s="10"/>
      <c r="AE975" s="10"/>
      <c r="AF975" s="10"/>
      <c r="AG975" s="10"/>
      <c r="AH975" s="10"/>
    </row>
    <row r="976" spans="27:34" x14ac:dyDescent="0.35">
      <c r="AA976" s="10"/>
      <c r="AB976" s="10"/>
      <c r="AC976" s="10"/>
      <c r="AD976" s="10"/>
      <c r="AE976" s="10"/>
      <c r="AF976" s="10"/>
      <c r="AG976" s="10"/>
      <c r="AH976" s="10"/>
    </row>
    <row r="977" spans="27:34" x14ac:dyDescent="0.35">
      <c r="AA977" s="10"/>
      <c r="AB977" s="10"/>
      <c r="AC977" s="10"/>
      <c r="AD977" s="10"/>
      <c r="AE977" s="10"/>
      <c r="AF977" s="10"/>
      <c r="AG977" s="10"/>
      <c r="AH977" s="10"/>
    </row>
    <row r="978" spans="27:34" x14ac:dyDescent="0.35">
      <c r="AA978" s="10"/>
      <c r="AB978" s="10"/>
      <c r="AC978" s="10"/>
      <c r="AD978" s="10"/>
      <c r="AE978" s="10"/>
      <c r="AF978" s="10"/>
      <c r="AG978" s="10"/>
      <c r="AH978" s="10"/>
    </row>
    <row r="979" spans="27:34" x14ac:dyDescent="0.35">
      <c r="AA979" s="10"/>
      <c r="AB979" s="10"/>
      <c r="AC979" s="10"/>
      <c r="AD979" s="10"/>
      <c r="AE979" s="10"/>
      <c r="AF979" s="10"/>
      <c r="AG979" s="10"/>
      <c r="AH979" s="10"/>
    </row>
    <row r="980" spans="27:34" x14ac:dyDescent="0.35">
      <c r="AA980" s="10"/>
      <c r="AB980" s="10"/>
      <c r="AC980" s="10"/>
      <c r="AD980" s="10"/>
      <c r="AE980" s="10"/>
      <c r="AF980" s="10"/>
      <c r="AG980" s="10"/>
      <c r="AH980" s="10"/>
    </row>
    <row r="981" spans="27:34" x14ac:dyDescent="0.35">
      <c r="AA981" s="10"/>
      <c r="AB981" s="10"/>
      <c r="AC981" s="10"/>
      <c r="AD981" s="10"/>
      <c r="AE981" s="10"/>
      <c r="AF981" s="10"/>
      <c r="AG981" s="10"/>
      <c r="AH981" s="10"/>
    </row>
    <row r="982" spans="27:34" x14ac:dyDescent="0.35">
      <c r="AA982" s="10"/>
      <c r="AB982" s="10"/>
      <c r="AC982" s="10"/>
      <c r="AD982" s="10"/>
      <c r="AE982" s="10"/>
      <c r="AF982" s="10"/>
      <c r="AG982" s="10"/>
      <c r="AH982" s="10"/>
    </row>
    <row r="983" spans="27:34" x14ac:dyDescent="0.35">
      <c r="AA983" s="10"/>
      <c r="AB983" s="10"/>
      <c r="AC983" s="10"/>
      <c r="AD983" s="10"/>
      <c r="AE983" s="10"/>
      <c r="AF983" s="10"/>
      <c r="AG983" s="10"/>
      <c r="AH983" s="10"/>
    </row>
    <row r="984" spans="27:34" x14ac:dyDescent="0.35">
      <c r="AA984" s="10"/>
      <c r="AB984" s="10"/>
      <c r="AC984" s="10"/>
      <c r="AD984" s="10"/>
      <c r="AE984" s="10"/>
      <c r="AF984" s="10"/>
      <c r="AG984" s="10"/>
      <c r="AH984" s="10"/>
    </row>
    <row r="985" spans="27:34" x14ac:dyDescent="0.35">
      <c r="AA985" s="10"/>
      <c r="AB985" s="10"/>
      <c r="AC985" s="10"/>
      <c r="AD985" s="10"/>
      <c r="AE985" s="10"/>
      <c r="AF985" s="10"/>
      <c r="AG985" s="10"/>
      <c r="AH985" s="10"/>
    </row>
    <row r="986" spans="27:34" x14ac:dyDescent="0.35">
      <c r="AA986" s="10"/>
      <c r="AB986" s="10"/>
      <c r="AC986" s="10"/>
      <c r="AD986" s="10"/>
      <c r="AE986" s="10"/>
      <c r="AF986" s="10"/>
      <c r="AG986" s="10"/>
      <c r="AH986" s="10"/>
    </row>
    <row r="987" spans="27:34" x14ac:dyDescent="0.35">
      <c r="AA987" s="10"/>
      <c r="AB987" s="10"/>
      <c r="AC987" s="10"/>
      <c r="AD987" s="10"/>
      <c r="AE987" s="10"/>
      <c r="AF987" s="10"/>
      <c r="AG987" s="10"/>
      <c r="AH987" s="10"/>
    </row>
    <row r="988" spans="27:34" x14ac:dyDescent="0.35">
      <c r="AA988" s="10"/>
      <c r="AB988" s="10"/>
      <c r="AC988" s="10"/>
      <c r="AD988" s="10"/>
      <c r="AE988" s="10"/>
      <c r="AF988" s="10"/>
      <c r="AG988" s="10"/>
      <c r="AH988" s="10"/>
    </row>
    <row r="989" spans="27:34" x14ac:dyDescent="0.35">
      <c r="AA989" s="10"/>
      <c r="AB989" s="10"/>
      <c r="AC989" s="10"/>
      <c r="AD989" s="10"/>
      <c r="AE989" s="10"/>
      <c r="AF989" s="10"/>
      <c r="AG989" s="10"/>
      <c r="AH989" s="10"/>
    </row>
    <row r="990" spans="27:34" x14ac:dyDescent="0.35">
      <c r="AA990" s="10"/>
      <c r="AB990" s="10"/>
      <c r="AC990" s="10"/>
      <c r="AD990" s="10"/>
      <c r="AE990" s="10"/>
      <c r="AF990" s="10"/>
      <c r="AG990" s="10"/>
      <c r="AH990" s="10"/>
    </row>
    <row r="991" spans="27:34" x14ac:dyDescent="0.35">
      <c r="AA991" s="10"/>
      <c r="AB991" s="10"/>
      <c r="AC991" s="10"/>
      <c r="AD991" s="10"/>
      <c r="AE991" s="10"/>
      <c r="AF991" s="10"/>
      <c r="AG991" s="10"/>
      <c r="AH991" s="10"/>
    </row>
    <row r="992" spans="27:34" x14ac:dyDescent="0.35">
      <c r="AA992" s="10"/>
      <c r="AB992" s="10"/>
      <c r="AC992" s="10"/>
      <c r="AD992" s="10"/>
      <c r="AE992" s="10"/>
      <c r="AF992" s="10"/>
      <c r="AG992" s="10"/>
      <c r="AH992" s="10"/>
    </row>
    <row r="993" spans="27:34" x14ac:dyDescent="0.35">
      <c r="AA993" s="10"/>
      <c r="AB993" s="10"/>
      <c r="AC993" s="10"/>
      <c r="AD993" s="10"/>
      <c r="AE993" s="10"/>
      <c r="AF993" s="10"/>
      <c r="AG993" s="10"/>
      <c r="AH993" s="10"/>
    </row>
    <row r="994" spans="27:34" x14ac:dyDescent="0.35">
      <c r="AA994" s="10"/>
      <c r="AB994" s="10"/>
      <c r="AC994" s="10"/>
      <c r="AD994" s="10"/>
      <c r="AE994" s="10"/>
      <c r="AF994" s="10"/>
      <c r="AG994" s="10"/>
      <c r="AH994" s="10"/>
    </row>
    <row r="995" spans="27:34" x14ac:dyDescent="0.35">
      <c r="AA995" s="10"/>
      <c r="AB995" s="10"/>
      <c r="AC995" s="10"/>
      <c r="AD995" s="10"/>
      <c r="AE995" s="10"/>
      <c r="AF995" s="10"/>
      <c r="AG995" s="10"/>
      <c r="AH995" s="10"/>
    </row>
    <row r="996" spans="27:34" x14ac:dyDescent="0.35">
      <c r="AA996" s="10"/>
      <c r="AB996" s="10"/>
      <c r="AC996" s="10"/>
      <c r="AD996" s="10"/>
      <c r="AE996" s="10"/>
      <c r="AF996" s="10"/>
      <c r="AG996" s="10"/>
      <c r="AH996" s="10"/>
    </row>
    <row r="997" spans="27:34" x14ac:dyDescent="0.35">
      <c r="AA997" s="10"/>
      <c r="AB997" s="10"/>
      <c r="AC997" s="10"/>
      <c r="AD997" s="10"/>
      <c r="AE997" s="10"/>
      <c r="AF997" s="10"/>
      <c r="AG997" s="10"/>
      <c r="AH997" s="10"/>
    </row>
    <row r="998" spans="27:34" x14ac:dyDescent="0.35">
      <c r="AA998" s="10"/>
      <c r="AB998" s="10"/>
      <c r="AC998" s="10"/>
      <c r="AD998" s="10"/>
      <c r="AE998" s="10"/>
      <c r="AF998" s="10"/>
      <c r="AG998" s="10"/>
      <c r="AH998" s="10"/>
    </row>
    <row r="999" spans="27:34" x14ac:dyDescent="0.35">
      <c r="AA999" s="10"/>
      <c r="AB999" s="10"/>
      <c r="AC999" s="10"/>
      <c r="AD999" s="10"/>
      <c r="AE999" s="10"/>
      <c r="AF999" s="10"/>
      <c r="AG999" s="10"/>
      <c r="AH999" s="10"/>
    </row>
    <row r="1000" spans="27:34" x14ac:dyDescent="0.35">
      <c r="AA1000" s="10"/>
      <c r="AB1000" s="10"/>
      <c r="AC1000" s="10"/>
      <c r="AD1000" s="10"/>
      <c r="AE1000" s="10"/>
      <c r="AF1000" s="10"/>
      <c r="AG1000" s="10"/>
      <c r="AH1000" s="10"/>
    </row>
    <row r="1001" spans="27:34" x14ac:dyDescent="0.35">
      <c r="AA1001" s="10"/>
      <c r="AB1001" s="10"/>
      <c r="AC1001" s="10"/>
      <c r="AD1001" s="10"/>
      <c r="AE1001" s="10"/>
      <c r="AF1001" s="10"/>
      <c r="AG1001" s="10"/>
      <c r="AH1001" s="10"/>
    </row>
    <row r="1002" spans="27:34" x14ac:dyDescent="0.35">
      <c r="AA1002" s="10"/>
      <c r="AB1002" s="10"/>
      <c r="AC1002" s="10"/>
      <c r="AD1002" s="10"/>
      <c r="AE1002" s="10"/>
      <c r="AF1002" s="10"/>
      <c r="AG1002" s="10"/>
      <c r="AH1002" s="10"/>
    </row>
    <row r="1003" spans="27:34" x14ac:dyDescent="0.35">
      <c r="AA1003" s="10"/>
      <c r="AB1003" s="10"/>
      <c r="AC1003" s="10"/>
      <c r="AD1003" s="10"/>
      <c r="AE1003" s="10"/>
      <c r="AF1003" s="10"/>
      <c r="AG1003" s="10"/>
      <c r="AH1003" s="10"/>
    </row>
    <row r="1004" spans="27:34" x14ac:dyDescent="0.35">
      <c r="AA1004" s="10"/>
      <c r="AB1004" s="10"/>
      <c r="AC1004" s="10"/>
      <c r="AD1004" s="10"/>
      <c r="AE1004" s="10"/>
      <c r="AF1004" s="10"/>
      <c r="AG1004" s="10"/>
      <c r="AH1004" s="10"/>
    </row>
    <row r="1005" spans="27:34" x14ac:dyDescent="0.35">
      <c r="AA1005" s="10"/>
      <c r="AB1005" s="10"/>
      <c r="AC1005" s="10"/>
      <c r="AD1005" s="10"/>
      <c r="AE1005" s="10"/>
      <c r="AF1005" s="10"/>
      <c r="AG1005" s="10"/>
      <c r="AH1005" s="10"/>
    </row>
    <row r="1006" spans="27:34" x14ac:dyDescent="0.35">
      <c r="AA1006" s="10"/>
      <c r="AB1006" s="10"/>
      <c r="AC1006" s="10"/>
      <c r="AD1006" s="10"/>
      <c r="AE1006" s="10"/>
      <c r="AF1006" s="10"/>
      <c r="AG1006" s="10"/>
      <c r="AH1006" s="10"/>
    </row>
    <row r="1007" spans="27:34" x14ac:dyDescent="0.35">
      <c r="AA1007" s="10"/>
      <c r="AB1007" s="10"/>
      <c r="AC1007" s="10"/>
      <c r="AD1007" s="10"/>
      <c r="AE1007" s="10"/>
      <c r="AF1007" s="10"/>
      <c r="AG1007" s="10"/>
      <c r="AH1007" s="10"/>
    </row>
    <row r="1008" spans="27:34" x14ac:dyDescent="0.35">
      <c r="AA1008" s="10"/>
      <c r="AB1008" s="10"/>
      <c r="AC1008" s="10"/>
      <c r="AD1008" s="10"/>
      <c r="AE1008" s="10"/>
      <c r="AF1008" s="10"/>
      <c r="AG1008" s="10"/>
      <c r="AH1008" s="10"/>
    </row>
    <row r="1009" spans="27:34" x14ac:dyDescent="0.35">
      <c r="AA1009" s="10"/>
      <c r="AB1009" s="10"/>
      <c r="AC1009" s="10"/>
      <c r="AD1009" s="10"/>
      <c r="AE1009" s="10"/>
      <c r="AF1009" s="10"/>
      <c r="AG1009" s="10"/>
      <c r="AH1009" s="10"/>
    </row>
    <row r="1010" spans="27:34" x14ac:dyDescent="0.35">
      <c r="AA1010" s="10"/>
      <c r="AB1010" s="10"/>
      <c r="AC1010" s="10"/>
      <c r="AD1010" s="10"/>
      <c r="AE1010" s="10"/>
      <c r="AF1010" s="10"/>
      <c r="AG1010" s="10"/>
      <c r="AH1010" s="10"/>
    </row>
    <row r="1011" spans="27:34" x14ac:dyDescent="0.35">
      <c r="AA1011" s="10"/>
      <c r="AB1011" s="10"/>
      <c r="AC1011" s="10"/>
      <c r="AD1011" s="10"/>
      <c r="AE1011" s="10"/>
      <c r="AF1011" s="10"/>
      <c r="AG1011" s="10"/>
      <c r="AH1011" s="10"/>
    </row>
    <row r="1012" spans="27:34" x14ac:dyDescent="0.35">
      <c r="AA1012" s="10"/>
      <c r="AB1012" s="10"/>
      <c r="AC1012" s="10"/>
      <c r="AD1012" s="10"/>
      <c r="AE1012" s="10"/>
      <c r="AF1012" s="10"/>
      <c r="AG1012" s="10"/>
      <c r="AH1012" s="10"/>
    </row>
    <row r="1013" spans="27:34" x14ac:dyDescent="0.35">
      <c r="AA1013" s="10"/>
      <c r="AB1013" s="10"/>
      <c r="AC1013" s="10"/>
      <c r="AD1013" s="10"/>
      <c r="AE1013" s="10"/>
      <c r="AF1013" s="10"/>
      <c r="AG1013" s="10"/>
      <c r="AH1013" s="10"/>
    </row>
    <row r="1014" spans="27:34" x14ac:dyDescent="0.35">
      <c r="AA1014" s="10"/>
      <c r="AB1014" s="10"/>
      <c r="AC1014" s="10"/>
      <c r="AD1014" s="10"/>
      <c r="AE1014" s="10"/>
      <c r="AF1014" s="10"/>
      <c r="AG1014" s="10"/>
      <c r="AH1014" s="10"/>
    </row>
    <row r="1015" spans="27:34" x14ac:dyDescent="0.35">
      <c r="AA1015" s="10"/>
      <c r="AB1015" s="10"/>
      <c r="AC1015" s="10"/>
      <c r="AD1015" s="10"/>
      <c r="AE1015" s="10"/>
      <c r="AF1015" s="10"/>
      <c r="AG1015" s="10"/>
      <c r="AH1015" s="10"/>
    </row>
    <row r="1016" spans="27:34" x14ac:dyDescent="0.35">
      <c r="AA1016" s="10"/>
      <c r="AB1016" s="10"/>
      <c r="AC1016" s="10"/>
      <c r="AD1016" s="10"/>
      <c r="AE1016" s="10"/>
      <c r="AF1016" s="10"/>
      <c r="AG1016" s="10"/>
      <c r="AH1016" s="10"/>
    </row>
    <row r="1017" spans="27:34" x14ac:dyDescent="0.35">
      <c r="AA1017" s="10"/>
      <c r="AB1017" s="10"/>
      <c r="AC1017" s="10"/>
      <c r="AD1017" s="10"/>
      <c r="AE1017" s="10"/>
      <c r="AF1017" s="10"/>
      <c r="AG1017" s="10"/>
      <c r="AH1017" s="10"/>
    </row>
    <row r="1018" spans="27:34" x14ac:dyDescent="0.35">
      <c r="AA1018" s="10"/>
      <c r="AB1018" s="10"/>
      <c r="AC1018" s="10"/>
      <c r="AD1018" s="10"/>
      <c r="AE1018" s="10"/>
      <c r="AF1018" s="10"/>
      <c r="AG1018" s="10"/>
      <c r="AH1018" s="10"/>
    </row>
    <row r="1019" spans="27:34" x14ac:dyDescent="0.35">
      <c r="AA1019" s="10"/>
      <c r="AB1019" s="10"/>
      <c r="AC1019" s="10"/>
      <c r="AD1019" s="10"/>
      <c r="AE1019" s="10"/>
      <c r="AF1019" s="10"/>
      <c r="AG1019" s="10"/>
      <c r="AH1019" s="10"/>
    </row>
    <row r="1020" spans="27:34" x14ac:dyDescent="0.35">
      <c r="AA1020" s="10"/>
      <c r="AB1020" s="10"/>
      <c r="AC1020" s="10"/>
      <c r="AD1020" s="10"/>
      <c r="AE1020" s="10"/>
      <c r="AF1020" s="10"/>
      <c r="AG1020" s="10"/>
      <c r="AH1020" s="10"/>
    </row>
    <row r="1021" spans="27:34" x14ac:dyDescent="0.35">
      <c r="AA1021" s="10"/>
      <c r="AB1021" s="10"/>
      <c r="AC1021" s="10"/>
      <c r="AD1021" s="10"/>
      <c r="AE1021" s="10"/>
      <c r="AF1021" s="10"/>
      <c r="AG1021" s="10"/>
      <c r="AH1021" s="10"/>
    </row>
    <row r="1022" spans="27:34" x14ac:dyDescent="0.35">
      <c r="AA1022" s="10"/>
      <c r="AB1022" s="10"/>
      <c r="AC1022" s="10"/>
      <c r="AD1022" s="10"/>
      <c r="AE1022" s="10"/>
      <c r="AF1022" s="10"/>
      <c r="AG1022" s="10"/>
      <c r="AH1022" s="10"/>
    </row>
    <row r="1023" spans="27:34" x14ac:dyDescent="0.35">
      <c r="AA1023" s="10"/>
      <c r="AB1023" s="10"/>
      <c r="AC1023" s="10"/>
      <c r="AD1023" s="10"/>
      <c r="AE1023" s="10"/>
      <c r="AF1023" s="10"/>
      <c r="AG1023" s="10"/>
      <c r="AH1023" s="10"/>
    </row>
    <row r="1024" spans="27:34" x14ac:dyDescent="0.35">
      <c r="AA1024" s="10"/>
      <c r="AB1024" s="10"/>
      <c r="AC1024" s="10"/>
      <c r="AD1024" s="10"/>
      <c r="AE1024" s="10"/>
      <c r="AF1024" s="10"/>
      <c r="AG1024" s="10"/>
      <c r="AH1024" s="10"/>
    </row>
    <row r="1025" spans="27:34" x14ac:dyDescent="0.35">
      <c r="AA1025" s="10"/>
      <c r="AB1025" s="10"/>
      <c r="AC1025" s="10"/>
      <c r="AD1025" s="10"/>
      <c r="AE1025" s="10"/>
      <c r="AF1025" s="10"/>
      <c r="AG1025" s="10"/>
      <c r="AH1025" s="10"/>
    </row>
    <row r="1026" spans="27:34" x14ac:dyDescent="0.35">
      <c r="AA1026" s="10"/>
      <c r="AB1026" s="10"/>
      <c r="AC1026" s="10"/>
      <c r="AD1026" s="10"/>
      <c r="AE1026" s="10"/>
      <c r="AF1026" s="10"/>
      <c r="AG1026" s="10"/>
      <c r="AH1026" s="10"/>
    </row>
    <row r="1027" spans="27:34" x14ac:dyDescent="0.35">
      <c r="AA1027" s="10"/>
      <c r="AB1027" s="10"/>
      <c r="AC1027" s="10"/>
      <c r="AD1027" s="10"/>
      <c r="AE1027" s="10"/>
      <c r="AF1027" s="10"/>
      <c r="AG1027" s="10"/>
      <c r="AH1027" s="10"/>
    </row>
    <row r="1028" spans="27:34" x14ac:dyDescent="0.35">
      <c r="AA1028" s="10"/>
      <c r="AB1028" s="10"/>
      <c r="AC1028" s="10"/>
      <c r="AD1028" s="10"/>
      <c r="AE1028" s="10"/>
      <c r="AF1028" s="10"/>
      <c r="AG1028" s="10"/>
      <c r="AH1028" s="10"/>
    </row>
    <row r="1029" spans="27:34" x14ac:dyDescent="0.35">
      <c r="AA1029" s="10"/>
      <c r="AB1029" s="10"/>
      <c r="AC1029" s="10"/>
      <c r="AD1029" s="10"/>
      <c r="AE1029" s="10"/>
      <c r="AF1029" s="10"/>
      <c r="AG1029" s="10"/>
      <c r="AH1029" s="10"/>
    </row>
    <row r="1030" spans="27:34" x14ac:dyDescent="0.35">
      <c r="AA1030" s="10"/>
      <c r="AB1030" s="10"/>
      <c r="AC1030" s="10"/>
      <c r="AD1030" s="10"/>
      <c r="AE1030" s="10"/>
      <c r="AF1030" s="10"/>
      <c r="AG1030" s="10"/>
      <c r="AH1030" s="10"/>
    </row>
    <row r="1031" spans="27:34" x14ac:dyDescent="0.35">
      <c r="AA1031" s="10"/>
      <c r="AB1031" s="10"/>
      <c r="AC1031" s="10"/>
      <c r="AD1031" s="10"/>
      <c r="AE1031" s="10"/>
      <c r="AF1031" s="10"/>
      <c r="AG1031" s="10"/>
      <c r="AH1031" s="10"/>
    </row>
    <row r="1032" spans="27:34" x14ac:dyDescent="0.35">
      <c r="AA1032" s="10"/>
      <c r="AB1032" s="10"/>
      <c r="AC1032" s="10"/>
      <c r="AD1032" s="10"/>
      <c r="AE1032" s="10"/>
      <c r="AF1032" s="10"/>
      <c r="AG1032" s="10"/>
      <c r="AH1032" s="10"/>
    </row>
    <row r="1033" spans="27:34" x14ac:dyDescent="0.35">
      <c r="AA1033" s="10"/>
      <c r="AB1033" s="10"/>
      <c r="AC1033" s="10"/>
      <c r="AD1033" s="10"/>
      <c r="AE1033" s="10"/>
      <c r="AF1033" s="10"/>
      <c r="AG1033" s="10"/>
      <c r="AH1033" s="10"/>
    </row>
    <row r="1034" spans="27:34" x14ac:dyDescent="0.35">
      <c r="AA1034" s="10"/>
      <c r="AB1034" s="10"/>
      <c r="AC1034" s="10"/>
      <c r="AD1034" s="10"/>
      <c r="AE1034" s="10"/>
      <c r="AF1034" s="10"/>
      <c r="AG1034" s="10"/>
      <c r="AH1034" s="10"/>
    </row>
    <row r="1035" spans="27:34" x14ac:dyDescent="0.35">
      <c r="AA1035" s="10"/>
      <c r="AB1035" s="10"/>
      <c r="AC1035" s="10"/>
      <c r="AD1035" s="10"/>
      <c r="AE1035" s="10"/>
      <c r="AF1035" s="10"/>
      <c r="AG1035" s="10"/>
      <c r="AH1035" s="10"/>
    </row>
    <row r="1036" spans="27:34" x14ac:dyDescent="0.35">
      <c r="AA1036" s="10"/>
      <c r="AB1036" s="10"/>
      <c r="AC1036" s="10"/>
      <c r="AD1036" s="10"/>
      <c r="AE1036" s="10"/>
      <c r="AF1036" s="10"/>
      <c r="AG1036" s="10"/>
      <c r="AH1036" s="10"/>
    </row>
    <row r="1037" spans="27:34" x14ac:dyDescent="0.35">
      <c r="AA1037" s="10"/>
      <c r="AB1037" s="10"/>
      <c r="AC1037" s="10"/>
      <c r="AD1037" s="10"/>
      <c r="AE1037" s="10"/>
      <c r="AF1037" s="10"/>
      <c r="AG1037" s="10"/>
      <c r="AH1037" s="10"/>
    </row>
    <row r="1038" spans="27:34" x14ac:dyDescent="0.35">
      <c r="AA1038" s="10"/>
      <c r="AB1038" s="10"/>
      <c r="AC1038" s="10"/>
      <c r="AD1038" s="10"/>
      <c r="AE1038" s="10"/>
      <c r="AF1038" s="10"/>
      <c r="AG1038" s="10"/>
      <c r="AH1038" s="10"/>
    </row>
    <row r="1039" spans="27:34" x14ac:dyDescent="0.35">
      <c r="AA1039" s="10"/>
      <c r="AB1039" s="10"/>
      <c r="AC1039" s="10"/>
      <c r="AD1039" s="10"/>
      <c r="AE1039" s="10"/>
      <c r="AF1039" s="10"/>
      <c r="AG1039" s="10"/>
      <c r="AH1039" s="10"/>
    </row>
    <row r="1040" spans="27:34" x14ac:dyDescent="0.35">
      <c r="AA1040" s="10"/>
      <c r="AB1040" s="10"/>
      <c r="AC1040" s="10"/>
      <c r="AD1040" s="10"/>
      <c r="AE1040" s="10"/>
      <c r="AF1040" s="10"/>
      <c r="AG1040" s="10"/>
      <c r="AH1040" s="10"/>
    </row>
    <row r="1041" spans="27:34" x14ac:dyDescent="0.35">
      <c r="AA1041" s="10"/>
      <c r="AB1041" s="10"/>
      <c r="AC1041" s="10"/>
      <c r="AD1041" s="10"/>
      <c r="AE1041" s="10"/>
      <c r="AF1041" s="10"/>
      <c r="AG1041" s="10"/>
      <c r="AH1041" s="10"/>
    </row>
    <row r="1042" spans="27:34" x14ac:dyDescent="0.35">
      <c r="AA1042" s="10"/>
      <c r="AB1042" s="10"/>
      <c r="AC1042" s="10"/>
      <c r="AD1042" s="10"/>
      <c r="AE1042" s="10"/>
      <c r="AF1042" s="10"/>
      <c r="AG1042" s="10"/>
      <c r="AH1042" s="10"/>
    </row>
    <row r="1043" spans="27:34" x14ac:dyDescent="0.35">
      <c r="AA1043" s="10"/>
      <c r="AB1043" s="10"/>
      <c r="AC1043" s="10"/>
      <c r="AD1043" s="10"/>
      <c r="AE1043" s="10"/>
      <c r="AF1043" s="10"/>
      <c r="AG1043" s="10"/>
      <c r="AH1043" s="10"/>
    </row>
    <row r="1044" spans="27:34" x14ac:dyDescent="0.35">
      <c r="AA1044" s="10"/>
      <c r="AB1044" s="10"/>
      <c r="AC1044" s="10"/>
      <c r="AD1044" s="10"/>
      <c r="AE1044" s="10"/>
      <c r="AF1044" s="10"/>
      <c r="AG1044" s="10"/>
      <c r="AH1044" s="10"/>
    </row>
    <row r="1045" spans="27:34" x14ac:dyDescent="0.35">
      <c r="AA1045" s="10"/>
      <c r="AB1045" s="10"/>
      <c r="AC1045" s="10"/>
      <c r="AD1045" s="10"/>
      <c r="AE1045" s="10"/>
      <c r="AF1045" s="10"/>
      <c r="AG1045" s="10"/>
      <c r="AH1045" s="10"/>
    </row>
    <row r="1046" spans="27:34" x14ac:dyDescent="0.35">
      <c r="AA1046" s="10"/>
      <c r="AB1046" s="10"/>
      <c r="AC1046" s="10"/>
      <c r="AD1046" s="10"/>
      <c r="AE1046" s="10"/>
      <c r="AF1046" s="10"/>
      <c r="AG1046" s="10"/>
      <c r="AH1046" s="10"/>
    </row>
    <row r="1047" spans="27:34" x14ac:dyDescent="0.35">
      <c r="AA1047" s="10"/>
      <c r="AB1047" s="10"/>
      <c r="AC1047" s="10"/>
      <c r="AD1047" s="10"/>
      <c r="AE1047" s="10"/>
      <c r="AF1047" s="10"/>
      <c r="AG1047" s="10"/>
      <c r="AH1047" s="10"/>
    </row>
    <row r="1048" spans="27:34" x14ac:dyDescent="0.35">
      <c r="AA1048" s="10"/>
      <c r="AB1048" s="10"/>
      <c r="AC1048" s="10"/>
      <c r="AD1048" s="10"/>
      <c r="AE1048" s="10"/>
      <c r="AF1048" s="10"/>
      <c r="AG1048" s="10"/>
      <c r="AH1048" s="10"/>
    </row>
    <row r="1049" spans="27:34" x14ac:dyDescent="0.35">
      <c r="AA1049" s="10"/>
      <c r="AB1049" s="10"/>
      <c r="AC1049" s="10"/>
      <c r="AD1049" s="10"/>
      <c r="AE1049" s="10"/>
      <c r="AF1049" s="10"/>
      <c r="AG1049" s="10"/>
      <c r="AH1049" s="10"/>
    </row>
    <row r="1050" spans="27:34" x14ac:dyDescent="0.35">
      <c r="AA1050" s="10"/>
      <c r="AB1050" s="10"/>
      <c r="AC1050" s="10"/>
      <c r="AD1050" s="10"/>
      <c r="AE1050" s="10"/>
      <c r="AF1050" s="10"/>
      <c r="AG1050" s="10"/>
      <c r="AH1050" s="10"/>
    </row>
    <row r="1051" spans="27:34" x14ac:dyDescent="0.35">
      <c r="AA1051" s="10"/>
      <c r="AB1051" s="10"/>
      <c r="AC1051" s="10"/>
      <c r="AD1051" s="10"/>
      <c r="AE1051" s="10"/>
      <c r="AF1051" s="10"/>
      <c r="AG1051" s="10"/>
      <c r="AH1051" s="10"/>
    </row>
    <row r="1052" spans="27:34" x14ac:dyDescent="0.35">
      <c r="AA1052" s="10"/>
      <c r="AB1052" s="10"/>
      <c r="AC1052" s="10"/>
      <c r="AD1052" s="10"/>
      <c r="AE1052" s="10"/>
      <c r="AF1052" s="10"/>
      <c r="AG1052" s="10"/>
      <c r="AH1052" s="10"/>
    </row>
    <row r="1053" spans="27:34" x14ac:dyDescent="0.35">
      <c r="AA1053" s="10"/>
      <c r="AB1053" s="10"/>
      <c r="AC1053" s="10"/>
      <c r="AD1053" s="10"/>
      <c r="AE1053" s="10"/>
      <c r="AF1053" s="10"/>
      <c r="AG1053" s="10"/>
      <c r="AH1053" s="10"/>
    </row>
    <row r="1054" spans="27:34" x14ac:dyDescent="0.35">
      <c r="AA1054" s="10"/>
      <c r="AB1054" s="10"/>
      <c r="AC1054" s="10"/>
      <c r="AD1054" s="10"/>
      <c r="AE1054" s="10"/>
      <c r="AF1054" s="10"/>
      <c r="AG1054" s="10"/>
      <c r="AH1054" s="10"/>
    </row>
    <row r="1055" spans="27:34" x14ac:dyDescent="0.35">
      <c r="AA1055" s="10"/>
      <c r="AB1055" s="10"/>
      <c r="AC1055" s="10"/>
      <c r="AD1055" s="10"/>
      <c r="AE1055" s="10"/>
      <c r="AF1055" s="10"/>
      <c r="AG1055" s="10"/>
      <c r="AH1055" s="10"/>
    </row>
    <row r="1056" spans="27:34" x14ac:dyDescent="0.35">
      <c r="AA1056" s="10"/>
      <c r="AB1056" s="10"/>
      <c r="AC1056" s="10"/>
      <c r="AD1056" s="10"/>
      <c r="AE1056" s="10"/>
      <c r="AF1056" s="10"/>
      <c r="AG1056" s="10"/>
      <c r="AH1056" s="10"/>
    </row>
    <row r="1057" spans="27:34" x14ac:dyDescent="0.35">
      <c r="AA1057" s="10"/>
      <c r="AB1057" s="10"/>
      <c r="AC1057" s="10"/>
      <c r="AD1057" s="10"/>
      <c r="AE1057" s="10"/>
      <c r="AF1057" s="10"/>
      <c r="AG1057" s="10"/>
      <c r="AH1057" s="10"/>
    </row>
    <row r="1058" spans="27:34" x14ac:dyDescent="0.35">
      <c r="AA1058" s="10"/>
      <c r="AB1058" s="10"/>
      <c r="AC1058" s="10"/>
      <c r="AD1058" s="10"/>
      <c r="AE1058" s="10"/>
      <c r="AF1058" s="10"/>
      <c r="AG1058" s="10"/>
      <c r="AH1058" s="10"/>
    </row>
    <row r="1059" spans="27:34" x14ac:dyDescent="0.35">
      <c r="AA1059" s="10"/>
      <c r="AB1059" s="10"/>
      <c r="AC1059" s="10"/>
      <c r="AD1059" s="10"/>
      <c r="AE1059" s="10"/>
      <c r="AF1059" s="10"/>
      <c r="AG1059" s="10"/>
      <c r="AH1059" s="10"/>
    </row>
    <row r="1060" spans="27:34" x14ac:dyDescent="0.35">
      <c r="AA1060" s="10"/>
      <c r="AB1060" s="10"/>
      <c r="AC1060" s="10"/>
      <c r="AD1060" s="10"/>
      <c r="AE1060" s="10"/>
      <c r="AF1060" s="10"/>
      <c r="AG1060" s="10"/>
      <c r="AH1060" s="10"/>
    </row>
    <row r="1061" spans="27:34" x14ac:dyDescent="0.35">
      <c r="AA1061" s="10"/>
      <c r="AB1061" s="10"/>
      <c r="AC1061" s="10"/>
      <c r="AD1061" s="10"/>
      <c r="AE1061" s="10"/>
      <c r="AF1061" s="10"/>
      <c r="AG1061" s="10"/>
      <c r="AH1061" s="10"/>
    </row>
    <row r="1062" spans="27:34" x14ac:dyDescent="0.35">
      <c r="AA1062" s="10"/>
      <c r="AB1062" s="10"/>
      <c r="AC1062" s="10"/>
      <c r="AD1062" s="10"/>
      <c r="AE1062" s="10"/>
      <c r="AF1062" s="10"/>
      <c r="AG1062" s="10"/>
      <c r="AH1062" s="10"/>
    </row>
    <row r="1063" spans="27:34" x14ac:dyDescent="0.35">
      <c r="AA1063" s="10"/>
      <c r="AB1063" s="10"/>
      <c r="AC1063" s="10"/>
      <c r="AD1063" s="10"/>
      <c r="AE1063" s="10"/>
      <c r="AF1063" s="10"/>
      <c r="AG1063" s="10"/>
      <c r="AH1063" s="10"/>
    </row>
    <row r="1064" spans="27:34" x14ac:dyDescent="0.35">
      <c r="AA1064" s="10"/>
      <c r="AB1064" s="10"/>
      <c r="AC1064" s="10"/>
      <c r="AD1064" s="10"/>
      <c r="AE1064" s="10"/>
      <c r="AF1064" s="10"/>
      <c r="AG1064" s="10"/>
      <c r="AH1064" s="10"/>
    </row>
    <row r="1065" spans="27:34" x14ac:dyDescent="0.35">
      <c r="AA1065" s="10"/>
      <c r="AB1065" s="10"/>
      <c r="AC1065" s="10"/>
      <c r="AD1065" s="10"/>
      <c r="AE1065" s="10"/>
      <c r="AF1065" s="10"/>
      <c r="AG1065" s="10"/>
      <c r="AH1065" s="10"/>
    </row>
    <row r="1066" spans="27:34" x14ac:dyDescent="0.35">
      <c r="AA1066" s="10"/>
      <c r="AB1066" s="10"/>
      <c r="AC1066" s="10"/>
      <c r="AD1066" s="10"/>
      <c r="AE1066" s="10"/>
      <c r="AF1066" s="10"/>
      <c r="AG1066" s="10"/>
      <c r="AH1066" s="10"/>
    </row>
    <row r="1067" spans="27:34" x14ac:dyDescent="0.35">
      <c r="AA1067" s="10"/>
      <c r="AB1067" s="10"/>
      <c r="AC1067" s="10"/>
      <c r="AD1067" s="10"/>
      <c r="AE1067" s="10"/>
      <c r="AF1067" s="10"/>
      <c r="AG1067" s="10"/>
      <c r="AH1067" s="10"/>
    </row>
    <row r="1068" spans="27:34" x14ac:dyDescent="0.35">
      <c r="AA1068" s="10"/>
      <c r="AB1068" s="10"/>
      <c r="AC1068" s="10"/>
      <c r="AD1068" s="10"/>
      <c r="AE1068" s="10"/>
      <c r="AF1068" s="10"/>
      <c r="AG1068" s="10"/>
      <c r="AH1068" s="10"/>
    </row>
    <row r="1069" spans="27:34" x14ac:dyDescent="0.35">
      <c r="AA1069" s="10"/>
      <c r="AB1069" s="10"/>
      <c r="AC1069" s="10"/>
      <c r="AD1069" s="10"/>
      <c r="AE1069" s="10"/>
      <c r="AF1069" s="10"/>
      <c r="AG1069" s="10"/>
      <c r="AH1069" s="10"/>
    </row>
    <row r="1070" spans="27:34" x14ac:dyDescent="0.35">
      <c r="AA1070" s="10"/>
      <c r="AB1070" s="10"/>
      <c r="AC1070" s="10"/>
      <c r="AD1070" s="10"/>
      <c r="AE1070" s="10"/>
      <c r="AF1070" s="10"/>
      <c r="AG1070" s="10"/>
      <c r="AH1070" s="10"/>
    </row>
    <row r="1071" spans="27:34" x14ac:dyDescent="0.35">
      <c r="AA1071" s="10"/>
      <c r="AB1071" s="10"/>
      <c r="AC1071" s="10"/>
      <c r="AD1071" s="10"/>
      <c r="AE1071" s="10"/>
      <c r="AF1071" s="10"/>
      <c r="AG1071" s="10"/>
      <c r="AH1071" s="10"/>
    </row>
    <row r="1072" spans="27:34" x14ac:dyDescent="0.35">
      <c r="AA1072" s="10"/>
      <c r="AB1072" s="10"/>
      <c r="AC1072" s="10"/>
      <c r="AD1072" s="10"/>
      <c r="AE1072" s="10"/>
      <c r="AF1072" s="10"/>
      <c r="AG1072" s="10"/>
      <c r="AH1072" s="10"/>
    </row>
    <row r="1073" spans="27:34" x14ac:dyDescent="0.35">
      <c r="AA1073" s="10"/>
      <c r="AB1073" s="10"/>
      <c r="AC1073" s="10"/>
      <c r="AD1073" s="10"/>
      <c r="AE1073" s="10"/>
      <c r="AF1073" s="10"/>
      <c r="AG1073" s="10"/>
      <c r="AH1073" s="10"/>
    </row>
    <row r="1074" spans="27:34" x14ac:dyDescent="0.35">
      <c r="AA1074" s="10"/>
      <c r="AB1074" s="10"/>
      <c r="AC1074" s="10"/>
      <c r="AD1074" s="10"/>
      <c r="AE1074" s="10"/>
      <c r="AF1074" s="10"/>
      <c r="AG1074" s="10"/>
      <c r="AH1074" s="10"/>
    </row>
    <row r="1075" spans="27:34" x14ac:dyDescent="0.35">
      <c r="AA1075" s="10"/>
      <c r="AB1075" s="10"/>
      <c r="AC1075" s="10"/>
      <c r="AD1075" s="10"/>
      <c r="AE1075" s="10"/>
      <c r="AF1075" s="10"/>
      <c r="AG1075" s="10"/>
      <c r="AH1075" s="10"/>
    </row>
    <row r="1076" spans="27:34" x14ac:dyDescent="0.35">
      <c r="AA1076" s="10"/>
      <c r="AB1076" s="10"/>
      <c r="AC1076" s="10"/>
      <c r="AD1076" s="10"/>
      <c r="AE1076" s="10"/>
      <c r="AF1076" s="10"/>
      <c r="AG1076" s="10"/>
      <c r="AH1076" s="10"/>
    </row>
    <row r="1077" spans="27:34" x14ac:dyDescent="0.35">
      <c r="AA1077" s="10"/>
      <c r="AB1077" s="10"/>
      <c r="AC1077" s="10"/>
      <c r="AD1077" s="10"/>
      <c r="AE1077" s="10"/>
      <c r="AF1077" s="10"/>
      <c r="AG1077" s="10"/>
      <c r="AH1077" s="10"/>
    </row>
    <row r="1078" spans="27:34" x14ac:dyDescent="0.35">
      <c r="AA1078" s="10"/>
      <c r="AB1078" s="10"/>
      <c r="AC1078" s="10"/>
      <c r="AD1078" s="10"/>
      <c r="AE1078" s="10"/>
      <c r="AF1078" s="10"/>
      <c r="AG1078" s="10"/>
      <c r="AH1078" s="10"/>
    </row>
    <row r="1079" spans="27:34" x14ac:dyDescent="0.35">
      <c r="AA1079" s="10"/>
      <c r="AB1079" s="10"/>
      <c r="AC1079" s="10"/>
      <c r="AD1079" s="10"/>
      <c r="AE1079" s="10"/>
      <c r="AF1079" s="10"/>
      <c r="AG1079" s="10"/>
      <c r="AH1079" s="10"/>
    </row>
    <row r="1080" spans="27:34" x14ac:dyDescent="0.35">
      <c r="AA1080" s="10"/>
      <c r="AB1080" s="10"/>
      <c r="AC1080" s="10"/>
      <c r="AD1080" s="10"/>
      <c r="AE1080" s="10"/>
      <c r="AF1080" s="10"/>
      <c r="AG1080" s="10"/>
      <c r="AH1080" s="10"/>
    </row>
    <row r="1081" spans="27:34" x14ac:dyDescent="0.35">
      <c r="AA1081" s="10"/>
      <c r="AB1081" s="10"/>
      <c r="AC1081" s="10"/>
      <c r="AD1081" s="10"/>
      <c r="AE1081" s="10"/>
      <c r="AF1081" s="10"/>
      <c r="AG1081" s="10"/>
      <c r="AH1081" s="10"/>
    </row>
    <row r="1082" spans="27:34" x14ac:dyDescent="0.35">
      <c r="AA1082" s="10"/>
      <c r="AB1082" s="10"/>
      <c r="AC1082" s="10"/>
      <c r="AD1082" s="10"/>
      <c r="AE1082" s="10"/>
      <c r="AF1082" s="10"/>
      <c r="AG1082" s="10"/>
      <c r="AH1082" s="10"/>
    </row>
    <row r="1083" spans="27:34" x14ac:dyDescent="0.35">
      <c r="AA1083" s="10"/>
      <c r="AB1083" s="10"/>
      <c r="AC1083" s="10"/>
      <c r="AD1083" s="10"/>
      <c r="AE1083" s="10"/>
      <c r="AF1083" s="10"/>
      <c r="AG1083" s="10"/>
      <c r="AH1083" s="10"/>
    </row>
    <row r="1084" spans="27:34" x14ac:dyDescent="0.35">
      <c r="AA1084" s="10"/>
      <c r="AB1084" s="10"/>
      <c r="AC1084" s="10"/>
      <c r="AD1084" s="10"/>
      <c r="AE1084" s="10"/>
      <c r="AF1084" s="10"/>
      <c r="AG1084" s="10"/>
      <c r="AH1084" s="10"/>
    </row>
    <row r="1085" spans="27:34" x14ac:dyDescent="0.35">
      <c r="AA1085" s="10"/>
      <c r="AB1085" s="10"/>
      <c r="AC1085" s="10"/>
      <c r="AD1085" s="10"/>
      <c r="AE1085" s="10"/>
      <c r="AF1085" s="10"/>
      <c r="AG1085" s="10"/>
      <c r="AH1085" s="10"/>
    </row>
    <row r="1086" spans="27:34" x14ac:dyDescent="0.35">
      <c r="AA1086" s="10"/>
      <c r="AB1086" s="10"/>
      <c r="AC1086" s="10"/>
      <c r="AD1086" s="10"/>
      <c r="AE1086" s="10"/>
      <c r="AF1086" s="10"/>
      <c r="AG1086" s="10"/>
      <c r="AH1086" s="10"/>
    </row>
    <row r="1087" spans="27:34" x14ac:dyDescent="0.35">
      <c r="AA1087" s="10"/>
      <c r="AB1087" s="10"/>
      <c r="AC1087" s="10"/>
      <c r="AD1087" s="10"/>
      <c r="AE1087" s="10"/>
      <c r="AF1087" s="10"/>
      <c r="AG1087" s="10"/>
      <c r="AH1087" s="10"/>
    </row>
    <row r="1088" spans="27:34" x14ac:dyDescent="0.35">
      <c r="AA1088" s="10"/>
      <c r="AB1088" s="10"/>
      <c r="AC1088" s="10"/>
      <c r="AD1088" s="10"/>
      <c r="AE1088" s="10"/>
      <c r="AF1088" s="10"/>
      <c r="AG1088" s="10"/>
      <c r="AH1088" s="10"/>
    </row>
    <row r="1089" spans="27:34" x14ac:dyDescent="0.35">
      <c r="AA1089" s="10"/>
      <c r="AB1089" s="10"/>
      <c r="AC1089" s="10"/>
      <c r="AD1089" s="10"/>
      <c r="AE1089" s="10"/>
      <c r="AF1089" s="10"/>
      <c r="AG1089" s="10"/>
      <c r="AH1089" s="10"/>
    </row>
    <row r="1090" spans="27:34" x14ac:dyDescent="0.35">
      <c r="AA1090" s="10"/>
      <c r="AB1090" s="10"/>
      <c r="AC1090" s="10"/>
      <c r="AD1090" s="10"/>
      <c r="AE1090" s="10"/>
      <c r="AF1090" s="10"/>
      <c r="AG1090" s="10"/>
      <c r="AH1090" s="10"/>
    </row>
    <row r="1091" spans="27:34" x14ac:dyDescent="0.35">
      <c r="AA1091" s="10"/>
      <c r="AB1091" s="10"/>
      <c r="AC1091" s="10"/>
      <c r="AD1091" s="10"/>
      <c r="AE1091" s="10"/>
      <c r="AF1091" s="10"/>
      <c r="AG1091" s="10"/>
      <c r="AH1091" s="10"/>
    </row>
    <row r="1092" spans="27:34" x14ac:dyDescent="0.35">
      <c r="AA1092" s="10"/>
      <c r="AB1092" s="10"/>
      <c r="AC1092" s="10"/>
      <c r="AD1092" s="10"/>
      <c r="AE1092" s="10"/>
      <c r="AF1092" s="10"/>
      <c r="AG1092" s="10"/>
      <c r="AH1092" s="10"/>
    </row>
    <row r="1093" spans="27:34" x14ac:dyDescent="0.35">
      <c r="AA1093" s="10"/>
      <c r="AB1093" s="10"/>
      <c r="AC1093" s="10"/>
      <c r="AD1093" s="10"/>
      <c r="AE1093" s="10"/>
      <c r="AF1093" s="10"/>
      <c r="AG1093" s="10"/>
      <c r="AH1093" s="10"/>
    </row>
    <row r="1094" spans="27:34" x14ac:dyDescent="0.35">
      <c r="AA1094" s="10"/>
      <c r="AB1094" s="10"/>
      <c r="AC1094" s="10"/>
      <c r="AD1094" s="10"/>
      <c r="AE1094" s="10"/>
      <c r="AF1094" s="10"/>
      <c r="AG1094" s="10"/>
      <c r="AH1094" s="10"/>
    </row>
    <row r="1095" spans="27:34" x14ac:dyDescent="0.35">
      <c r="AA1095" s="10"/>
      <c r="AB1095" s="10"/>
      <c r="AC1095" s="10"/>
      <c r="AD1095" s="10"/>
      <c r="AE1095" s="10"/>
      <c r="AF1095" s="10"/>
      <c r="AG1095" s="10"/>
      <c r="AH1095" s="10"/>
    </row>
    <row r="1096" spans="27:34" x14ac:dyDescent="0.35">
      <c r="AA1096" s="10"/>
      <c r="AB1096" s="10"/>
      <c r="AC1096" s="10"/>
      <c r="AD1096" s="10"/>
      <c r="AE1096" s="10"/>
      <c r="AF1096" s="10"/>
      <c r="AG1096" s="10"/>
      <c r="AH1096" s="10"/>
    </row>
    <row r="1097" spans="27:34" x14ac:dyDescent="0.35">
      <c r="AA1097" s="10"/>
      <c r="AB1097" s="10"/>
      <c r="AC1097" s="10"/>
      <c r="AD1097" s="10"/>
      <c r="AE1097" s="10"/>
      <c r="AF1097" s="10"/>
      <c r="AG1097" s="10"/>
      <c r="AH1097" s="10"/>
    </row>
    <row r="1098" spans="27:34" x14ac:dyDescent="0.35">
      <c r="AA1098" s="10"/>
      <c r="AB1098" s="10"/>
      <c r="AC1098" s="10"/>
      <c r="AD1098" s="10"/>
      <c r="AE1098" s="10"/>
      <c r="AF1098" s="10"/>
      <c r="AG1098" s="10"/>
      <c r="AH1098" s="10"/>
    </row>
    <row r="1099" spans="27:34" x14ac:dyDescent="0.35">
      <c r="AA1099" s="10"/>
      <c r="AB1099" s="10"/>
      <c r="AC1099" s="10"/>
      <c r="AD1099" s="10"/>
      <c r="AE1099" s="10"/>
      <c r="AF1099" s="10"/>
      <c r="AG1099" s="10"/>
      <c r="AH1099" s="10"/>
    </row>
    <row r="1100" spans="27:34" x14ac:dyDescent="0.35">
      <c r="AA1100" s="10"/>
      <c r="AB1100" s="10"/>
      <c r="AC1100" s="10"/>
      <c r="AD1100" s="10"/>
      <c r="AE1100" s="10"/>
      <c r="AF1100" s="10"/>
      <c r="AG1100" s="10"/>
      <c r="AH1100" s="10"/>
    </row>
    <row r="1101" spans="27:34" x14ac:dyDescent="0.35">
      <c r="AA1101" s="10"/>
      <c r="AB1101" s="10"/>
      <c r="AC1101" s="10"/>
      <c r="AD1101" s="10"/>
      <c r="AE1101" s="10"/>
      <c r="AF1101" s="10"/>
      <c r="AG1101" s="10"/>
      <c r="AH1101" s="10"/>
    </row>
    <row r="1102" spans="27:34" x14ac:dyDescent="0.35">
      <c r="AA1102" s="10"/>
      <c r="AB1102" s="10"/>
      <c r="AC1102" s="10"/>
      <c r="AD1102" s="10"/>
      <c r="AE1102" s="10"/>
      <c r="AF1102" s="10"/>
      <c r="AG1102" s="10"/>
      <c r="AH1102" s="10"/>
    </row>
    <row r="1103" spans="27:34" x14ac:dyDescent="0.35">
      <c r="AA1103" s="10"/>
      <c r="AB1103" s="10"/>
      <c r="AC1103" s="10"/>
      <c r="AD1103" s="10"/>
      <c r="AE1103" s="10"/>
      <c r="AF1103" s="10"/>
      <c r="AG1103" s="10"/>
      <c r="AH1103" s="10"/>
    </row>
    <row r="1104" spans="27:34" x14ac:dyDescent="0.35">
      <c r="AA1104" s="10"/>
      <c r="AB1104" s="10"/>
      <c r="AC1104" s="10"/>
      <c r="AD1104" s="10"/>
      <c r="AE1104" s="10"/>
      <c r="AF1104" s="10"/>
      <c r="AG1104" s="10"/>
      <c r="AH1104" s="10"/>
    </row>
    <row r="1105" spans="27:34" x14ac:dyDescent="0.35">
      <c r="AA1105" s="10"/>
      <c r="AB1105" s="10"/>
      <c r="AC1105" s="10"/>
      <c r="AD1105" s="10"/>
      <c r="AE1105" s="10"/>
      <c r="AF1105" s="10"/>
      <c r="AG1105" s="10"/>
      <c r="AH1105" s="10"/>
    </row>
    <row r="1106" spans="27:34" x14ac:dyDescent="0.35">
      <c r="AA1106" s="10"/>
      <c r="AB1106" s="10"/>
      <c r="AC1106" s="10"/>
      <c r="AD1106" s="10"/>
      <c r="AE1106" s="10"/>
      <c r="AF1106" s="10"/>
      <c r="AG1106" s="10"/>
      <c r="AH1106" s="10"/>
    </row>
    <row r="1107" spans="27:34" x14ac:dyDescent="0.35">
      <c r="AA1107" s="10"/>
      <c r="AB1107" s="10"/>
      <c r="AC1107" s="10"/>
      <c r="AD1107" s="10"/>
      <c r="AE1107" s="10"/>
      <c r="AF1107" s="10"/>
      <c r="AG1107" s="10"/>
      <c r="AH1107" s="10"/>
    </row>
    <row r="1108" spans="27:34" x14ac:dyDescent="0.35">
      <c r="AA1108" s="10"/>
      <c r="AB1108" s="10"/>
      <c r="AC1108" s="10"/>
      <c r="AD1108" s="10"/>
      <c r="AE1108" s="10"/>
      <c r="AF1108" s="10"/>
      <c r="AG1108" s="10"/>
      <c r="AH1108" s="10"/>
    </row>
    <row r="1109" spans="27:34" x14ac:dyDescent="0.35">
      <c r="AA1109" s="10"/>
      <c r="AB1109" s="10"/>
      <c r="AC1109" s="10"/>
      <c r="AD1109" s="10"/>
      <c r="AE1109" s="10"/>
      <c r="AF1109" s="10"/>
      <c r="AG1109" s="10"/>
      <c r="AH1109" s="10"/>
    </row>
    <row r="1110" spans="27:34" x14ac:dyDescent="0.35">
      <c r="AA1110" s="10"/>
      <c r="AB1110" s="10"/>
      <c r="AC1110" s="10"/>
      <c r="AD1110" s="10"/>
      <c r="AE1110" s="10"/>
      <c r="AF1110" s="10"/>
      <c r="AG1110" s="10"/>
      <c r="AH1110" s="10"/>
    </row>
    <row r="1111" spans="27:34" x14ac:dyDescent="0.35">
      <c r="AA1111" s="10"/>
      <c r="AB1111" s="10"/>
      <c r="AC1111" s="10"/>
      <c r="AD1111" s="10"/>
      <c r="AE1111" s="10"/>
      <c r="AF1111" s="10"/>
      <c r="AG1111" s="10"/>
      <c r="AH1111" s="10"/>
    </row>
    <row r="1112" spans="27:34" x14ac:dyDescent="0.35">
      <c r="AA1112" s="10"/>
      <c r="AB1112" s="10"/>
      <c r="AC1112" s="10"/>
      <c r="AD1112" s="10"/>
      <c r="AE1112" s="10"/>
      <c r="AF1112" s="10"/>
      <c r="AG1112" s="10"/>
      <c r="AH1112" s="10"/>
    </row>
    <row r="1113" spans="27:34" x14ac:dyDescent="0.35">
      <c r="AA1113" s="10"/>
      <c r="AB1113" s="10"/>
      <c r="AC1113" s="10"/>
      <c r="AD1113" s="10"/>
      <c r="AE1113" s="10"/>
      <c r="AF1113" s="10"/>
      <c r="AG1113" s="10"/>
      <c r="AH1113" s="10"/>
    </row>
    <row r="1114" spans="27:34" x14ac:dyDescent="0.35">
      <c r="AA1114" s="10"/>
      <c r="AB1114" s="10"/>
      <c r="AC1114" s="10"/>
      <c r="AD1114" s="10"/>
      <c r="AE1114" s="10"/>
      <c r="AF1114" s="10"/>
      <c r="AG1114" s="10"/>
      <c r="AH1114" s="10"/>
    </row>
    <row r="1115" spans="27:34" x14ac:dyDescent="0.35">
      <c r="AA1115" s="10"/>
      <c r="AB1115" s="10"/>
      <c r="AC1115" s="10"/>
      <c r="AD1115" s="10"/>
      <c r="AE1115" s="10"/>
      <c r="AF1115" s="10"/>
      <c r="AG1115" s="10"/>
      <c r="AH1115" s="10"/>
    </row>
    <row r="1116" spans="27:34" x14ac:dyDescent="0.35">
      <c r="AA1116" s="10"/>
      <c r="AB1116" s="10"/>
      <c r="AC1116" s="10"/>
      <c r="AD1116" s="10"/>
      <c r="AE1116" s="10"/>
      <c r="AF1116" s="10"/>
      <c r="AG1116" s="10"/>
      <c r="AH1116" s="10"/>
    </row>
    <row r="1117" spans="27:34" x14ac:dyDescent="0.35">
      <c r="AA1117" s="10"/>
      <c r="AB1117" s="10"/>
      <c r="AC1117" s="10"/>
      <c r="AD1117" s="10"/>
      <c r="AE1117" s="10"/>
      <c r="AF1117" s="10"/>
      <c r="AG1117" s="10"/>
      <c r="AH1117" s="10"/>
    </row>
    <row r="1118" spans="27:34" x14ac:dyDescent="0.35">
      <c r="AA1118" s="10"/>
      <c r="AB1118" s="10"/>
      <c r="AC1118" s="10"/>
      <c r="AD1118" s="10"/>
      <c r="AE1118" s="10"/>
      <c r="AF1118" s="10"/>
      <c r="AG1118" s="10"/>
      <c r="AH1118" s="10"/>
    </row>
    <row r="1119" spans="27:34" x14ac:dyDescent="0.35">
      <c r="AA1119" s="10"/>
      <c r="AB1119" s="10"/>
      <c r="AC1119" s="10"/>
      <c r="AD1119" s="10"/>
      <c r="AE1119" s="10"/>
      <c r="AF1119" s="10"/>
      <c r="AG1119" s="10"/>
      <c r="AH1119" s="10"/>
    </row>
    <row r="1120" spans="27:34" x14ac:dyDescent="0.35">
      <c r="AA1120" s="10"/>
      <c r="AB1120" s="10"/>
      <c r="AC1120" s="10"/>
      <c r="AD1120" s="10"/>
      <c r="AE1120" s="10"/>
      <c r="AF1120" s="10"/>
      <c r="AG1120" s="10"/>
      <c r="AH1120" s="10"/>
    </row>
    <row r="1121" spans="27:34" x14ac:dyDescent="0.35">
      <c r="AA1121" s="10"/>
      <c r="AB1121" s="10"/>
      <c r="AC1121" s="10"/>
      <c r="AD1121" s="10"/>
      <c r="AE1121" s="10"/>
      <c r="AF1121" s="10"/>
      <c r="AG1121" s="10"/>
      <c r="AH1121" s="10"/>
    </row>
    <row r="1122" spans="27:34" x14ac:dyDescent="0.35">
      <c r="AA1122" s="10"/>
      <c r="AB1122" s="10"/>
      <c r="AC1122" s="10"/>
      <c r="AD1122" s="10"/>
      <c r="AE1122" s="10"/>
      <c r="AF1122" s="10"/>
      <c r="AG1122" s="10"/>
      <c r="AH1122" s="10"/>
    </row>
    <row r="1123" spans="27:34" x14ac:dyDescent="0.35">
      <c r="AA1123" s="10"/>
      <c r="AB1123" s="10"/>
      <c r="AC1123" s="10"/>
      <c r="AD1123" s="10"/>
      <c r="AE1123" s="10"/>
      <c r="AF1123" s="10"/>
      <c r="AG1123" s="10"/>
      <c r="AH1123" s="10"/>
    </row>
    <row r="1124" spans="27:34" x14ac:dyDescent="0.35">
      <c r="AA1124" s="10"/>
      <c r="AB1124" s="10"/>
      <c r="AC1124" s="10"/>
      <c r="AD1124" s="10"/>
      <c r="AE1124" s="10"/>
      <c r="AF1124" s="10"/>
      <c r="AG1124" s="10"/>
      <c r="AH1124" s="10"/>
    </row>
    <row r="1125" spans="27:34" x14ac:dyDescent="0.35">
      <c r="AA1125" s="10"/>
      <c r="AB1125" s="10"/>
      <c r="AC1125" s="10"/>
      <c r="AD1125" s="10"/>
      <c r="AE1125" s="10"/>
      <c r="AF1125" s="10"/>
      <c r="AG1125" s="10"/>
      <c r="AH1125" s="10"/>
    </row>
    <row r="1126" spans="27:34" x14ac:dyDescent="0.35">
      <c r="AA1126" s="10"/>
      <c r="AB1126" s="10"/>
      <c r="AC1126" s="10"/>
      <c r="AD1126" s="10"/>
      <c r="AE1126" s="10"/>
      <c r="AF1126" s="10"/>
      <c r="AG1126" s="10"/>
      <c r="AH1126" s="10"/>
    </row>
    <row r="1127" spans="27:34" x14ac:dyDescent="0.35">
      <c r="AA1127" s="10"/>
      <c r="AB1127" s="10"/>
      <c r="AC1127" s="10"/>
      <c r="AD1127" s="10"/>
      <c r="AE1127" s="10"/>
      <c r="AF1127" s="10"/>
      <c r="AG1127" s="10"/>
      <c r="AH1127" s="10"/>
    </row>
    <row r="1128" spans="27:34" x14ac:dyDescent="0.35">
      <c r="AA1128" s="10"/>
      <c r="AB1128" s="10"/>
      <c r="AC1128" s="10"/>
      <c r="AD1128" s="10"/>
      <c r="AE1128" s="10"/>
      <c r="AF1128" s="10"/>
      <c r="AG1128" s="10"/>
      <c r="AH1128" s="10"/>
    </row>
    <row r="1129" spans="27:34" x14ac:dyDescent="0.35">
      <c r="AA1129" s="10"/>
      <c r="AB1129" s="10"/>
      <c r="AC1129" s="10"/>
      <c r="AD1129" s="10"/>
      <c r="AE1129" s="10"/>
      <c r="AF1129" s="10"/>
      <c r="AG1129" s="10"/>
      <c r="AH1129" s="10"/>
    </row>
    <row r="1130" spans="27:34" x14ac:dyDescent="0.35">
      <c r="AA1130" s="10"/>
      <c r="AB1130" s="10"/>
      <c r="AC1130" s="10"/>
      <c r="AD1130" s="10"/>
      <c r="AE1130" s="10"/>
      <c r="AF1130" s="10"/>
      <c r="AG1130" s="10"/>
      <c r="AH1130" s="10"/>
    </row>
    <row r="1131" spans="27:34" x14ac:dyDescent="0.35">
      <c r="AA1131" s="10"/>
      <c r="AB1131" s="10"/>
      <c r="AC1131" s="10"/>
      <c r="AD1131" s="10"/>
      <c r="AE1131" s="10"/>
      <c r="AF1131" s="10"/>
      <c r="AG1131" s="10"/>
      <c r="AH1131" s="10"/>
    </row>
    <row r="1132" spans="27:34" x14ac:dyDescent="0.35">
      <c r="AA1132" s="10"/>
      <c r="AB1132" s="10"/>
      <c r="AC1132" s="10"/>
      <c r="AD1132" s="10"/>
      <c r="AE1132" s="10"/>
      <c r="AF1132" s="10"/>
      <c r="AG1132" s="10"/>
      <c r="AH1132" s="10"/>
    </row>
    <row r="1133" spans="27:34" x14ac:dyDescent="0.35">
      <c r="AA1133" s="10"/>
      <c r="AB1133" s="10"/>
      <c r="AC1133" s="10"/>
      <c r="AD1133" s="10"/>
      <c r="AE1133" s="10"/>
      <c r="AF1133" s="10"/>
      <c r="AG1133" s="10"/>
      <c r="AH1133" s="10"/>
    </row>
    <row r="1134" spans="27:34" x14ac:dyDescent="0.35">
      <c r="AA1134" s="10"/>
      <c r="AB1134" s="10"/>
      <c r="AC1134" s="10"/>
      <c r="AD1134" s="10"/>
      <c r="AE1134" s="10"/>
      <c r="AF1134" s="10"/>
      <c r="AG1134" s="10"/>
      <c r="AH1134" s="10"/>
    </row>
    <row r="1135" spans="27:34" x14ac:dyDescent="0.35">
      <c r="AA1135" s="10"/>
      <c r="AB1135" s="10"/>
      <c r="AC1135" s="10"/>
      <c r="AD1135" s="10"/>
      <c r="AE1135" s="10"/>
      <c r="AF1135" s="10"/>
      <c r="AG1135" s="10"/>
      <c r="AH1135" s="10"/>
    </row>
    <row r="1136" spans="27:34" x14ac:dyDescent="0.35">
      <c r="AA1136" s="10"/>
      <c r="AB1136" s="10"/>
      <c r="AC1136" s="10"/>
      <c r="AD1136" s="10"/>
      <c r="AE1136" s="10"/>
      <c r="AF1136" s="10"/>
      <c r="AG1136" s="10"/>
      <c r="AH1136" s="10"/>
    </row>
    <row r="1137" spans="27:34" x14ac:dyDescent="0.35">
      <c r="AA1137" s="10"/>
      <c r="AB1137" s="10"/>
      <c r="AC1137" s="10"/>
      <c r="AD1137" s="10"/>
      <c r="AE1137" s="10"/>
      <c r="AF1137" s="10"/>
      <c r="AG1137" s="10"/>
      <c r="AH1137" s="10"/>
    </row>
    <row r="1138" spans="27:34" x14ac:dyDescent="0.35">
      <c r="AA1138" s="10"/>
      <c r="AB1138" s="10"/>
      <c r="AC1138" s="10"/>
      <c r="AD1138" s="10"/>
      <c r="AE1138" s="10"/>
      <c r="AF1138" s="10"/>
      <c r="AG1138" s="10"/>
      <c r="AH1138" s="10"/>
    </row>
    <row r="1139" spans="27:34" x14ac:dyDescent="0.35">
      <c r="AA1139" s="10"/>
      <c r="AB1139" s="10"/>
      <c r="AC1139" s="10"/>
      <c r="AD1139" s="10"/>
      <c r="AE1139" s="10"/>
      <c r="AF1139" s="10"/>
      <c r="AG1139" s="10"/>
      <c r="AH1139" s="10"/>
    </row>
    <row r="1140" spans="27:34" x14ac:dyDescent="0.35">
      <c r="AA1140" s="10"/>
      <c r="AB1140" s="10"/>
      <c r="AC1140" s="10"/>
      <c r="AD1140" s="10"/>
      <c r="AE1140" s="10"/>
      <c r="AF1140" s="10"/>
      <c r="AG1140" s="10"/>
      <c r="AH1140" s="10"/>
    </row>
    <row r="1141" spans="27:34" x14ac:dyDescent="0.35">
      <c r="AA1141" s="10"/>
      <c r="AB1141" s="10"/>
      <c r="AC1141" s="10"/>
      <c r="AD1141" s="10"/>
      <c r="AE1141" s="10"/>
      <c r="AF1141" s="10"/>
      <c r="AG1141" s="10"/>
      <c r="AH1141" s="10"/>
    </row>
    <row r="1142" spans="27:34" x14ac:dyDescent="0.35">
      <c r="AA1142" s="10"/>
      <c r="AB1142" s="10"/>
      <c r="AC1142" s="10"/>
      <c r="AD1142" s="10"/>
      <c r="AE1142" s="10"/>
      <c r="AF1142" s="10"/>
      <c r="AG1142" s="10"/>
      <c r="AH1142" s="10"/>
    </row>
    <row r="1143" spans="27:34" x14ac:dyDescent="0.35">
      <c r="AA1143" s="10"/>
      <c r="AB1143" s="10"/>
      <c r="AC1143" s="10"/>
      <c r="AD1143" s="10"/>
      <c r="AE1143" s="10"/>
      <c r="AF1143" s="10"/>
      <c r="AG1143" s="10"/>
      <c r="AH1143" s="10"/>
    </row>
    <row r="1144" spans="27:34" x14ac:dyDescent="0.35">
      <c r="AA1144" s="10"/>
      <c r="AB1144" s="10"/>
      <c r="AC1144" s="10"/>
      <c r="AD1144" s="10"/>
      <c r="AE1144" s="10"/>
      <c r="AF1144" s="10"/>
      <c r="AG1144" s="10"/>
      <c r="AH1144" s="10"/>
    </row>
    <row r="1145" spans="27:34" x14ac:dyDescent="0.35">
      <c r="AA1145" s="10"/>
      <c r="AB1145" s="10"/>
      <c r="AC1145" s="10"/>
      <c r="AD1145" s="10"/>
      <c r="AE1145" s="10"/>
      <c r="AF1145" s="10"/>
      <c r="AG1145" s="10"/>
      <c r="AH1145" s="10"/>
    </row>
    <row r="1146" spans="27:34" x14ac:dyDescent="0.35">
      <c r="AA1146" s="10"/>
      <c r="AB1146" s="10"/>
      <c r="AC1146" s="10"/>
      <c r="AD1146" s="10"/>
      <c r="AE1146" s="10"/>
      <c r="AF1146" s="10"/>
      <c r="AG1146" s="10"/>
      <c r="AH1146" s="10"/>
    </row>
    <row r="1147" spans="27:34" x14ac:dyDescent="0.35">
      <c r="AA1147" s="10"/>
      <c r="AB1147" s="10"/>
      <c r="AC1147" s="10"/>
      <c r="AD1147" s="10"/>
      <c r="AE1147" s="10"/>
      <c r="AF1147" s="10"/>
      <c r="AG1147" s="10"/>
      <c r="AH1147" s="10"/>
    </row>
    <row r="1148" spans="27:34" x14ac:dyDescent="0.35">
      <c r="AA1148" s="10"/>
      <c r="AB1148" s="10"/>
      <c r="AC1148" s="10"/>
      <c r="AD1148" s="10"/>
      <c r="AE1148" s="10"/>
      <c r="AF1148" s="10"/>
      <c r="AG1148" s="10"/>
      <c r="AH1148" s="10"/>
    </row>
    <row r="1149" spans="27:34" x14ac:dyDescent="0.35">
      <c r="AA1149" s="10"/>
      <c r="AB1149" s="10"/>
      <c r="AC1149" s="10"/>
      <c r="AD1149" s="10"/>
      <c r="AE1149" s="10"/>
      <c r="AF1149" s="10"/>
      <c r="AG1149" s="10"/>
      <c r="AH1149" s="10"/>
    </row>
    <row r="1150" spans="27:34" x14ac:dyDescent="0.35">
      <c r="AA1150" s="10"/>
      <c r="AB1150" s="10"/>
      <c r="AC1150" s="10"/>
      <c r="AD1150" s="10"/>
      <c r="AE1150" s="10"/>
      <c r="AF1150" s="10"/>
      <c r="AG1150" s="10"/>
      <c r="AH1150" s="10"/>
    </row>
    <row r="1151" spans="27:34" x14ac:dyDescent="0.35">
      <c r="AA1151" s="10"/>
      <c r="AB1151" s="10"/>
      <c r="AC1151" s="10"/>
      <c r="AD1151" s="10"/>
      <c r="AE1151" s="10"/>
      <c r="AF1151" s="10"/>
      <c r="AG1151" s="10"/>
      <c r="AH1151" s="10"/>
    </row>
    <row r="1152" spans="27:34" x14ac:dyDescent="0.35">
      <c r="AA1152" s="10"/>
      <c r="AB1152" s="10"/>
      <c r="AC1152" s="10"/>
      <c r="AD1152" s="10"/>
      <c r="AE1152" s="10"/>
      <c r="AF1152" s="10"/>
      <c r="AG1152" s="10"/>
      <c r="AH1152" s="10"/>
    </row>
    <row r="1153" spans="27:34" x14ac:dyDescent="0.35">
      <c r="AA1153" s="10"/>
      <c r="AB1153" s="10"/>
      <c r="AC1153" s="10"/>
      <c r="AD1153" s="10"/>
      <c r="AE1153" s="10"/>
      <c r="AF1153" s="10"/>
      <c r="AG1153" s="10"/>
      <c r="AH1153" s="10"/>
    </row>
    <row r="1154" spans="27:34" x14ac:dyDescent="0.35">
      <c r="AA1154" s="10"/>
      <c r="AB1154" s="10"/>
      <c r="AC1154" s="10"/>
      <c r="AD1154" s="10"/>
      <c r="AE1154" s="10"/>
      <c r="AF1154" s="10"/>
      <c r="AG1154" s="10"/>
      <c r="AH1154" s="10"/>
    </row>
    <row r="1155" spans="27:34" x14ac:dyDescent="0.35">
      <c r="AA1155" s="10"/>
      <c r="AB1155" s="10"/>
      <c r="AC1155" s="10"/>
      <c r="AD1155" s="10"/>
      <c r="AE1155" s="10"/>
      <c r="AF1155" s="10"/>
      <c r="AG1155" s="10"/>
      <c r="AH1155" s="10"/>
    </row>
    <row r="1156" spans="27:34" x14ac:dyDescent="0.35">
      <c r="AA1156" s="10"/>
      <c r="AB1156" s="10"/>
      <c r="AC1156" s="10"/>
      <c r="AD1156" s="10"/>
      <c r="AE1156" s="10"/>
      <c r="AF1156" s="10"/>
      <c r="AG1156" s="10"/>
      <c r="AH1156" s="10"/>
    </row>
    <row r="1157" spans="27:34" x14ac:dyDescent="0.35">
      <c r="AA1157" s="10"/>
      <c r="AB1157" s="10"/>
      <c r="AC1157" s="10"/>
      <c r="AD1157" s="10"/>
      <c r="AE1157" s="10"/>
      <c r="AF1157" s="10"/>
      <c r="AG1157" s="10"/>
      <c r="AH1157" s="10"/>
    </row>
    <row r="1158" spans="27:34" x14ac:dyDescent="0.35">
      <c r="AA1158" s="10"/>
      <c r="AB1158" s="10"/>
      <c r="AC1158" s="10"/>
      <c r="AD1158" s="10"/>
      <c r="AE1158" s="10"/>
      <c r="AF1158" s="10"/>
      <c r="AG1158" s="10"/>
      <c r="AH1158" s="10"/>
    </row>
    <row r="1159" spans="27:34" x14ac:dyDescent="0.35">
      <c r="AA1159" s="10"/>
      <c r="AB1159" s="10"/>
      <c r="AC1159" s="10"/>
      <c r="AD1159" s="10"/>
      <c r="AE1159" s="10"/>
      <c r="AF1159" s="10"/>
      <c r="AG1159" s="10"/>
      <c r="AH1159" s="10"/>
    </row>
    <row r="1160" spans="27:34" x14ac:dyDescent="0.35">
      <c r="AA1160" s="10"/>
      <c r="AB1160" s="10"/>
      <c r="AC1160" s="10"/>
      <c r="AD1160" s="10"/>
      <c r="AE1160" s="10"/>
      <c r="AF1160" s="10"/>
      <c r="AG1160" s="10"/>
      <c r="AH1160" s="10"/>
    </row>
    <row r="1161" spans="27:34" x14ac:dyDescent="0.35">
      <c r="AA1161" s="10"/>
      <c r="AB1161" s="10"/>
      <c r="AC1161" s="10"/>
      <c r="AD1161" s="10"/>
      <c r="AE1161" s="10"/>
      <c r="AF1161" s="10"/>
      <c r="AG1161" s="10"/>
      <c r="AH1161" s="10"/>
    </row>
    <row r="1162" spans="27:34" x14ac:dyDescent="0.35">
      <c r="AA1162" s="10"/>
      <c r="AB1162" s="10"/>
      <c r="AC1162" s="10"/>
      <c r="AD1162" s="10"/>
      <c r="AE1162" s="10"/>
      <c r="AF1162" s="10"/>
      <c r="AG1162" s="10"/>
      <c r="AH1162" s="10"/>
    </row>
    <row r="1163" spans="27:34" x14ac:dyDescent="0.35">
      <c r="AA1163" s="10"/>
      <c r="AB1163" s="10"/>
      <c r="AC1163" s="10"/>
      <c r="AD1163" s="10"/>
      <c r="AE1163" s="10"/>
      <c r="AF1163" s="10"/>
      <c r="AG1163" s="10"/>
      <c r="AH1163" s="10"/>
    </row>
    <row r="1164" spans="27:34" x14ac:dyDescent="0.35">
      <c r="AA1164" s="10"/>
      <c r="AB1164" s="10"/>
      <c r="AC1164" s="10"/>
      <c r="AD1164" s="10"/>
      <c r="AE1164" s="10"/>
      <c r="AF1164" s="10"/>
      <c r="AG1164" s="10"/>
      <c r="AH1164" s="10"/>
    </row>
    <row r="1165" spans="27:34" x14ac:dyDescent="0.35">
      <c r="AA1165" s="10"/>
      <c r="AB1165" s="10"/>
      <c r="AC1165" s="10"/>
      <c r="AD1165" s="10"/>
      <c r="AE1165" s="10"/>
      <c r="AF1165" s="10"/>
      <c r="AG1165" s="10"/>
      <c r="AH1165" s="10"/>
    </row>
    <row r="1166" spans="27:34" x14ac:dyDescent="0.35">
      <c r="AA1166" s="10"/>
      <c r="AB1166" s="10"/>
      <c r="AC1166" s="10"/>
      <c r="AD1166" s="10"/>
      <c r="AE1166" s="10"/>
      <c r="AF1166" s="10"/>
      <c r="AG1166" s="10"/>
      <c r="AH1166" s="10"/>
    </row>
    <row r="1167" spans="27:34" x14ac:dyDescent="0.35">
      <c r="AA1167" s="10"/>
      <c r="AB1167" s="10"/>
      <c r="AC1167" s="10"/>
      <c r="AD1167" s="10"/>
      <c r="AE1167" s="10"/>
      <c r="AF1167" s="10"/>
      <c r="AG1167" s="10"/>
      <c r="AH1167" s="10"/>
    </row>
    <row r="1168" spans="27:34" x14ac:dyDescent="0.35">
      <c r="AA1168" s="10"/>
      <c r="AB1168" s="10"/>
      <c r="AC1168" s="10"/>
      <c r="AD1168" s="10"/>
      <c r="AE1168" s="10"/>
      <c r="AF1168" s="10"/>
      <c r="AG1168" s="10"/>
      <c r="AH1168" s="10"/>
    </row>
    <row r="1169" spans="27:34" x14ac:dyDescent="0.35">
      <c r="AA1169" s="10"/>
      <c r="AB1169" s="10"/>
      <c r="AC1169" s="10"/>
      <c r="AD1169" s="10"/>
      <c r="AE1169" s="10"/>
      <c r="AF1169" s="10"/>
      <c r="AG1169" s="10"/>
      <c r="AH1169" s="10"/>
    </row>
    <row r="1170" spans="27:34" x14ac:dyDescent="0.35">
      <c r="AA1170" s="10"/>
      <c r="AB1170" s="10"/>
      <c r="AC1170" s="10"/>
      <c r="AD1170" s="10"/>
      <c r="AE1170" s="10"/>
      <c r="AF1170" s="10"/>
      <c r="AG1170" s="10"/>
      <c r="AH1170" s="10"/>
    </row>
    <row r="1171" spans="27:34" x14ac:dyDescent="0.35">
      <c r="AA1171" s="10"/>
      <c r="AB1171" s="10"/>
      <c r="AC1171" s="10"/>
      <c r="AD1171" s="10"/>
      <c r="AE1171" s="10"/>
      <c r="AF1171" s="10"/>
      <c r="AG1171" s="10"/>
      <c r="AH1171" s="10"/>
    </row>
    <row r="1172" spans="27:34" x14ac:dyDescent="0.35">
      <c r="AA1172" s="10"/>
      <c r="AB1172" s="10"/>
      <c r="AC1172" s="10"/>
      <c r="AD1172" s="10"/>
      <c r="AE1172" s="10"/>
      <c r="AF1172" s="10"/>
      <c r="AG1172" s="10"/>
      <c r="AH1172" s="10"/>
    </row>
    <row r="1173" spans="27:34" x14ac:dyDescent="0.35">
      <c r="AA1173" s="10"/>
      <c r="AB1173" s="10"/>
      <c r="AC1173" s="10"/>
      <c r="AD1173" s="10"/>
      <c r="AE1173" s="10"/>
      <c r="AF1173" s="10"/>
      <c r="AG1173" s="10"/>
      <c r="AH1173" s="10"/>
    </row>
    <row r="1174" spans="27:34" x14ac:dyDescent="0.35">
      <c r="AA1174" s="10"/>
      <c r="AB1174" s="10"/>
      <c r="AC1174" s="10"/>
      <c r="AD1174" s="10"/>
      <c r="AE1174" s="10"/>
      <c r="AF1174" s="10"/>
      <c r="AG1174" s="10"/>
      <c r="AH1174" s="10"/>
    </row>
    <row r="1175" spans="27:34" x14ac:dyDescent="0.35">
      <c r="AA1175" s="10"/>
      <c r="AB1175" s="10"/>
      <c r="AC1175" s="10"/>
      <c r="AD1175" s="10"/>
      <c r="AE1175" s="10"/>
      <c r="AF1175" s="10"/>
      <c r="AG1175" s="10"/>
      <c r="AH1175" s="10"/>
    </row>
    <row r="1176" spans="27:34" x14ac:dyDescent="0.35">
      <c r="AA1176" s="10"/>
      <c r="AB1176" s="10"/>
      <c r="AC1176" s="10"/>
      <c r="AD1176" s="10"/>
      <c r="AE1176" s="10"/>
      <c r="AF1176" s="10"/>
      <c r="AG1176" s="10"/>
      <c r="AH1176" s="10"/>
    </row>
    <row r="1177" spans="27:34" x14ac:dyDescent="0.35">
      <c r="AA1177" s="10"/>
      <c r="AB1177" s="10"/>
      <c r="AC1177" s="10"/>
      <c r="AD1177" s="10"/>
      <c r="AE1177" s="10"/>
      <c r="AF1177" s="10"/>
      <c r="AG1177" s="10"/>
      <c r="AH1177" s="10"/>
    </row>
    <row r="1178" spans="27:34" x14ac:dyDescent="0.35">
      <c r="AA1178" s="10"/>
      <c r="AB1178" s="10"/>
      <c r="AC1178" s="10"/>
      <c r="AD1178" s="10"/>
      <c r="AE1178" s="10"/>
      <c r="AF1178" s="10"/>
      <c r="AG1178" s="10"/>
      <c r="AH1178" s="10"/>
    </row>
    <row r="1179" spans="27:34" x14ac:dyDescent="0.35">
      <c r="AA1179" s="10"/>
      <c r="AB1179" s="10"/>
      <c r="AC1179" s="10"/>
      <c r="AD1179" s="10"/>
      <c r="AE1179" s="10"/>
      <c r="AF1179" s="10"/>
      <c r="AG1179" s="10"/>
      <c r="AH1179" s="10"/>
    </row>
    <row r="1180" spans="27:34" x14ac:dyDescent="0.35">
      <c r="AH1180" s="10"/>
    </row>
  </sheetData>
  <mergeCells count="284">
    <mergeCell ref="AF15:AF17"/>
    <mergeCell ref="AG15:AG17"/>
    <mergeCell ref="AF13:AF14"/>
    <mergeCell ref="AG13:AG14"/>
    <mergeCell ref="AF3:AF12"/>
    <mergeCell ref="AG3:AG12"/>
    <mergeCell ref="AF56:AF58"/>
    <mergeCell ref="AG56:AG58"/>
    <mergeCell ref="AF61:AF64"/>
    <mergeCell ref="AF59:AF60"/>
    <mergeCell ref="AG59:AG60"/>
    <mergeCell ref="AG61:AG64"/>
    <mergeCell ref="AF18:AF19"/>
    <mergeCell ref="AG18:AG19"/>
    <mergeCell ref="AF25:AF26"/>
    <mergeCell ref="AF21:AF24"/>
    <mergeCell ref="AG21:AG24"/>
    <mergeCell ref="AG25:AG26"/>
    <mergeCell ref="AF32:AF33"/>
    <mergeCell ref="AG32:AG33"/>
    <mergeCell ref="AF27:AF31"/>
    <mergeCell ref="AG27:AG31"/>
    <mergeCell ref="AF65:AF66"/>
    <mergeCell ref="AG65:AG66"/>
    <mergeCell ref="AF67:AF69"/>
    <mergeCell ref="AG67:AG69"/>
    <mergeCell ref="AF34:AF37"/>
    <mergeCell ref="AG34:AG37"/>
    <mergeCell ref="AF38:AF42"/>
    <mergeCell ref="AG38:AG42"/>
    <mergeCell ref="AF49:AF55"/>
    <mergeCell ref="AG49:AG55"/>
    <mergeCell ref="AF43:AF48"/>
    <mergeCell ref="AG43:AG48"/>
    <mergeCell ref="M38:M42"/>
    <mergeCell ref="M43:M48"/>
    <mergeCell ref="M49:M55"/>
    <mergeCell ref="M56:M58"/>
    <mergeCell ref="M59:M60"/>
    <mergeCell ref="M61:M64"/>
    <mergeCell ref="M67:M69"/>
    <mergeCell ref="M65:M66"/>
    <mergeCell ref="M3:M12"/>
    <mergeCell ref="M13:M14"/>
    <mergeCell ref="M15:M17"/>
    <mergeCell ref="M18:M19"/>
    <mergeCell ref="M21:M24"/>
    <mergeCell ref="M25:M26"/>
    <mergeCell ref="M27:M31"/>
    <mergeCell ref="M32:M33"/>
    <mergeCell ref="M34:M37"/>
    <mergeCell ref="K59:K60"/>
    <mergeCell ref="K61:K64"/>
    <mergeCell ref="K65:K66"/>
    <mergeCell ref="K67:K69"/>
    <mergeCell ref="L61:L64"/>
    <mergeCell ref="L65:L66"/>
    <mergeCell ref="L67:L69"/>
    <mergeCell ref="L59:L60"/>
    <mergeCell ref="N59:N60"/>
    <mergeCell ref="N61:N64"/>
    <mergeCell ref="N65:N66"/>
    <mergeCell ref="P67:P69"/>
    <mergeCell ref="P34:P37"/>
    <mergeCell ref="P38:P42"/>
    <mergeCell ref="N56:N58"/>
    <mergeCell ref="P56:P58"/>
    <mergeCell ref="P59:P60"/>
    <mergeCell ref="P61:P64"/>
    <mergeCell ref="N34:N37"/>
    <mergeCell ref="N38:N42"/>
    <mergeCell ref="O34:O42"/>
    <mergeCell ref="O59:O69"/>
    <mergeCell ref="N18:N19"/>
    <mergeCell ref="N3:N12"/>
    <mergeCell ref="P3:P12"/>
    <mergeCell ref="P18:P19"/>
    <mergeCell ref="N13:N14"/>
    <mergeCell ref="P13:P14"/>
    <mergeCell ref="N15:N17"/>
    <mergeCell ref="P15:P17"/>
    <mergeCell ref="P25:P26"/>
    <mergeCell ref="O3:O17"/>
    <mergeCell ref="O18:O20"/>
    <mergeCell ref="O21:O33"/>
    <mergeCell ref="N27:N31"/>
    <mergeCell ref="N32:N33"/>
    <mergeCell ref="P27:P31"/>
    <mergeCell ref="P32:P33"/>
    <mergeCell ref="A59:A69"/>
    <mergeCell ref="A1:AH1"/>
    <mergeCell ref="A18:A20"/>
    <mergeCell ref="A3:A17"/>
    <mergeCell ref="B21:B33"/>
    <mergeCell ref="A21:A33"/>
    <mergeCell ref="B34:B42"/>
    <mergeCell ref="A34:A42"/>
    <mergeCell ref="B43:B58"/>
    <mergeCell ref="A43:A58"/>
    <mergeCell ref="AD18:AD20"/>
    <mergeCell ref="AD21:AD26"/>
    <mergeCell ref="AD27:AD33"/>
    <mergeCell ref="AD34:AD35"/>
    <mergeCell ref="AD43:AD55"/>
    <mergeCell ref="AD56:AD58"/>
    <mergeCell ref="AD59:AD64"/>
    <mergeCell ref="AD65:AD69"/>
    <mergeCell ref="B3:B17"/>
    <mergeCell ref="B18:B20"/>
    <mergeCell ref="B59:B69"/>
    <mergeCell ref="C3:C17"/>
    <mergeCell ref="D3:D17"/>
    <mergeCell ref="E3:E17"/>
    <mergeCell ref="F3:F17"/>
    <mergeCell ref="G3:G12"/>
    <mergeCell ref="I3:I12"/>
    <mergeCell ref="J3:J12"/>
    <mergeCell ref="C18:C20"/>
    <mergeCell ref="D18:D20"/>
    <mergeCell ref="E18:E20"/>
    <mergeCell ref="F18:F20"/>
    <mergeCell ref="G18:G19"/>
    <mergeCell ref="H18:H19"/>
    <mergeCell ref="I18:I19"/>
    <mergeCell ref="Z3:Z17"/>
    <mergeCell ref="C21:C33"/>
    <mergeCell ref="D21:D33"/>
    <mergeCell ref="E21:E33"/>
    <mergeCell ref="F21:F33"/>
    <mergeCell ref="G21:G24"/>
    <mergeCell ref="H21:H24"/>
    <mergeCell ref="AJ5:AJ6"/>
    <mergeCell ref="G13:G14"/>
    <mergeCell ref="I13:I14"/>
    <mergeCell ref="J13:J14"/>
    <mergeCell ref="G15:G17"/>
    <mergeCell ref="I15:I17"/>
    <mergeCell ref="J15:J17"/>
    <mergeCell ref="AA3:AA17"/>
    <mergeCell ref="Q3:Q17"/>
    <mergeCell ref="R3:R17"/>
    <mergeCell ref="S3:S17"/>
    <mergeCell ref="H3:H12"/>
    <mergeCell ref="H13:H14"/>
    <mergeCell ref="H15:H17"/>
    <mergeCell ref="AD3:AD17"/>
    <mergeCell ref="I21:I24"/>
    <mergeCell ref="J21:J24"/>
    <mergeCell ref="Q21:Q26"/>
    <mergeCell ref="G32:G33"/>
    <mergeCell ref="H32:H33"/>
    <mergeCell ref="I32:I33"/>
    <mergeCell ref="J32:J33"/>
    <mergeCell ref="G25:G26"/>
    <mergeCell ref="H25:H26"/>
    <mergeCell ref="I25:I26"/>
    <mergeCell ref="J25:J26"/>
    <mergeCell ref="G27:G31"/>
    <mergeCell ref="H27:H31"/>
    <mergeCell ref="I27:I31"/>
    <mergeCell ref="J27:J31"/>
    <mergeCell ref="K21:K24"/>
    <mergeCell ref="K25:K26"/>
    <mergeCell ref="L21:L24"/>
    <mergeCell ref="L25:L26"/>
    <mergeCell ref="N21:N24"/>
    <mergeCell ref="N25:N26"/>
    <mergeCell ref="P21:P24"/>
    <mergeCell ref="Q27:Q33"/>
    <mergeCell ref="K27:K31"/>
    <mergeCell ref="L27:L31"/>
    <mergeCell ref="K32:K33"/>
    <mergeCell ref="C43:C58"/>
    <mergeCell ref="D43:D58"/>
    <mergeCell ref="E43:E58"/>
    <mergeCell ref="F43:F58"/>
    <mergeCell ref="G43:G48"/>
    <mergeCell ref="S34:S37"/>
    <mergeCell ref="Z34:Z37"/>
    <mergeCell ref="G38:G42"/>
    <mergeCell ref="H38:H42"/>
    <mergeCell ref="I38:I42"/>
    <mergeCell ref="J38:J42"/>
    <mergeCell ref="Q38:Q42"/>
    <mergeCell ref="R38:R42"/>
    <mergeCell ref="S38:S42"/>
    <mergeCell ref="Z38:Z42"/>
    <mergeCell ref="H34:H37"/>
    <mergeCell ref="I34:I37"/>
    <mergeCell ref="J34:J37"/>
    <mergeCell ref="Q34:Q37"/>
    <mergeCell ref="R34:R37"/>
    <mergeCell ref="C34:C42"/>
    <mergeCell ref="D34:D42"/>
    <mergeCell ref="E34:E42"/>
    <mergeCell ref="F34:F42"/>
    <mergeCell ref="G56:G58"/>
    <mergeCell ref="H56:H58"/>
    <mergeCell ref="I56:I58"/>
    <mergeCell ref="J56:J58"/>
    <mergeCell ref="Q56:Q58"/>
    <mergeCell ref="R56:R58"/>
    <mergeCell ref="S56:S58"/>
    <mergeCell ref="H43:H48"/>
    <mergeCell ref="I43:I48"/>
    <mergeCell ref="J43:J48"/>
    <mergeCell ref="Q43:Q55"/>
    <mergeCell ref="R43:R55"/>
    <mergeCell ref="K43:K48"/>
    <mergeCell ref="L43:L48"/>
    <mergeCell ref="K49:K55"/>
    <mergeCell ref="L49:L55"/>
    <mergeCell ref="K56:K58"/>
    <mergeCell ref="L56:L58"/>
    <mergeCell ref="P43:P48"/>
    <mergeCell ref="N49:N55"/>
    <mergeCell ref="P49:P55"/>
    <mergeCell ref="O43:O58"/>
    <mergeCell ref="G61:G64"/>
    <mergeCell ref="S65:S69"/>
    <mergeCell ref="H59:H60"/>
    <mergeCell ref="I59:I60"/>
    <mergeCell ref="J59:J60"/>
    <mergeCell ref="Q59:Q64"/>
    <mergeCell ref="R59:R64"/>
    <mergeCell ref="C59:C69"/>
    <mergeCell ref="D59:D69"/>
    <mergeCell ref="E59:E69"/>
    <mergeCell ref="F59:F69"/>
    <mergeCell ref="G59:G60"/>
    <mergeCell ref="G67:G69"/>
    <mergeCell ref="H61:H64"/>
    <mergeCell ref="I61:I64"/>
    <mergeCell ref="J61:J64"/>
    <mergeCell ref="G65:G66"/>
    <mergeCell ref="H65:H66"/>
    <mergeCell ref="I65:I66"/>
    <mergeCell ref="J65:J66"/>
    <mergeCell ref="Q65:Q69"/>
    <mergeCell ref="R65:R69"/>
    <mergeCell ref="N67:N69"/>
    <mergeCell ref="P65:P66"/>
    <mergeCell ref="R27:R33"/>
    <mergeCell ref="AA59:AA69"/>
    <mergeCell ref="AA18:AA20"/>
    <mergeCell ref="AA21:AA33"/>
    <mergeCell ref="AA34:AA37"/>
    <mergeCell ref="AA38:AA42"/>
    <mergeCell ref="AA43:AA58"/>
    <mergeCell ref="H67:H69"/>
    <mergeCell ref="I67:I69"/>
    <mergeCell ref="J67:J69"/>
    <mergeCell ref="S27:S33"/>
    <mergeCell ref="Z18:Z20"/>
    <mergeCell ref="R21:R26"/>
    <mergeCell ref="S21:S26"/>
    <mergeCell ref="Z21:Z33"/>
    <mergeCell ref="J18:J19"/>
    <mergeCell ref="Q18:Q20"/>
    <mergeCell ref="R18:R20"/>
    <mergeCell ref="S18:S20"/>
    <mergeCell ref="S59:S64"/>
    <mergeCell ref="Z59:Z69"/>
    <mergeCell ref="S43:S55"/>
    <mergeCell ref="Z43:Z58"/>
    <mergeCell ref="N43:N48"/>
    <mergeCell ref="G34:G37"/>
    <mergeCell ref="G49:G55"/>
    <mergeCell ref="H49:H55"/>
    <mergeCell ref="I49:I55"/>
    <mergeCell ref="J49:J55"/>
    <mergeCell ref="K3:K12"/>
    <mergeCell ref="L3:L12"/>
    <mergeCell ref="K13:K14"/>
    <mergeCell ref="K15:K17"/>
    <mergeCell ref="L13:L14"/>
    <mergeCell ref="L15:L17"/>
    <mergeCell ref="K18:K19"/>
    <mergeCell ref="L18:L19"/>
    <mergeCell ref="L32:L33"/>
    <mergeCell ref="K34:K37"/>
    <mergeCell ref="L34:L37"/>
    <mergeCell ref="K38:K42"/>
    <mergeCell ref="L38:L42"/>
  </mergeCells>
  <hyperlinks>
    <hyperlink ref="AH27" r:id="rId1" display="https://1drv.ms/u/s!Av2jlM7aRX2lmG4q67WXYXCGI6fA?e=vr6odP" xr:uid="{00000000-0004-0000-0000-000000000000}"/>
    <hyperlink ref="AH56" r:id="rId2" display="https://1drv.ms/u/s!Av2jlM7aRX2lmHQbJNbkkDHpP09m?e=3kebIQ" xr:uid="{00000000-0004-0000-0000-000001000000}"/>
    <hyperlink ref="AH47" r:id="rId3" display="https://1drv.ms/u/s!Av2jlM7aRX2lmHYqxjzQGY5XTzei?e=wEPdQ5                                                                                                                                                                                                                                              _x000a__x000a__x000a_                       " xr:uid="{00000000-0004-0000-0000-000002000000}"/>
    <hyperlink ref="AH59" r:id="rId4" display="https://www.facebook.com/watch/?v=317066082916397" xr:uid="{00000000-0004-0000-0000-000003000000}"/>
    <hyperlink ref="AH60" r:id="rId5" display="https://drive.google.com/file/d/11PuiJFZYa0uUnNEWdmG2h8ftZORWxLz5/view?usp=sharing" xr:uid="{00000000-0004-0000-0000-000004000000}"/>
    <hyperlink ref="AH68" r:id="rId6" display="https://drive.google.com/drive/folders/159HtNMjxYUHjjU3hBfMYgb-saJ9Kdew_?usp=sharing" xr:uid="{00000000-0004-0000-0000-000005000000}"/>
    <hyperlink ref="AH67" r:id="rId7" display="https://drive.google.com/file/d/1M5P5p1X8gtU2LwlpbdxqDmCQ8RApm3SF/view?usp=sharing" xr:uid="{00000000-0004-0000-0000-000006000000}"/>
    <hyperlink ref="AH48" r:id="rId8" display="https://1drv.ms/u/s!Av2jlM7aRX2lmHud4iGT3boxHGt2?e=D1YXnB" xr:uid="{00000000-0004-0000-0000-000007000000}"/>
    <hyperlink ref="AH3" r:id="rId9" display="https://1drv.ms/u/s!Av2jlM7aRX2lmRfkBIneM0W6xQIC?e=LLe04v" xr:uid="{00000000-0004-0000-0000-000008000000}"/>
    <hyperlink ref="AH14" r:id="rId10" display="https://1drv.ms/u/s!Av2jlM7aRX2lmXtr3L_m36hVpC5T?e=EYorRc" xr:uid="{00000000-0004-0000-0000-000009000000}"/>
    <hyperlink ref="AH28" r:id="rId11" display="https://community.secop.gov.co/Public/Tendering/OpportunityDetail/Index?noticeUID=CO1.NTC.1417431&amp;isFromPublicArea=True&amp;isModal=False                                                                                                                                                                                                                                                                                                                                                                                                                                                                                                                                                                                                      " xr:uid="{00000000-0004-0000-0000-00000A000000}"/>
    <hyperlink ref="AH30" r:id="rId12" display="https://1drv.ms/u/s!Av2jlM7aRX2lmgubQIWPyafimYTZ?e=hhq2dY" xr:uid="{00000000-0004-0000-0000-00000B000000}"/>
    <hyperlink ref="AH44" r:id="rId13" display="https://1drv.ms/u/s!Av2jlM7aRX2lmiEuRkg11mcAVMz-?e=jd8LsU" xr:uid="{00000000-0004-0000-0000-00000C000000}"/>
    <hyperlink ref="AH58" r:id="rId14" display="https://1drv.ms/u/s!Av2jlM7aRX2lmjQY-6l22JNhzqQP?e=tcdD0s" xr:uid="{00000000-0004-0000-0000-00000D000000}"/>
    <hyperlink ref="AH24" r:id="rId15" display="https://community.secop.gov.co/Public/Tendering/OpportunityDetail/Index?noticeUID=CO1.NTC.1452004&amp;isFromPublicArea=True&amp;isModal=False" xr:uid="{00000000-0004-0000-0000-00000E000000}"/>
    <hyperlink ref="AH25" r:id="rId16" display="https://community.secop.gov.co/Public/Tendering/OpportunityDetail/Index?noticeUID=CO1.NTC.1452004&amp;isFromPublicArea=True&amp;isModal=False" xr:uid="{00000000-0004-0000-0000-00000F000000}"/>
    <hyperlink ref="AH31" r:id="rId17" display="https://community.secop.gov.co/Public/Tendering/OpportunityDetail/Index?noticeUID=CO1.NTC.1452004&amp;isFromPublicArea=True&amp;isModal=False" xr:uid="{00000000-0004-0000-0000-000010000000}"/>
    <hyperlink ref="AH13" r:id="rId18" display="https://1drv.ms/u/s!Av2jlM7aRX2lmlWSVRsEmPUi0-rD?e=wiMx7T" xr:uid="{00000000-0004-0000-0000-000011000000}"/>
    <hyperlink ref="AH15" r:id="rId19" display="https://1drv.ms/u/s!Av2jlM7aRX2lmlrFRDe4D_oQ512D?e=GftAUW" xr:uid="{00000000-0004-0000-0000-000012000000}"/>
    <hyperlink ref="AH19" r:id="rId20" display="https://1drv.ms/u/s!Av2jlM7aRX2lml6pKE53UKNd8Axd?e=1y4yce" xr:uid="{00000000-0004-0000-0000-000013000000}"/>
    <hyperlink ref="AH18" r:id="rId21" display="https://1drv.ms/u/s!Av2jlM7aRX2lmmnuRPZUGiY9hYqd?e=SaORBz" xr:uid="{00000000-0004-0000-0000-000014000000}"/>
    <hyperlink ref="AH20" r:id="rId22" xr:uid="{00000000-0004-0000-0000-000015000000}"/>
    <hyperlink ref="AH7" r:id="rId23" display="https://1drv.ms/u/s!Av2jlM7aRX2lnCwNXc5v-ac_yuZt?e=KJTK1a " xr:uid="{00000000-0004-0000-0000-000016000000}"/>
  </hyperlinks>
  <pageMargins left="0.7" right="0.7" top="0.75" bottom="0.75" header="0.3" footer="0.3"/>
  <pageSetup paperSize="9" orientation="portrait" r:id="rId24"/>
  <legacyDrawing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2020-10-06T14:37:45Z</dcterms:created>
  <dcterms:modified xsi:type="dcterms:W3CDTF">2021-01-29T20:14:41Z</dcterms:modified>
</cp:coreProperties>
</file>