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8_{00127F01-985B-4E89-8346-28749A889973}" xr6:coauthVersionLast="45" xr6:coauthVersionMax="45" xr10:uidLastSave="{00000000-0000-0000-0000-000000000000}"/>
  <bookViews>
    <workbookView xWindow="-110" yWindow="-110" windowWidth="19420" windowHeight="10420" xr2:uid="{00000000-000D-0000-FFFF-FFFF00000000}"/>
  </bookViews>
  <sheets>
    <sheet name="Hoja1" sheetId="1" r:id="rId1"/>
    <sheet name="Hoja2" sheetId="2" r:id="rId2"/>
    <sheet name="Hoja3" sheetId="3" r:id="rId3"/>
  </sheets>
  <definedNames>
    <definedName name="_xlnm._FilterDatabase" localSheetId="0" hidden="1">Hoja1!$A$2:$AI$28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0" i="1" l="1"/>
  <c r="AA27" i="1"/>
  <c r="AB27" i="1" s="1"/>
  <c r="AA28" i="1"/>
  <c r="AA23" i="1"/>
  <c r="AB23" i="1" s="1"/>
  <c r="AA24" i="1"/>
  <c r="AA25" i="1"/>
  <c r="AA26" i="1"/>
  <c r="AA19" i="1"/>
  <c r="AA18" i="1"/>
  <c r="AB18" i="1" s="1"/>
  <c r="AA17" i="1"/>
  <c r="AA15" i="1"/>
  <c r="AB15" i="1" s="1"/>
  <c r="AA14" i="1"/>
  <c r="AA12" i="1"/>
  <c r="AB12" i="1" s="1"/>
  <c r="AA13" i="1"/>
  <c r="AA10" i="1"/>
  <c r="AB10" i="1" s="1"/>
  <c r="AA11" i="1"/>
  <c r="AA9" i="1"/>
  <c r="AA8" i="1"/>
  <c r="AB8" i="1" s="1"/>
  <c r="AA7" i="1"/>
  <c r="AA6" i="1"/>
  <c r="AB6" i="1" s="1"/>
  <c r="AA3" i="1"/>
  <c r="AB3" i="1" s="1"/>
  <c r="AB30" i="1" s="1"/>
  <c r="P27" i="1"/>
  <c r="P25" i="1"/>
  <c r="P26" i="1"/>
  <c r="P22" i="1"/>
  <c r="P23" i="1"/>
  <c r="P24" i="1"/>
  <c r="P21" i="1"/>
  <c r="P19" i="1"/>
  <c r="P18" i="1"/>
  <c r="P17" i="1"/>
  <c r="P15" i="1"/>
  <c r="P14" i="1"/>
  <c r="P13" i="1"/>
  <c r="P12" i="1"/>
  <c r="P10" i="1"/>
  <c r="P9" i="1"/>
  <c r="P8" i="1"/>
  <c r="P6" i="1"/>
  <c r="P7" i="1"/>
  <c r="P4" i="1"/>
  <c r="P5" i="1"/>
  <c r="P3" i="1"/>
  <c r="P30" i="1" s="1"/>
  <c r="AO30" i="1" l="1"/>
  <c r="AN30" i="1"/>
  <c r="AN31" i="1" l="1"/>
  <c r="R27" i="1"/>
  <c r="R20" i="1"/>
  <c r="R18" i="1"/>
  <c r="R15" i="1"/>
  <c r="R10" i="1"/>
  <c r="R8" i="1"/>
  <c r="R6" i="1"/>
  <c r="R3" i="1"/>
  <c r="Q13" i="1"/>
  <c r="Q14" i="1"/>
  <c r="Q24" i="1"/>
  <c r="R23" i="1" s="1"/>
  <c r="Q28" i="1"/>
  <c r="R12" i="1" l="1"/>
  <c r="R32" i="1" s="1"/>
  <c r="AE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MACHUCA</author>
    <author>Usuario</author>
  </authors>
  <commentList>
    <comment ref="AP2" authorId="0" shapeId="0" xr:uid="{00000000-0006-0000-0000-000001000000}">
      <text>
        <r>
          <rPr>
            <b/>
            <sz val="9"/>
            <color indexed="81"/>
            <rFont val="Tahoma"/>
            <family val="2"/>
          </rPr>
          <t>Esta bien esta columna</t>
        </r>
      </text>
    </comment>
    <comment ref="AR2" authorId="0" shapeId="0" xr:uid="{00000000-0006-0000-0000-000002000000}">
      <text>
        <r>
          <rPr>
            <b/>
            <sz val="9"/>
            <color indexed="81"/>
            <rFont val="Tahoma"/>
            <family val="2"/>
          </rPr>
          <t xml:space="preserve">SON ESTAS LAS COLUMNAS PERTINENTES </t>
        </r>
      </text>
    </comment>
    <comment ref="N27" authorId="1" shapeId="0" xr:uid="{00000000-0006-0000-0000-000003000000}">
      <text>
        <r>
          <rPr>
            <b/>
            <sz val="9"/>
            <color indexed="81"/>
            <rFont val="Tahoma"/>
            <family val="2"/>
          </rPr>
          <t>Usuario:</t>
        </r>
        <r>
          <rPr>
            <sz val="9"/>
            <color indexed="81"/>
            <rFont val="Tahoma"/>
            <family val="2"/>
          </rPr>
          <t xml:space="preserve">
se cambia de 1 a 0 dado que en la observacion colocan que es 0
</t>
        </r>
      </text>
    </comment>
  </commentList>
</comments>
</file>

<file path=xl/sharedStrings.xml><?xml version="1.0" encoding="utf-8"?>
<sst xmlns="http://schemas.openxmlformats.org/spreadsheetml/2006/main" count="330" uniqueCount="242">
  <si>
    <t>OBJETIVO ESTRATEGICO</t>
  </si>
  <si>
    <t xml:space="preserve">EJE ESTRATEGICO </t>
  </si>
  <si>
    <t xml:space="preserve">LINEA ESTRATEGICA </t>
  </si>
  <si>
    <t>PROGRAMA</t>
  </si>
  <si>
    <t>META DE RESULTADO</t>
  </si>
  <si>
    <t>INDICADOR META DE RESULTADO</t>
  </si>
  <si>
    <t>LINEA BASE META DE RESULTADO A 2015</t>
  </si>
  <si>
    <t>SUBPROGRAMA</t>
  </si>
  <si>
    <t xml:space="preserve">INDICADOR META PRODUCTO  PLAN DE DESARROLLO </t>
  </si>
  <si>
    <t xml:space="preserve">META PRODUCTO  PLAN DE DESARROLLO (VALOR ABSOLUTO) </t>
  </si>
  <si>
    <t>LINEA BASE META PRODUCTO A 2015</t>
  </si>
  <si>
    <t>NOMBRE DEL PROYECTO INSCRITO EN EL BANCO DE PROYECTO</t>
  </si>
  <si>
    <t>CODIGO BPIN (CODIGO ACTUALIZADO EN MGA WEB)</t>
  </si>
  <si>
    <t>ACTIVIDADES DEL PROYECTO (ACTIVIDADES QUE SE INCORPORARON EN LA GUIA DE ACTUALIZACIÓN)</t>
  </si>
  <si>
    <t>NOMBRE INDICADOR (DE LA ACTIVIDAD DEL PROYECTO)</t>
  </si>
  <si>
    <t xml:space="preserve">UNIDAD DE MEDIDA </t>
  </si>
  <si>
    <t xml:space="preserve">Fecha de Terminación </t>
  </si>
  <si>
    <t>RESPONSABLE</t>
  </si>
  <si>
    <t>RUBRO</t>
  </si>
  <si>
    <t>FUENTE</t>
  </si>
  <si>
    <t>SUPERAR LA DESIGUALDAD</t>
  </si>
  <si>
    <t>CARTAGENA INCLUYENTE</t>
  </si>
  <si>
    <t>SUPERACION DE LA POBREZA EXTREMA Y LA DESIGUALDAD</t>
  </si>
  <si>
    <t>10%</t>
  </si>
  <si>
    <t>Aumentar el porcentaje de hogares acompañados en pobreza extrema</t>
  </si>
  <si>
    <t>IDENTIFICACIÓN PARA LA SUPERACION DE LA POBREZA Y DESIGUALDAD</t>
  </si>
  <si>
    <t>SALUD PARA LA SUPERACIÓN DE LA POBREZA Y LA DESIGUALDAD</t>
  </si>
  <si>
    <t>EDUCACIÓN PARA LA SUPERACIÓN DE POBREZA Y DESIGUALDAD</t>
  </si>
  <si>
    <t>HABITABILIDAD PARA LA SUPERACIÓN DE POBREZA Y DESIGUALDAD</t>
  </si>
  <si>
    <t>INGRESO Y TRABAJO PARA LA SUPERACIÓN DE LA POBREZA Y DESIGUALDAD</t>
  </si>
  <si>
    <t>BANCARIZACIÓN Y AHORRO</t>
  </si>
  <si>
    <t>ACCESO A LA JUSTICIA PARA LA SUPERACIÓN DE POBREZA Y DESIGUALDAD</t>
  </si>
  <si>
    <t>DÍNAMICA FAMILIAR  PARA LA SUPERACIÓN DE LA POBREZA Y DESIGUALDAD</t>
  </si>
  <si>
    <t>NUTRICIÓN Y SEGURIDAD ALIMENTARIA PARA LA SUPERACIÓN DE LA POBREZA Y DESIGUALDAD</t>
  </si>
  <si>
    <t>FORTALECIMIENTO INSTITUCIONAL PARA LA SUPERACIÓN DE LA POBREZA Y DESIGUALDAD</t>
  </si>
  <si>
    <t>Crear e implementar  base de datos</t>
  </si>
  <si>
    <t>Implementar  comedores comunitarios</t>
  </si>
  <si>
    <t>Llevar a cabo  jornadas de identificacion con registraduria nacional</t>
  </si>
  <si>
    <t xml:space="preserve">Crear  unidades productivas a traves de proceso de emprendimiento </t>
  </si>
  <si>
    <t xml:space="preserve">Fortalecidas tecnica y financiera  unidades productivas  a traves del empresarismo </t>
  </si>
  <si>
    <t xml:space="preserve">
 personas  en pobreza extrema acceden al sistema financiero</t>
  </si>
  <si>
    <t>Identificar a  personas en pobreza extrema en el area urbana</t>
  </si>
  <si>
    <t>efectuar  ferias microfinancieras</t>
  </si>
  <si>
    <t xml:space="preserve">Formar  familias en pobreza extrema en mecanismos de resolucion de conflictos </t>
  </si>
  <si>
    <t>Atender  familias victimas del postconflicto</t>
  </si>
  <si>
    <t xml:space="preserve"> personas en pobreza extrema acceden a los programas de nutricion a traves de los comedores comunitarios</t>
  </si>
  <si>
    <t>Identficar a  personas en pobreza extrema en el area rural</t>
  </si>
  <si>
    <t xml:space="preserve">Formar a  adolescentes en pobreza extrema en promocion de la salud sexual y prevencion de embarazos </t>
  </si>
  <si>
    <t xml:space="preserve"> niños, niñas, adolescentes , y adultos de pobreza extrema accedan a los diferentes niveles del sistema educativo</t>
  </si>
  <si>
    <t>Intervenir  viviendas de familias en pobreza extrema en habitabilidad con calidad</t>
  </si>
  <si>
    <t xml:space="preserve">  Personas en pobreza extrema certificadas  en competencias laborales e insertadas en el mercado laboral</t>
  </si>
  <si>
    <t xml:space="preserve"> familias en pobreza extrema acceden a los servicios de justicia formal y no formal para la solucion de sus conflictos </t>
  </si>
  <si>
    <t>Formar  familias de pobreza extrema en mecanismos saludables de convivencia y expresiones de afecto</t>
  </si>
  <si>
    <t xml:space="preserve">Formar  adolescentes y jovenes en pobreza extrema en prevencion de consumo de alcohol y la drogadiccion </t>
  </si>
  <si>
    <t>Vincular  familias en pobreza extrema a la politica publica distrital de seguridad alimentaria y nutricion "tintililillo"</t>
  </si>
  <si>
    <t>Personas de pobreza que accedan al SGSS a través del DADIS</t>
  </si>
  <si>
    <t xml:space="preserve">Vincular  a perosnas de pobreza extrema a la oferta de servicios educativos de formacion pertinente </t>
  </si>
  <si>
    <t>Identificar y caracterizar  niñas y niños mayores de  seis (6) meses y menores de cinco (5) en pobreza extrema en el programa de nutricion</t>
  </si>
  <si>
    <t>7273 (Fuente: DPS, corte 31 diciembre 2015</t>
  </si>
  <si>
    <t>5 (Fuente: PES, corte 31 diciembre 2015</t>
  </si>
  <si>
    <t>N.D</t>
  </si>
  <si>
    <t>2984 (Fuente: D.P.S. corte 31 dic 2015</t>
  </si>
  <si>
    <t>7009 (Fuente: D.P.S. corte 31 dic 2015</t>
  </si>
  <si>
    <t>171 (DPS, corte 31 dic2015</t>
  </si>
  <si>
    <t>4.550 (Fuente: PES corte dic2015)</t>
  </si>
  <si>
    <t>2.792 (Fuente: PES corte dic 2015)</t>
  </si>
  <si>
    <t>12897 (DPS, corte dic 31 2015)</t>
  </si>
  <si>
    <t>N.D.</t>
  </si>
  <si>
    <t>3.601 (Plan de Acción PES, dic 31 de 2015)</t>
  </si>
  <si>
    <t>181 (DPS, corte 31 dic2015)</t>
  </si>
  <si>
    <t>3.387 (adolescentes y jóvenes acompañados por DPS a 2015)</t>
  </si>
  <si>
    <t>S.D.</t>
  </si>
  <si>
    <t>2370 (DPS, población atendida de 0 a 5, corte 2015)</t>
  </si>
  <si>
    <t>ND</t>
  </si>
  <si>
    <t>APOYO PROYECTO IDENTIFICACION PARA LA SUPERACION DE LA POBREZA Y LA DESIGUALDAD CARTAGENA</t>
  </si>
  <si>
    <t>APOYO PROYECTO SALUD PARA SUPERACIÓN DE LA POBREZA Y LA DESIGUALDAD  CARTAGENA</t>
  </si>
  <si>
    <t>APOYO PROYECTO EDUCACION PARA LA SUPERACIÓN DE LA POBREZA Y LA DESIGUALDAD  CARTAGENA</t>
  </si>
  <si>
    <t>APOYO PROYECTO HABITABILIDAD PARA LA SUPERACIÓN DE LA POBREZA Y LA DESIGUALDAD  CARTAGENA</t>
  </si>
  <si>
    <t xml:space="preserve"> APOYO PROYECTO INGRESO Y TRABAJO PARA LA SUPERACIÓN DE LA POBREZA Y LA DESIGUALDAD  CARTAGENA</t>
  </si>
  <si>
    <t xml:space="preserve"> APOYO PROYECTO BANCARIZACIÓN Y AHORRO PARA LA SUPERACIÓN DE POBREZA  Y DESIGUALDAD  CARTAGENA</t>
  </si>
  <si>
    <t xml:space="preserve"> APOYO PROYECTO ACCESO A LA JUSTICIA Y FORMACIÓN  EN MECANISMOS ALTERNATIVOS DE RESOLUCIÓN DE CONFLICTOS    CARTAGENA</t>
  </si>
  <si>
    <t>APOYO PROYECTO DINAMICA FAMILIAR PARA LA SUPERACIÓN DE LA POBREZA Y LA DESIGUALDAD  CARTAGENA</t>
  </si>
  <si>
    <t>APOYO PROYECTO FORTALECIMIENTO INSTITUCIONAL PARA LA SUPERACIÓN DE LA POBREZA Y LA DESIGUALDAD  CARTAGENA</t>
  </si>
  <si>
    <t xml:space="preserve">REALIZAR JORNADAS DE IDENTIFICACIÓN </t>
  </si>
  <si>
    <t>JORNADA REALIZADA</t>
  </si>
  <si>
    <t>NUMERO DE JORNADAS</t>
  </si>
  <si>
    <t>NUMERO DE PERSONAS</t>
  </si>
  <si>
    <t>JORNADAS DE PROMOCIÓN DE LA SALUD SEXUAL Y PREVENCIÓN DE EMBARAZOS.</t>
  </si>
  <si>
    <t>NUMERO DE ACCIONES</t>
  </si>
  <si>
    <t>FERIA REALIZADA</t>
  </si>
  <si>
    <t>ACCION EJECUTADA</t>
  </si>
  <si>
    <t>FEBRERO</t>
  </si>
  <si>
    <t>ALIANZA PUBLICO PRIVADA PARA LA CREACIÓN DE NUEVAS UNIDADES PRODUCTIVAS A TRAVÉS DE LA ASISTENCIA TÉCNICA, ASESORÍAS Y ACCESO A FUENTES DE FINANCIACIÓN A TRAVÉS DE LOS PROCESOS.</t>
  </si>
  <si>
    <t xml:space="preserve">JORNADAS DE EMPLEABILIDAD / ORIENTACION LABORAL </t>
  </si>
  <si>
    <t>02-001-06-20-01-05-01-04</t>
  </si>
  <si>
    <t>ICLD</t>
  </si>
  <si>
    <t>DESARROLLO E IMPLEMENTACION DE ESTRATEGIAS PARA LA OPERACIÓN, EL FORTALECIMIENTO CON ASISTENCIA TECNICA Y ACCESO A FUENTES DE FINANCIACION A TRAVES DE PROCESOS DE EMPRESARISMO</t>
  </si>
  <si>
    <t>ESTRATEGIA DESARROLLADA E IMPLEMENTADA</t>
  </si>
  <si>
    <t>NUMERO DE ESTRATEGIAS</t>
  </si>
  <si>
    <t>NUMERO DE ALIANZAS</t>
  </si>
  <si>
    <t>ALIANZA IMPLEMENTADA</t>
  </si>
  <si>
    <t>02-001-06-20-01-05-01-07</t>
  </si>
  <si>
    <t>FERIAS MICROFINANCIERA</t>
  </si>
  <si>
    <t>JORNADAS DE BANCARIZACIÓN Y AHORRO</t>
  </si>
  <si>
    <t>NUMERO DE FERIAS</t>
  </si>
  <si>
    <t>FERIA DISTRITAL DE ACCESO A LA JUSTICIA</t>
  </si>
  <si>
    <t xml:space="preserve">ACCIONES DE REPARACION COLECTIVAS A VICTIMAS DEL CONFLICTO ARMADO </t>
  </si>
  <si>
    <t>02-001-06-20-01-05-01-06</t>
  </si>
  <si>
    <t>IMPLEMENTAR COMEDOR</t>
  </si>
  <si>
    <t>COMEDOR IMPLEMENTADO</t>
  </si>
  <si>
    <t>NUMERO DE COMEDORES</t>
  </si>
  <si>
    <t>CREAR BASE DE DATOS CONSOLIDADA POR LOS 9 SUBPROGRAMAS</t>
  </si>
  <si>
    <t>IMPLEMENTAR BASE DE DATOS CONSOLIDADA POR LOS 9 SUBPROGRAMAS</t>
  </si>
  <si>
    <t>BASE DE DATOS CREADA</t>
  </si>
  <si>
    <t>NUMERO DE BASES DE DATOS CREADAS</t>
  </si>
  <si>
    <t>BASE DE DATOS IMPLEMENTADA</t>
  </si>
  <si>
    <t>NUMERO DE BASES DE DATOS IMPLEMENTADAS</t>
  </si>
  <si>
    <t>INGRESOS CORRIENTES DE LIBRE DESTINACIÓN</t>
  </si>
  <si>
    <t xml:space="preserve">FERIA DISTRITAL DE EDUCACION SUPERIOR PARA PROMOVER EL ACCESO DE LOS JOVENES Y ADOLECENTES </t>
  </si>
  <si>
    <t xml:space="preserve">JORNADAS DE PROMOCION Y SOCIALIZACION DE LA OFERTA EDUCATIVA </t>
  </si>
  <si>
    <t>JORDANAS DE RECUPERACION DE ESPACIOS</t>
  </si>
  <si>
    <t>JORNADA DE ARBOLIZACION (SIEMBRA)</t>
  </si>
  <si>
    <t xml:space="preserve">JORNDADAS DE FORMACION MASC </t>
  </si>
  <si>
    <t>JORNDADAS DE FORMACION EN MECANISMOS SALUDABLES DE CONVIVENCIA</t>
  </si>
  <si>
    <t>JORNADAS DE SEGUIMIENTO DE COMEDORES IMPLEMENTADOS</t>
  </si>
  <si>
    <t>JORNADAS DE VALORACION NUTRICIONAL A NIÑOS DE 0 A 5  AÑOS</t>
  </si>
  <si>
    <t>REUNIONES DE SEGUIMIENTO DE LA POLITICA</t>
  </si>
  <si>
    <t>REUNIONES REALIZADAS</t>
  </si>
  <si>
    <t>NUMERO DE REUNIONES</t>
  </si>
  <si>
    <t>POBLACION A BENEFICIAR</t>
  </si>
  <si>
    <t>02-037-06-20-01-05-01-01</t>
  </si>
  <si>
    <t xml:space="preserve">Fecha de Inicio </t>
  </si>
  <si>
    <t>CANTIDAD PROYECTADA A  2020</t>
  </si>
  <si>
    <t>APROPIACION INICIAL 2020</t>
  </si>
  <si>
    <t>JORNDADAS DE FORMACION EN PREVENCION DE CONSMO DE ALCOHOL Y DROGRADICCION (sustancias psicoactivas)</t>
  </si>
  <si>
    <t xml:space="preserve">02-001-06-20-01-05-01-01
</t>
  </si>
  <si>
    <t xml:space="preserve">Ingresos Corrientes de Libre Destinación
</t>
  </si>
  <si>
    <t xml:space="preserve">$ 798.074.880,00 
</t>
  </si>
  <si>
    <t xml:space="preserve">02-001-06-20-01-05-01-02
</t>
  </si>
  <si>
    <t xml:space="preserve">$ 88.674.986,66 
</t>
  </si>
  <si>
    <t xml:space="preserve">02-001-06-20-01-05-01-03
</t>
  </si>
  <si>
    <t xml:space="preserve">$  773.499.733,29 
</t>
  </si>
  <si>
    <t xml:space="preserve">02-053-06-20-01-05-01-01
</t>
  </si>
  <si>
    <t xml:space="preserve">Contraprestaciones Portuarias 
</t>
  </si>
  <si>
    <t xml:space="preserve">  1.745.788.201,50 
</t>
  </si>
  <si>
    <t xml:space="preserve">02-053-06-20-01-05-01-02
</t>
  </si>
  <si>
    <t xml:space="preserve">Contraprestaciones portuarias
</t>
  </si>
  <si>
    <t>Ingresos Corrientes de Libre Destinación</t>
  </si>
  <si>
    <t xml:space="preserve"> 88.674.986,66 
</t>
  </si>
  <si>
    <t xml:space="preserve">02-001-06-20-01-05-01-05
</t>
  </si>
  <si>
    <t>02-037-06-20-01-05-01-02</t>
  </si>
  <si>
    <t>Rendimientos financieros ICLD</t>
  </si>
  <si>
    <t xml:space="preserve"> 798.074.879,98 
</t>
  </si>
  <si>
    <t xml:space="preserve"> 2.318.469.912,74 
</t>
  </si>
  <si>
    <t xml:space="preserve">02-001-06-20-01-05-01-08
</t>
  </si>
  <si>
    <t xml:space="preserve">02-001-06-20-01-05-01-09
</t>
  </si>
  <si>
    <t xml:space="preserve"> 647.694.628,82 
</t>
  </si>
  <si>
    <t>JUNIO</t>
  </si>
  <si>
    <t xml:space="preserve">KAIREN MARGARITA GUTIERREZ TEJEDOR </t>
  </si>
  <si>
    <t>AVANCE ACUMULADO  META PRODUCTO 2016-2019</t>
  </si>
  <si>
    <t>META PRODUCTO A 2020</t>
  </si>
  <si>
    <t xml:space="preserve"> (coordinacion)
JORNADAS DE AFILIACION AL SGSSS</t>
  </si>
  <si>
    <t>REPORTE META PRODUCTO MARZO 31 DE 2020</t>
  </si>
  <si>
    <t>REPORTE META PROYECTO MARZO 31 DE 2020</t>
  </si>
  <si>
    <t>REPORTE EJECUCIÓN FINANCIERA A 31 DE MARZO DE 2020</t>
  </si>
  <si>
    <t>MATRIZ DE REPORTE PLAN DE DESARROLLO Y PLAN DE ACCIÓN PES-PR 2020</t>
  </si>
  <si>
    <t>Rendimientos Financieros de ICLD
02-037-06-20-01-05-01-01</t>
  </si>
  <si>
    <t>INGRESOS CORRIENTES DE LIBRE DESTINACION y APOYO PROYECTO INGRESO Y TRABAJO PARA LA SUPERACION DE LA POBREZA Y DESIGUALDAD - Ingresos Corrientes de Libre Destinacion</t>
  </si>
  <si>
    <t>INGRESOS CORRIENTES DE LIBRE DESTINACION y APOYO PROYECTO SALUD PARA SUPERACION DE LA POBREZA Y LA DESIGUALDAD - Ingresos Corrientes de Libre Destinacion</t>
  </si>
  <si>
    <t>APOYO PROYECTO DE EDUCACION PARA LA SUPERACION DE LA POBREZA Y DESIGUALDAD - Ingresos Corrientes de Libre Destinacion</t>
  </si>
  <si>
    <t>INGRESOS CORRIENTES DE LIBRE DESTINACION y APOYO PROYECTO HABITABILIDAD PARA LA SUPERACION DE LA POBREZA Y LA DESIGUALDAD - Ingresos Corrientes de Libre Destinacion</t>
  </si>
  <si>
    <t>CONTRAPRESTACIONES PORTUARIAS APOYO PROYECTO HABITABILIDAD PARA LA SUPERACION DE LA POBREZA Y LA DESIGUALDAD - Contraprestaciones Portuarias</t>
  </si>
  <si>
    <t>CONTRAPRESTACIONES PORTUARIAS y APOYO PROYECTO INGRESO Y TRABAJO PARA LA SUPERACION DE LA POBREZA Y DESIGUALDAD - Contraprestaciones portuarias</t>
  </si>
  <si>
    <t>se observa que  se formó a  35  adolescentes en pobreza extrema en promocion de la salud sexual y prevencion de embarazos   ademas de las 290  personas   que se atendieron en la jornada integral de diferentes especiales medicas</t>
  </si>
  <si>
    <t>se observa que muy a pesar que el indicador es cero, se oriente a 10 personas migrantes para que accedan al  sistema general de seguridad social</t>
  </si>
  <si>
    <t xml:space="preserve">se observa que muy a pesar que el indicador es cero,  se reunieron con  los representantes de   la comunidad Santa cruz del Islote  para recoger todos las necesidades que esta presenta.  Ademas se Articuló empresa de aseo VEOLIA que  llevó servicio de aseo  en barrido, recolección, traslado de los residuos hasta la zona continental y disposición final. Al igual que una jornada de sensibilización y capacitacion para el manejo eficiente de los residuos generados por la comunidad y su correcta disposicion final, tambien se hizo inspección tecnica del estado fisico y funcional de las instalaciones y sistema fotovoltaico y por ultimo fue realizada una inspección preeliminar sobre las condiciones de las 97 viviendas existentes en la isla, se reviso principalmente las condiciones del piso, paredes de fachada, cubierta, conexiones domiciliarias de agua potable y sistema de alcantarillado. </t>
  </si>
  <si>
    <t>se observa que el indicador fortalecidas tecnica y financiera  unidades productivas  a traves del empresarismo, en Santa Cruz del Islote se indetificaron 16 personas con negocios, que son ideales para fortalecer</t>
  </si>
  <si>
    <t>INGRESOS CORRIENTES DE LIBRE DESTINACION y APOYO PROYECTO BANCARIZACION Y AHORRO PARA LA SUPERACION DE POBREZA Y DESIGUALDAD - Ingresos Corrientes de Libre Destinacion</t>
  </si>
  <si>
    <t>INGRESOS CORRIENTES DE LIBRE DESTINACION y APOYO PROYECTO ACCESO A LA JUSTICIA Y FORMACION EN MECANISMO ALTERNATIVOS DE RESOLUCION DE CONFLICTOS - Ingresos Corrientes de Libre Destinacio</t>
  </si>
  <si>
    <t>RENDIMIENTOS FINANCIEROS  ICLD y APOYO PROYECTO BANCARIZACION Y AHORRO PARA LA SUPERACION DE POBREZA Y DESIGUALDAD - Rendimientos financieros ICLD</t>
  </si>
  <si>
    <t>INGRESOS CORRIENTES DE LIBRE DESTINACION y APOYO PROYECTO DINAMICA FAMILIAR PARA LA SUPERACION DE LA POBREZA Y DESIGUALDAD - Ingresos Corrientes de Libre Destinacion</t>
  </si>
  <si>
    <t>INGRESOS CORRIENTES DE LIBRE DESTINACION y APOYO PROYECTO NUTRICION Y SEGURIDAD ALIMENTARIA PARA LA SUPERACION DE LA POBREZA Y DESIGUALDAD - Ingresos Corrientes de Libre Destinacion</t>
  </si>
  <si>
    <t>INGRESOS CORRIENTES DE LIBRE DESTINACION y APOYO PROYECTO FORTALECIMIENTO INSTITUCIONAL PARA LA SUPERACION DE LA POBREZA Y LA DESIGUALDAD - Ingresos Corrientes de Libre Destinacion</t>
  </si>
  <si>
    <t>se observa que el indicador fue  no se movió para este trimestre, ya que  las dos jornadas que se realizaron fueron en area rural ( islas) por razon de necesidad de la comunidad, y la organización  de actividades con la registraduria y el Pes- Pr  para el año en curso.</t>
  </si>
  <si>
    <t>se observa  que este indicador personas  en pobreza extrema acceden al sistema financiero se reportan 9 personas que estan aptas para ingresar al sistema financieron ,ademas  se articulò con Entidades financiera como  Bancolombia dando a conocer los BEPS (beneficios economicos periodicos )logrando el  ingresando 10 personas al sistema financiero para fortalecer sus negocios.</t>
  </si>
  <si>
    <t xml:space="preserve">Se observa que indicador fue 0 ,Se trabajo en lo ajuste de los indicadores del Plan de Desarrollo y Accion  del primer semestre  del año en curso, del Plan de Emergencia Social Pedro Romero. </t>
  </si>
  <si>
    <t xml:space="preserve">Se observa que indicador fue 0 ,Se trabajo en lo ajuste de los indicadores del Plan de Desarrollo y Accion  del primer semestre  del año en curso del Plan de Emergencia Social Pedro Romero.  Se esta trbajando en la implementacion  y de la base de dato . </t>
  </si>
  <si>
    <t xml:space="preserve"> se observa que  se  identificaron  y caracterizaron  65  entres  niñas y niños mayores de  seis (6) meses y menores de cinco (5) en pobreza extrema en el programa de nutricion en Islote de Santa Cruz</t>
  </si>
  <si>
    <t xml:space="preserve">se observó que se coadyuvó  a 41 personas  en la obtención su documento de identidad en el islote en articulación con la Registraduría nacional del estado civil  en el Islote de Santa Cruz </t>
  </si>
  <si>
    <t xml:space="preserve">se realizo una jornada de identificación con la registraduría del estado civil en Santa Cruz Del Islote, atendiendo a 41 personas </t>
  </si>
  <si>
    <t xml:space="preserve">RUBRO Y FUENTE </t>
  </si>
  <si>
    <t xml:space="preserve">  *se observa que este indicador  niños, niñas, adolescentes , y adultos de pobreza extrema accedan a los diferentes niveles del sistema educativo muy a pesar que fue cero, se llevó a funcionarios de secretaría de educación distrital para que dieran solución a la  falta de fluido electrico y computadores que no posee la institución educativa de santa cruz del islote problematica que afecta en gran medida a  los niños,niños y adolescentes.</t>
  </si>
  <si>
    <t xml:space="preserve">se observa en este indicador se vincularon   a 48  perosnas de pobreza extrema a la oferta de servicios educativos de formacion pertinente en articulacion con el SENA (servicio nacional de aprendizaje) ademas se sotuvieron reuniones para articular con diferentes instituciones educadtivas de educacion superior como: Universidad tecnologica de Bolivar, universidad abierta y a distancia  UNAD y Universidad San Buenaventura </t>
  </si>
  <si>
    <t>se observa que en articulacion con IDER se formaron 24   jovenes  la prevención de sustancias sicoactivas  a traves de actividades ludico recreativas . Se trabajo en los indicacodres del subprograma  del primer semeestre del año en curso</t>
  </si>
  <si>
    <t>se observa que en este indicador se formaron a 41 familiasde pobreza extrema en mecanismos saludables de convivencia y expresiones de afecto en cabildo indegena zenu CAIZEM ubicado en membrillal y en el barrio Daniel lemaitre</t>
  </si>
  <si>
    <t>AVANCE META PRODUCTO AL CUATRIENIO</t>
  </si>
  <si>
    <t>AVANCE SUBPROGRAMA</t>
  </si>
  <si>
    <t>APOYO PROYECTO FORTALECIMIENTO INSTITUCIONAL PARA LA SUPERACION DE LA POBREZA Y LA DESIGUALDAD - Ingresos Corrientes de Libre Destinacion
02-001-06-20-01-05-01-09</t>
  </si>
  <si>
    <t>PRESUPUESTO ASIGNADO</t>
  </si>
  <si>
    <t>APOYO AL PROYECTO IDENTIFICACION PARA SUPERACION DE LA POBREZA Y LA DESIGUALDAD - Rendimientos financieros ICLD
02-037-06-20-01-05-01-01</t>
  </si>
  <si>
    <t>APOYO PROYECTO SALUD PARA SUPERACION DE LA POBREZA Y LA DESIGUALDAD - Ingresos Corrientes de Libre Destinacion
02-001-06-20-01-05-01-01</t>
  </si>
  <si>
    <t>APOYO PROYECTO DE EDUCACION PARA LA SUPERACION DE LA POBREZA Y DESIGUALDAD - Ingresos Corrientes de Libre Destinacion
02-001-06-20-01-05-01-02</t>
  </si>
  <si>
    <t>APOYO PROYECTO HABITABILIDAD PARA LA SUPERACION DE LA POBREZA Y LA DESIGUALDAD - Ingresos Corrientes de Libre Destinacion
02-001-06-20-01-05-01-03</t>
  </si>
  <si>
    <t>APOYO PROYECTO HABITABILIDAD PARA LA SUPERACION DE LA POBREZA Y LA DESIGUALDAD - Contraprestaciones Portuarias
02-053-06-20-01-05-01-01</t>
  </si>
  <si>
    <t>APOYO PROYECTO INGRESO Y TRABAJO PARA LA SUPERACION DE LA POBREZA Y DESIGUALDAD - Ingresos Corrientes de Libre Destinacion
02-001-06-20-01-05-01-04</t>
  </si>
  <si>
    <t>APOYO PROYECTO INGRESO Y TRABAJO PARA LA SUPERACION DE LA POBREZA Y DESIGUALDAD - Contraprestaciones portuarias
02-053-06-20-01-05-01-02</t>
  </si>
  <si>
    <t>APOYO PROYECTO BANCARIZACION Y AHORRO PARA LA SUPERACION DE POBREZA Y DESIGUALDAD - Ingresos Corrientes de Libre Destinacion
02-001-06-20-01-05-01-05</t>
  </si>
  <si>
    <t>APOYO PROYECTO BANCARIZACION Y AHORRO PARA LA SUPERACION DE POBREZA Y DESIGUALDAD - Rendimientos financieros ICLD
02-037-06-20-01-05-01-02</t>
  </si>
  <si>
    <t>APOYO PROYECTO ACCESO A LA JUSTICIA Y FORMACION EN MECANISMO ALTERNATIVOS DE RESOLUCION DE CONFLICTOS - Ingresos Corrientes de Libre Destinacion
02-001-06-20-01-05-01-06</t>
  </si>
  <si>
    <t>APOYO PROYECTO DINAMICA FAMILIAR PARA LA SUPERACION DE LA POBREZA Y DESIGUALDAD - Ingresos Corrientes de Libre Destinacion
02-001-06-20-01-05-01-07</t>
  </si>
  <si>
    <t>APOYO PROYECTO NUTRICION Y SEGURIDAD ALIMENTARIA PARA LA SUPERACION DE LA POBREZA Y DESIGUALDAD - Ingresos Corrientes de Libre Destinacion
02-001-06-20-01-05-01-08</t>
  </si>
  <si>
    <t>REPORTE META PRODUCTO JUNIO 30  DE 2020</t>
  </si>
  <si>
    <t>REPORTE META PROYECTO JUNIO 30 DE 2020</t>
  </si>
  <si>
    <t>REPORTE EJECUCIÓN FINANCIERA A JUNIO 30 DE 2020</t>
  </si>
  <si>
    <t>OBSERVACIONES A CORTE DE 31 DE MARZO DE 2020</t>
  </si>
  <si>
    <t>OBSERVACIONES A CORTE DE 30 DE JUNIO DE 2020</t>
  </si>
  <si>
    <t>Se observa que indicador es 1, pues se entrega base de datos diligenciada desde 01 de enero hasta 30 de junio 2020</t>
  </si>
  <si>
    <t>se observa  que no tuvó movimiento alguno, y teniendo en cuenta el  Decreto 417 de 2020, por medio del cual se declaró el Estado de Emergencia Económica, Social y Ecológica para hacerle frente a la pandemia del coronavirus pero se promocionó la pedagogía de aseguramiento virtual utilizando las  de las redes sociales como canal de información.</t>
  </si>
  <si>
    <t>se observa que elindicador no tuvó movimiento pero se trabajó, y teniendo en cuenta  el  Decreto 417 de 2020, por medio del cual se declaró el Estado de Emergencia Económica, Social y Ecológica para hacerle frente a la pandemia del coronavirus, el Programa de Educación ha seguido dando cumplimiento a cada una de las metas propuestas, a través de las reuniones virtuales con los Aliados Estratégicos tales como Sena, Familias en Acción, Funsarep y Fundación Planeta Azul Caribe.</t>
  </si>
  <si>
    <t>se observa que elindicador no tuvó movimiento pero se trabajó,y teniendo en cuenta   Decreto 417 de 2020, por medio del cual se declaró el Estado de Emergencia Económica, Social y Ecológica para hacerle frente a la pandemia del coronavirus, el Programa de Educación ha seguido dando cumplimiento a cada una de las metas propuestas, a través de las reuniones virtuales con los Aliados Estratégicos tales como Sena, Familias en Acción, Funsarep y Fundación Planeta Azul Caribe,</t>
  </si>
  <si>
    <r>
      <t xml:space="preserve">se observa que a pesar que el indicador no se movio , y teniendo en cuenta   Decreto 417 de 2020, por medio del cual se declaró el Estado de Emergencia Económica, Social y Ecológica para hacerle frente a la pandemia del coronavirus, se gestionó alianzas estrategicas  con CORVIVIENDA y Ministerio de vivienda, Estudio de pliegos de licitación de Prosperidad Social y Escuela Taller ademas se realizaron conferencias  de distintos temas como:   Conferencia Ambiental de formacion educativa </t>
    </r>
    <r>
      <rPr>
        <b/>
        <sz val="16"/>
        <rFont val="Calibri"/>
        <family val="2"/>
        <scheme val="minor"/>
      </rPr>
      <t>Cerro de La Popa Pasado y Presente, e</t>
    </r>
    <r>
      <rPr>
        <sz val="16"/>
        <rFont val="Calibri"/>
        <family val="2"/>
        <scheme val="minor"/>
      </rPr>
      <t xml:space="preserve">specialista Abraham Osorio, Capacitación virtual sobre formulación con método MGA y entre otros </t>
    </r>
  </si>
  <si>
    <t>Se observa que indicador no se movio , y teniendo en cuenta el  Decreto 417 de 2020, por medio del cual se declaró el Estado de Emergencia Económica, Social y Ecológica para hacerle frente a la pandemia del coronavirus, se han gestionado acercamientos virtuales con entidades públicas y privadas para dinamizar el cumplimiento de los indicadores, tales como: el SENA, Agencia pública de Empleo SENA, Agencia de Empleo Comfenalco,
Red de inclusión Productiva, Cooperación internacional de la Alcaldía, la Umata, Ministerio del Trabajo, Corvivienda, Ministerio de Vivienda Ciudad y Territorio, Escuela Taller, Casa Lúdica de Colombiaton. En este proceso de articulación hemos ido avanzando en Acuerdos de Voluntades con Umata, Plan de Acción con SENA,
Ajuste de Formato de Caracterización con Corvivienda, Plan de acción con Casa Lúdica
de Colombiatón.</t>
  </si>
  <si>
    <t xml:space="preserve"> El indicador no se movió, y teniendo en cuenta el Decreto 417 de 2020, por medio del cual se declaró el Estado de Emergencia Económica, Social y Ecológica para hacerle frente a la pandemia del coronavirus,   se ha venido trabajndo con la UMATA, SENA, FUNSAREP, Familias en Acción y comité de caño Juan Angola para realizar alianzas estrategicas </t>
  </si>
  <si>
    <t xml:space="preserve">se observa que el indicador   no se movió , teniendo en cuenta el  Decreto 417 de 2020, por medio del cual se declaró el Estado de Emergencia Económica, Social y Ecológica para hacerle frente a la pandemia del coronavirus, el equipo de este programa apoyó en la entrega ayudas humanitarias en el marco de la emergencia sanitaria ademas realizó todos ajustes pertinentes para dar continuidad al siguiente plan de desarrollo 2020-2023 y se reunió comite de seguridad alimentaría, UMATA y FIAN(organización internacional que defiende el derecho a la alimentación y nutrición) </t>
  </si>
  <si>
    <t>{ñ{</t>
  </si>
  <si>
    <t>se observa que los tres  indicadores  no se movieron  para este trimestre,  teniendo en cuenta el Decreto 417 de 2020, por medio del cual se declaró el Estado de Emergencia Económica, Social y Ecológica para hacerle frente a la pandemia del coronavirus,  pero una del equipo de este programa apoyó en la entrega ayudas humanitarias  en los diferentes barrios de la ciudad cartagena donde se encuentra la pobreza extrema focalizada   y la otra parte digitó las lista de entregas de ayudas en las oficinas de Gestion de Riesgo de la Alcaldia de Cartagena.</t>
  </si>
  <si>
    <t>se observa que  se formó a  86  adolescentes de los barrios: Pozon, Menbrillal,estudiantes de la institucion educatiav Manuela Vergara, Institución educativa Barrios Unidos   y otros barios en pobreza extrema en promocion de la salud sexual y prevencion de embarazos, de manera virtual ya que debido a la emergencia sanitaria teniendo encuenta el decreto 417 de 2020 no permite actividaes de tipo presencial.</t>
  </si>
  <si>
    <t>Se observa que indicador se movio , y teniendo en cuenta el  Decreto 417 de 2020, por medio del cual se declaró el Estado de Emergencia Económica, Social y Ecológica para hacerle frente a la pandemia del coronavirus ,Se trabajó en este indicador como  lo denota las evidencias en ocho capacitaciones virtuales en donde asistieron un total de 75 personas, se dictarion ocho talleres de Mecanismos  alternativos de resolucion de conflictos  "</t>
  </si>
  <si>
    <t>Se observa que indicador no  se movio , y teniendo en cuenta el  Decreto 417 de 2020, por medio del cual se declaró el Estado de Emergencia Económica, Social y Ecológica para hacerle frente a la pandemia del coronavirus ,Se trabajó apoyando en entregas de ayudas humanitarias y en la digitalizacion de las mismas en gestion del riesgo  "</t>
  </si>
  <si>
    <t xml:space="preserve">se observa  se formaron 148   jovenes  la prevención del  consumo de  sustancias Psicoactivas  en 14 jornadas, se realizaron  unas jornadas presenciales (antes de la declaratoria de la emergencia sanitaria)y  jornadas  virtuales dictadas por la plataforma ZOOM desarrollando los siguientes temas: Discrimancación y bullying, violencia intrafamiliar y diversidad sexual, tolerancia y genero, proyectos de vida, consumos de sustancias sicoactivase inteligecia emocional. </t>
  </si>
  <si>
    <t>Se observa que se trabajó con 105 familias victimas del conflicto armado, en 7 jornadas, se trabajó con esta población entregando ayudas humanitarias en las instaciones de la Institución educativa Virgen delcarmen, Bocachica, tierrabomba,bocachica y entre otras instituciones educativas del distrito de Cartagena.</t>
  </si>
  <si>
    <t xml:space="preserve">se observa que en este indicador se formaron a 1473 familias de pobreza extrema en mecanismos saludables de convivencia y expresiones de afecto desarrollando diversos temas com: violencia intrafamiliiar, inteligencia emocional y entre otrosen diferentes zonas en 12   jorndas focalizadas de la ciudad de Cartagena de Indias como: barrio Pozon, corregimiento bocachica, tierrabomba, Pasacaballo. </t>
  </si>
  <si>
    <t>AVANCE META PRODUCTO JUNIO 30 DE 2020</t>
  </si>
  <si>
    <t>AVANCE PLAN DE DESARROLLO JUNIO 2020</t>
  </si>
  <si>
    <t>AVANCE ACUMULADO PLAN DE DESARROLLO LINEA SUPERACIÓN DE LA POBREZA Y LA DESIGUALDAD 2016-2020</t>
  </si>
  <si>
    <t>AVANCE META PROYECTO A JUNIO 30 DE 2020</t>
  </si>
  <si>
    <t>AVANCE PROYECTO A JUNIO 30 DE 2020</t>
  </si>
  <si>
    <t>AVANCE PLAN DE ACCION PLAN DE EMERGENCIA SOCIAL PEDRO ROMERO A JUNIO 30 DE 2020</t>
  </si>
  <si>
    <t>RUBRO ASIGNADO</t>
  </si>
  <si>
    <t>EJECUCION PRESUPUESTAL SEGÚN PREDIS A CORTE 31 DE MARZO 2020</t>
  </si>
  <si>
    <t>EJECUCION PRESUPUESTAL SEGÚN PREDIS A CORTE 30 DE JUNIO  2020</t>
  </si>
  <si>
    <t>EJECUCIÓN PRESUPUESTAL PLAN DE EMERGENCIA SOCIAL PEDRO ROMERO PES-PR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</si>
</sst>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00_);_(&quot;$&quot;\ * \(#,##0.00\);_(&quot;$&quot;\ * &quot;-&quot;??_);_(@_)"/>
    <numFmt numFmtId="165" formatCode="_-&quot;$&quot;\ * #,##0_-;\-&quot;$&quot;\ * #,##0_-;_-&quot;$&quot;\ * &quot;-&quot;_-;_-@_-"/>
    <numFmt numFmtId="166" formatCode="&quot;$&quot;\ #,##0"/>
    <numFmt numFmtId="167" formatCode="#,##0;[Red]#,##0"/>
    <numFmt numFmtId="168" formatCode="&quot;$&quot;\ #,##0.00"/>
  </numFmts>
  <fonts count="38">
    <font>
      <sz val="11"/>
      <color theme="1"/>
      <name val="Calibri"/>
      <family val="2"/>
      <scheme val="minor"/>
    </font>
    <font>
      <sz val="9"/>
      <color theme="1"/>
      <name val="Calibri"/>
      <family val="2"/>
      <scheme val="minor"/>
    </font>
    <font>
      <sz val="10"/>
      <color theme="1"/>
      <name val="Arial Narrow"/>
      <family val="2"/>
    </font>
    <font>
      <sz val="11"/>
      <color theme="1"/>
      <name val="Calibri"/>
      <family val="2"/>
      <scheme val="minor"/>
    </font>
    <font>
      <u/>
      <sz val="11"/>
      <color theme="10"/>
      <name val="Calibri"/>
      <family val="2"/>
      <scheme val="minor"/>
    </font>
    <font>
      <u/>
      <sz val="11"/>
      <color theme="11"/>
      <name val="Calibri"/>
      <family val="2"/>
      <scheme val="minor"/>
    </font>
    <font>
      <sz val="14"/>
      <color theme="1"/>
      <name val="Calibri"/>
      <family val="2"/>
      <scheme val="minor"/>
    </font>
    <font>
      <sz val="16"/>
      <color theme="1"/>
      <name val="Calibri"/>
      <family val="2"/>
      <scheme val="minor"/>
    </font>
    <font>
      <b/>
      <sz val="10"/>
      <name val="Calibri"/>
      <family val="2"/>
      <scheme val="minor"/>
    </font>
    <font>
      <b/>
      <sz val="10"/>
      <color rgb="FFFF0000"/>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1"/>
      <name val="Calibri"/>
      <family val="2"/>
      <scheme val="minor"/>
    </font>
    <font>
      <b/>
      <sz val="12"/>
      <name val="Calibri"/>
      <family val="2"/>
      <scheme val="minor"/>
    </font>
    <font>
      <b/>
      <sz val="11"/>
      <name val="Calibri"/>
      <family val="2"/>
      <scheme val="minor"/>
    </font>
    <font>
      <sz val="11"/>
      <color theme="1"/>
      <name val="Arial Narrow"/>
      <family val="2"/>
    </font>
    <font>
      <b/>
      <sz val="14"/>
      <name val="Calibri"/>
      <family val="2"/>
      <scheme val="minor"/>
    </font>
    <font>
      <sz val="11"/>
      <color indexed="8"/>
      <name val="MS SANS"/>
    </font>
    <font>
      <sz val="11"/>
      <color theme="1"/>
      <name val="MS SANS"/>
    </font>
    <font>
      <b/>
      <sz val="11"/>
      <color theme="0"/>
      <name val="Calibri"/>
      <family val="2"/>
      <scheme val="minor"/>
    </font>
    <font>
      <sz val="11"/>
      <color rgb="FFFF0000"/>
      <name val="Calibri"/>
      <family val="2"/>
      <scheme val="minor"/>
    </font>
    <font>
      <sz val="14"/>
      <name val="Calibri"/>
      <family val="2"/>
      <scheme val="minor"/>
    </font>
    <font>
      <sz val="14"/>
      <color theme="1"/>
      <name val="Arial Narrow"/>
      <family val="2"/>
    </font>
    <font>
      <b/>
      <sz val="48"/>
      <color theme="0"/>
      <name val="Calibri"/>
      <family val="2"/>
      <scheme val="minor"/>
    </font>
    <font>
      <sz val="10"/>
      <color rgb="FFFF0000"/>
      <name val="Arial Narrow"/>
      <family val="2"/>
    </font>
    <font>
      <b/>
      <sz val="14"/>
      <color rgb="FFFF0000"/>
      <name val="Calibri"/>
      <family val="2"/>
      <scheme val="minor"/>
    </font>
    <font>
      <b/>
      <sz val="18"/>
      <color theme="1"/>
      <name val="Arial Narrow"/>
      <family val="2"/>
    </font>
    <font>
      <sz val="10"/>
      <color indexed="8"/>
      <name val="MS Sans Serif"/>
      <charset val="1"/>
    </font>
    <font>
      <sz val="9"/>
      <color indexed="81"/>
      <name val="Tahoma"/>
      <family val="2"/>
    </font>
    <font>
      <b/>
      <sz val="9"/>
      <color indexed="81"/>
      <name val="Tahoma"/>
      <family val="2"/>
    </font>
    <font>
      <b/>
      <sz val="10"/>
      <color indexed="8"/>
      <name val="MS Sans Serif"/>
      <charset val="1"/>
    </font>
    <font>
      <b/>
      <sz val="16"/>
      <color rgb="FFFF0000"/>
      <name val="Calibri"/>
      <family val="2"/>
      <scheme val="minor"/>
    </font>
    <font>
      <sz val="16"/>
      <name val="Calibri"/>
      <family val="2"/>
      <scheme val="minor"/>
    </font>
    <font>
      <sz val="16"/>
      <color theme="1"/>
      <name val="Arial Narrow"/>
      <family val="2"/>
    </font>
    <font>
      <b/>
      <sz val="14"/>
      <color theme="1"/>
      <name val="Calibri"/>
      <family val="2"/>
      <scheme val="minor"/>
    </font>
    <font>
      <b/>
      <sz val="16"/>
      <name val="Calibri"/>
      <family val="2"/>
      <scheme val="minor"/>
    </font>
    <font>
      <b/>
      <sz val="12"/>
      <color theme="1"/>
      <name val="Arial Narrow"/>
      <family val="2"/>
    </font>
  </fonts>
  <fills count="10">
    <fill>
      <patternFill patternType="none"/>
    </fill>
    <fill>
      <patternFill patternType="gray125"/>
    </fill>
    <fill>
      <patternFill patternType="solid">
        <fgColor rgb="FFFFFF00"/>
        <bgColor indexed="64"/>
      </patternFill>
    </fill>
    <fill>
      <patternFill patternType="solid">
        <fgColor indexed="9"/>
      </patternFill>
    </fill>
    <fill>
      <patternFill patternType="solid">
        <fgColor theme="0"/>
        <bgColor indexed="64"/>
      </patternFill>
    </fill>
    <fill>
      <patternFill patternType="solid">
        <fgColor rgb="FFFFC000"/>
        <bgColor indexed="64"/>
      </patternFill>
    </fill>
    <fill>
      <patternFill patternType="solid">
        <fgColor rgb="FFA5A5A5"/>
      </patternFill>
    </fill>
    <fill>
      <patternFill patternType="solid">
        <fgColor theme="4" tint="0.59999389629810485"/>
        <bgColor indexed="64"/>
      </patternFill>
    </fill>
    <fill>
      <patternFill patternType="solid">
        <fgColor rgb="FFCCFF66"/>
        <bgColor indexed="64"/>
      </patternFill>
    </fill>
    <fill>
      <patternFill patternType="solid">
        <fgColor rgb="FFFFCCC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s>
  <cellStyleXfs count="139">
    <xf numFmtId="0" fontId="0" fillId="0" borderId="0"/>
    <xf numFmtId="9" fontId="3" fillId="0" borderId="0" applyFont="0" applyFill="0" applyBorder="0" applyAlignment="0" applyProtection="0"/>
    <xf numFmtId="41"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0" fillId="6" borderId="4" applyNumberFormat="0" applyAlignment="0" applyProtection="0"/>
  </cellStyleXfs>
  <cellXfs count="230">
    <xf numFmtId="0" fontId="0" fillId="0" borderId="0" xfId="0"/>
    <xf numFmtId="0" fontId="2" fillId="0" borderId="0" xfId="0" applyFont="1" applyAlignment="1">
      <alignment horizontal="center" wrapText="1"/>
    </xf>
    <xf numFmtId="9" fontId="0" fillId="0" borderId="0" xfId="1" applyFont="1"/>
    <xf numFmtId="41" fontId="0" fillId="0" borderId="0" xfId="2" applyFont="1"/>
    <xf numFmtId="41" fontId="6" fillId="0" borderId="0" xfId="2" applyFont="1"/>
    <xf numFmtId="0" fontId="7" fillId="0" borderId="0" xfId="0" applyFont="1"/>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4" fillId="3"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6" fillId="0" borderId="0" xfId="0" applyFont="1" applyFill="1" applyAlignment="1">
      <alignment horizontal="center" wrapText="1"/>
    </xf>
    <xf numFmtId="0" fontId="8" fillId="5"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49" fontId="10" fillId="4"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3" fontId="11" fillId="5"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166" fontId="0" fillId="5" borderId="1" xfId="120" applyNumberFormat="1" applyFont="1" applyFill="1" applyBorder="1" applyAlignment="1">
      <alignment horizontal="center" vertical="center"/>
    </xf>
    <xf numFmtId="166" fontId="0" fillId="5" borderId="1" xfId="119"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1" fontId="19" fillId="5" borderId="1" xfId="119" applyNumberFormat="1" applyFont="1" applyFill="1" applyBorder="1" applyAlignment="1">
      <alignment horizontal="center" vertical="center" wrapText="1"/>
    </xf>
    <xf numFmtId="0" fontId="18" fillId="5" borderId="1" xfId="0"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center" wrapText="1"/>
    </xf>
    <xf numFmtId="0" fontId="2" fillId="0"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1" fontId="19" fillId="7" borderId="1" xfId="119" applyNumberFormat="1" applyFont="1" applyFill="1" applyBorder="1" applyAlignment="1">
      <alignment horizontal="center" vertical="center" wrapText="1"/>
    </xf>
    <xf numFmtId="0" fontId="2" fillId="7" borderId="0" xfId="0" applyFont="1" applyFill="1" applyAlignment="1">
      <alignment horizontal="center" wrapText="1"/>
    </xf>
    <xf numFmtId="167" fontId="26" fillId="7" borderId="1" xfId="0" applyNumberFormat="1" applyFont="1" applyFill="1" applyBorder="1" applyAlignment="1">
      <alignment horizontal="center" vertical="center" wrapText="1"/>
    </xf>
    <xf numFmtId="167" fontId="10" fillId="7" borderId="1" xfId="0" applyNumberFormat="1" applyFont="1" applyFill="1" applyBorder="1" applyAlignment="1">
      <alignment horizontal="center" vertical="center" wrapText="1"/>
    </xf>
    <xf numFmtId="167" fontId="19" fillId="7" borderId="1" xfId="119" applyNumberFormat="1" applyFont="1" applyFill="1" applyBorder="1" applyAlignment="1">
      <alignment horizontal="center" vertical="center" wrapText="1"/>
    </xf>
    <xf numFmtId="0" fontId="28" fillId="7" borderId="0" xfId="0" applyFont="1" applyFill="1" applyAlignment="1">
      <alignment wrapText="1"/>
    </xf>
    <xf numFmtId="0" fontId="10" fillId="0" borderId="1" xfId="0" applyFont="1" applyFill="1" applyBorder="1" applyAlignment="1">
      <alignment horizontal="center" vertical="center" wrapText="1"/>
    </xf>
    <xf numFmtId="10" fontId="26" fillId="7" borderId="1" xfId="1" applyNumberFormat="1" applyFont="1" applyFill="1" applyBorder="1" applyAlignment="1">
      <alignment horizontal="center" vertical="center" wrapText="1"/>
    </xf>
    <xf numFmtId="10" fontId="22" fillId="7" borderId="1" xfId="1" applyNumberFormat="1" applyFont="1" applyFill="1" applyBorder="1" applyAlignment="1">
      <alignment horizontal="center" vertical="center" wrapText="1"/>
    </xf>
    <xf numFmtId="10" fontId="23" fillId="0" borderId="0" xfId="1" applyNumberFormat="1" applyFont="1" applyFill="1" applyAlignment="1">
      <alignment horizontal="center" wrapText="1"/>
    </xf>
    <xf numFmtId="0" fontId="25" fillId="0" borderId="0" xfId="0" applyFont="1" applyFill="1" applyAlignment="1">
      <alignment horizontal="center" vertical="center" wrapText="1"/>
    </xf>
    <xf numFmtId="167" fontId="2" fillId="0" borderId="0" xfId="0" applyNumberFormat="1" applyFont="1" applyFill="1" applyAlignment="1">
      <alignment horizontal="center" wrapText="1"/>
    </xf>
    <xf numFmtId="10" fontId="10" fillId="7" borderId="1" xfId="1" applyNumberFormat="1" applyFont="1" applyFill="1" applyBorder="1" applyAlignment="1">
      <alignment horizontal="center" vertical="center" wrapText="1"/>
    </xf>
    <xf numFmtId="10" fontId="2" fillId="0" borderId="0" xfId="1" applyNumberFormat="1" applyFont="1" applyFill="1" applyAlignment="1">
      <alignment horizontal="center" vertical="center" wrapText="1"/>
    </xf>
    <xf numFmtId="0" fontId="28" fillId="0" borderId="3" xfId="0" applyFont="1" applyFill="1" applyBorder="1" applyAlignment="1">
      <alignment horizontal="center" vertical="center" wrapText="1"/>
    </xf>
    <xf numFmtId="1" fontId="19" fillId="0" borderId="1" xfId="119" applyNumberFormat="1" applyFont="1" applyFill="1" applyBorder="1" applyAlignment="1">
      <alignment horizontal="center" vertical="center" wrapText="1"/>
    </xf>
    <xf numFmtId="0" fontId="28" fillId="0" borderId="0" xfId="0" applyFont="1" applyFill="1" applyAlignment="1">
      <alignment horizontal="center" vertical="center" wrapText="1"/>
    </xf>
    <xf numFmtId="168" fontId="2" fillId="0" borderId="0" xfId="0" applyNumberFormat="1" applyFont="1" applyFill="1" applyAlignment="1">
      <alignment horizontal="center" wrapText="1"/>
    </xf>
    <xf numFmtId="168" fontId="10" fillId="0" borderId="1" xfId="0" applyNumberFormat="1" applyFont="1" applyFill="1" applyBorder="1" applyAlignment="1">
      <alignment horizontal="center" vertical="center" wrapText="1"/>
    </xf>
    <xf numFmtId="0" fontId="32" fillId="7" borderId="1" xfId="0" applyFont="1" applyFill="1" applyBorder="1" applyAlignment="1">
      <alignment horizontal="center" vertical="center" wrapText="1"/>
    </xf>
    <xf numFmtId="0" fontId="33" fillId="7" borderId="1" xfId="0" applyNumberFormat="1" applyFont="1" applyFill="1" applyBorder="1" applyAlignment="1">
      <alignment horizontal="center" vertical="center" wrapText="1"/>
    </xf>
    <xf numFmtId="49" fontId="33" fillId="7" borderId="1" xfId="0" applyNumberFormat="1" applyFont="1" applyFill="1" applyBorder="1" applyAlignment="1">
      <alignment horizontal="left" vertical="center" wrapText="1"/>
    </xf>
    <xf numFmtId="49" fontId="33" fillId="7" borderId="1" xfId="0" applyNumberFormat="1" applyFont="1" applyFill="1" applyBorder="1" applyAlignment="1">
      <alignment horizontal="left" vertical="top" wrapText="1"/>
    </xf>
    <xf numFmtId="49" fontId="7" fillId="7" borderId="1" xfId="0" applyNumberFormat="1" applyFont="1" applyFill="1" applyBorder="1" applyAlignment="1">
      <alignment horizontal="left" vertical="center" wrapText="1"/>
    </xf>
    <xf numFmtId="49" fontId="33" fillId="7" borderId="1" xfId="0" applyNumberFormat="1" applyFont="1" applyFill="1" applyBorder="1" applyAlignment="1">
      <alignment vertical="center" wrapText="1"/>
    </xf>
    <xf numFmtId="0" fontId="33" fillId="7" borderId="3" xfId="0" applyNumberFormat="1" applyFont="1" applyFill="1" applyBorder="1" applyAlignment="1">
      <alignment vertical="center" wrapText="1"/>
    </xf>
    <xf numFmtId="0" fontId="34" fillId="0" borderId="0" xfId="0" applyFont="1" applyFill="1" applyAlignment="1">
      <alignment horizontal="center" wrapText="1"/>
    </xf>
    <xf numFmtId="0" fontId="17" fillId="8" borderId="1" xfId="0" applyFont="1" applyFill="1" applyBorder="1" applyAlignment="1">
      <alignment horizontal="center" vertical="center" wrapText="1"/>
    </xf>
    <xf numFmtId="1" fontId="22" fillId="8" borderId="1" xfId="0" applyNumberFormat="1" applyFont="1" applyFill="1" applyBorder="1" applyAlignment="1">
      <alignment horizontal="center" vertical="center" wrapText="1"/>
    </xf>
    <xf numFmtId="1" fontId="22" fillId="9" borderId="1" xfId="0" applyNumberFormat="1" applyFont="1" applyFill="1" applyBorder="1" applyAlignment="1">
      <alignment horizontal="center" vertical="center" wrapText="1"/>
    </xf>
    <xf numFmtId="0" fontId="17"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167" fontId="26" fillId="9" borderId="1" xfId="0" applyNumberFormat="1" applyFont="1" applyFill="1" applyBorder="1" applyAlignment="1">
      <alignment horizontal="center" vertical="center" wrapText="1"/>
    </xf>
    <xf numFmtId="167" fontId="10" fillId="9" borderId="0" xfId="0" applyNumberFormat="1" applyFont="1" applyFill="1" applyBorder="1" applyAlignment="1">
      <alignment horizontal="center" vertical="center" wrapText="1"/>
    </xf>
    <xf numFmtId="167" fontId="10" fillId="9" borderId="1" xfId="0" applyNumberFormat="1" applyFont="1" applyFill="1" applyBorder="1" applyAlignment="1">
      <alignment horizontal="center" vertical="center" wrapText="1"/>
    </xf>
    <xf numFmtId="167" fontId="19" fillId="9" borderId="0" xfId="119" applyNumberFormat="1" applyFont="1" applyFill="1" applyBorder="1" applyAlignment="1">
      <alignment horizontal="center" vertical="center" wrapText="1"/>
    </xf>
    <xf numFmtId="167" fontId="19" fillId="9" borderId="1" xfId="119" applyNumberFormat="1" applyFont="1" applyFill="1" applyBorder="1" applyAlignment="1">
      <alignment horizontal="center" vertical="center" wrapText="1"/>
    </xf>
    <xf numFmtId="0" fontId="2" fillId="9" borderId="0" xfId="0" applyFont="1" applyFill="1" applyAlignment="1">
      <alignment horizontal="center" wrapText="1"/>
    </xf>
    <xf numFmtId="0" fontId="32" fillId="9" borderId="1" xfId="0" applyFont="1" applyFill="1" applyBorder="1" applyAlignment="1">
      <alignment horizontal="center" vertical="center" wrapText="1"/>
    </xf>
    <xf numFmtId="0" fontId="33" fillId="9" borderId="1" xfId="0" applyNumberFormat="1" applyFont="1" applyFill="1" applyBorder="1" applyAlignment="1">
      <alignment horizontal="center" vertical="center" wrapText="1"/>
    </xf>
    <xf numFmtId="49" fontId="33" fillId="9" borderId="1" xfId="0" applyNumberFormat="1" applyFont="1" applyFill="1" applyBorder="1" applyAlignment="1">
      <alignment horizontal="left" vertical="center" wrapText="1"/>
    </xf>
    <xf numFmtId="49" fontId="33" fillId="9" borderId="1" xfId="0" applyNumberFormat="1" applyFont="1" applyFill="1" applyBorder="1" applyAlignment="1">
      <alignment horizontal="left" vertical="top" wrapText="1"/>
    </xf>
    <xf numFmtId="0" fontId="33" fillId="9" borderId="3" xfId="0" applyNumberFormat="1" applyFont="1" applyFill="1" applyBorder="1" applyAlignment="1">
      <alignment vertical="center" wrapText="1"/>
    </xf>
    <xf numFmtId="0" fontId="33" fillId="9" borderId="1" xfId="0" applyNumberFormat="1" applyFont="1" applyFill="1" applyBorder="1" applyAlignment="1">
      <alignment horizontal="left" vertical="center" wrapText="1"/>
    </xf>
    <xf numFmtId="49" fontId="33" fillId="9" borderId="1" xfId="0" applyNumberFormat="1" applyFont="1" applyFill="1" applyBorder="1" applyAlignment="1">
      <alignment horizontal="left" vertical="center" wrapText="1"/>
    </xf>
    <xf numFmtId="0" fontId="33" fillId="7" borderId="1" xfId="0" applyNumberFormat="1" applyFont="1" applyFill="1" applyBorder="1" applyAlignment="1">
      <alignment horizontal="left" vertical="center" wrapText="1"/>
    </xf>
    <xf numFmtId="0" fontId="7" fillId="7" borderId="0" xfId="0" applyFont="1" applyFill="1" applyAlignment="1">
      <alignment horizontal="center" wrapText="1"/>
    </xf>
    <xf numFmtId="0" fontId="7" fillId="9" borderId="0" xfId="0" applyFont="1" applyFill="1" applyAlignment="1">
      <alignment horizontal="center" wrapText="1"/>
    </xf>
    <xf numFmtId="0" fontId="23" fillId="0" borderId="0" xfId="0" applyFont="1" applyFill="1" applyAlignment="1">
      <alignment horizontal="center" wrapText="1"/>
    </xf>
    <xf numFmtId="10" fontId="31" fillId="0" borderId="1" xfId="1" applyNumberFormat="1" applyFont="1" applyFill="1" applyBorder="1" applyAlignment="1">
      <alignment horizontal="center" vertical="center" wrapText="1"/>
    </xf>
    <xf numFmtId="168" fontId="31" fillId="0" borderId="1" xfId="0" applyNumberFormat="1" applyFont="1" applyFill="1" applyBorder="1" applyAlignment="1">
      <alignment horizontal="center" vertical="center"/>
    </xf>
    <xf numFmtId="168" fontId="31" fillId="0" borderId="0" xfId="0" applyNumberFormat="1" applyFont="1" applyFill="1" applyBorder="1" applyAlignment="1">
      <alignment horizontal="center" vertical="center"/>
    </xf>
    <xf numFmtId="10" fontId="31" fillId="0" borderId="0" xfId="1" applyNumberFormat="1" applyFont="1" applyFill="1" applyBorder="1" applyAlignment="1">
      <alignment horizontal="center" vertical="center"/>
    </xf>
    <xf numFmtId="10" fontId="37" fillId="0" borderId="1" xfId="1" applyNumberFormat="1" applyFont="1" applyFill="1" applyBorder="1" applyAlignment="1">
      <alignment horizontal="center" vertical="center" wrapText="1"/>
    </xf>
    <xf numFmtId="168" fontId="26" fillId="2" borderId="1" xfId="0" applyNumberFormat="1" applyFont="1" applyFill="1" applyBorder="1" applyAlignment="1">
      <alignment horizontal="center" vertical="center" wrapText="1"/>
    </xf>
    <xf numFmtId="168" fontId="28" fillId="0" borderId="1" xfId="0" applyNumberFormat="1" applyFont="1" applyBorder="1" applyAlignment="1">
      <alignment horizontal="center" vertical="center"/>
    </xf>
    <xf numFmtId="168" fontId="28" fillId="0" borderId="3" xfId="0" applyNumberFormat="1" applyFont="1" applyBorder="1" applyAlignment="1">
      <alignment horizontal="center" vertical="center"/>
    </xf>
    <xf numFmtId="168" fontId="28" fillId="0" borderId="2" xfId="0" applyNumberFormat="1" applyFont="1" applyBorder="1" applyAlignment="1">
      <alignment horizontal="center" vertical="center"/>
    </xf>
    <xf numFmtId="168" fontId="28" fillId="0" borderId="5" xfId="0" applyNumberFormat="1" applyFont="1" applyBorder="1" applyAlignment="1">
      <alignment horizontal="center" vertical="center"/>
    </xf>
    <xf numFmtId="0" fontId="33" fillId="9" borderId="1" xfId="0" applyNumberFormat="1" applyFont="1" applyFill="1" applyBorder="1" applyAlignment="1">
      <alignment horizontal="left" vertical="center" wrapText="1"/>
    </xf>
    <xf numFmtId="49" fontId="33" fillId="9" borderId="1" xfId="0" applyNumberFormat="1" applyFont="1" applyFill="1" applyBorder="1" applyAlignment="1">
      <alignment horizontal="left" vertical="center" wrapText="1"/>
    </xf>
    <xf numFmtId="168" fontId="31" fillId="0" borderId="1" xfId="0" applyNumberFormat="1" applyFont="1" applyFill="1" applyBorder="1" applyAlignment="1">
      <alignment horizontal="center" vertical="center" wrapText="1"/>
    </xf>
    <xf numFmtId="10" fontId="31" fillId="0" borderId="1" xfId="1" applyNumberFormat="1" applyFont="1" applyFill="1" applyBorder="1" applyAlignment="1">
      <alignment horizontal="center" vertical="center"/>
    </xf>
    <xf numFmtId="10" fontId="10" fillId="7" borderId="3" xfId="1" applyNumberFormat="1" applyFont="1" applyFill="1" applyBorder="1" applyAlignment="1">
      <alignment horizontal="center" vertical="center" wrapText="1"/>
    </xf>
    <xf numFmtId="10" fontId="10" fillId="7" borderId="5" xfId="1" applyNumberFormat="1" applyFont="1" applyFill="1" applyBorder="1" applyAlignment="1">
      <alignment horizontal="center" vertical="center" wrapText="1"/>
    </xf>
    <xf numFmtId="10" fontId="10" fillId="7" borderId="2" xfId="1"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2" xfId="0"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168" fontId="2" fillId="0" borderId="3"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168" fontId="10" fillId="0" borderId="3" xfId="0" applyNumberFormat="1" applyFont="1" applyFill="1" applyBorder="1" applyAlignment="1">
      <alignment horizontal="center" vertical="center" wrapText="1"/>
    </xf>
    <xf numFmtId="168" fontId="10" fillId="0" borderId="2" xfId="0" applyNumberFormat="1" applyFont="1" applyFill="1" applyBorder="1" applyAlignment="1">
      <alignment horizontal="center" vertical="center" wrapText="1"/>
    </xf>
    <xf numFmtId="1" fontId="19" fillId="0" borderId="3" xfId="119" applyNumberFormat="1" applyFont="1" applyFill="1" applyBorder="1" applyAlignment="1">
      <alignment horizontal="center" vertical="center" wrapText="1"/>
    </xf>
    <xf numFmtId="1" fontId="19" fillId="0" borderId="2" xfId="119" applyNumberFormat="1" applyFont="1" applyFill="1" applyBorder="1" applyAlignment="1">
      <alignment horizontal="center" vertical="center" wrapText="1"/>
    </xf>
    <xf numFmtId="0" fontId="27" fillId="0" borderId="6" xfId="0" applyFont="1" applyBorder="1" applyAlignment="1">
      <alignment horizontal="center" vertical="center" wrapText="1"/>
    </xf>
    <xf numFmtId="1" fontId="10" fillId="0"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1" fontId="22" fillId="8" borderId="3" xfId="0" applyNumberFormat="1" applyFont="1" applyFill="1" applyBorder="1" applyAlignment="1">
      <alignment horizontal="center" vertical="center" wrapText="1"/>
    </xf>
    <xf numFmtId="1" fontId="22" fillId="8" borderId="2"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textRotation="90" wrapText="1"/>
    </xf>
    <xf numFmtId="0" fontId="10" fillId="3" borderId="1" xfId="0" applyFont="1" applyFill="1" applyBorder="1" applyAlignment="1">
      <alignment horizontal="center" vertical="center" textRotation="90" wrapText="1"/>
    </xf>
    <xf numFmtId="9" fontId="10" fillId="0" borderId="1" xfId="0" applyNumberFormat="1" applyFont="1" applyBorder="1" applyAlignment="1">
      <alignment horizontal="center" vertical="center" textRotation="90" wrapText="1"/>
    </xf>
    <xf numFmtId="0" fontId="10" fillId="0" borderId="1" xfId="0" applyFont="1" applyBorder="1" applyAlignment="1">
      <alignment horizontal="center" vertical="center" textRotation="90" wrapText="1"/>
    </xf>
    <xf numFmtId="49" fontId="10" fillId="0" borderId="1" xfId="0" applyNumberFormat="1" applyFont="1" applyBorder="1" applyAlignment="1">
      <alignment horizontal="center" vertical="center" wrapText="1"/>
    </xf>
    <xf numFmtId="49" fontId="10"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 fontId="26" fillId="9" borderId="3" xfId="2" applyNumberFormat="1" applyFont="1" applyFill="1" applyBorder="1" applyAlignment="1">
      <alignment horizontal="center" vertical="center" wrapText="1"/>
    </xf>
    <xf numFmtId="1" fontId="26" fillId="9" borderId="2" xfId="2" applyNumberFormat="1" applyFont="1" applyFill="1" applyBorder="1" applyAlignment="1">
      <alignment horizontal="center" vertical="center" wrapText="1"/>
    </xf>
    <xf numFmtId="10" fontId="22" fillId="7" borderId="3" xfId="1" applyNumberFormat="1" applyFont="1" applyFill="1" applyBorder="1" applyAlignment="1">
      <alignment horizontal="center" vertical="center" wrapText="1"/>
    </xf>
    <xf numFmtId="10" fontId="22" fillId="7" borderId="2" xfId="1" applyNumberFormat="1" applyFont="1" applyFill="1" applyBorder="1" applyAlignment="1">
      <alignment horizontal="center" vertical="center" wrapText="1"/>
    </xf>
    <xf numFmtId="10" fontId="22" fillId="7" borderId="5" xfId="1" applyNumberFormat="1" applyFont="1" applyFill="1" applyBorder="1" applyAlignment="1">
      <alignment horizontal="center" vertical="center" wrapText="1"/>
    </xf>
    <xf numFmtId="1" fontId="22" fillId="8" borderId="3" xfId="2" applyNumberFormat="1" applyFont="1" applyFill="1" applyBorder="1" applyAlignment="1">
      <alignment horizontal="center" vertical="center" wrapText="1"/>
    </xf>
    <xf numFmtId="1" fontId="22" fillId="8" borderId="2" xfId="2"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1" fontId="22" fillId="9" borderId="3" xfId="0" applyNumberFormat="1" applyFont="1" applyFill="1" applyBorder="1" applyAlignment="1">
      <alignment horizontal="center" vertical="center" wrapText="1"/>
    </xf>
    <xf numFmtId="1" fontId="22" fillId="9" borderId="2" xfId="0" applyNumberFormat="1" applyFont="1" applyFill="1" applyBorder="1" applyAlignment="1">
      <alignment horizontal="center" vertical="center" wrapText="1"/>
    </xf>
    <xf numFmtId="0" fontId="24" fillId="6" borderId="1" xfId="138" applyFont="1" applyBorder="1" applyAlignment="1">
      <alignment horizontal="center" vertical="center" textRotation="90"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14" fontId="10" fillId="0" borderId="3" xfId="0" applyNumberFormat="1"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9" borderId="5" xfId="0" applyFont="1" applyFill="1" applyBorder="1" applyAlignment="1">
      <alignment horizontal="center" vertical="center" wrapText="1"/>
    </xf>
    <xf numFmtId="1" fontId="19" fillId="7" borderId="3" xfId="119" applyNumberFormat="1" applyFont="1" applyFill="1" applyBorder="1" applyAlignment="1">
      <alignment horizontal="center" vertical="center" wrapText="1"/>
    </xf>
    <xf numFmtId="1" fontId="19" fillId="7" borderId="2" xfId="119"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3" fontId="10" fillId="5" borderId="1" xfId="0" applyNumberFormat="1" applyFont="1" applyFill="1" applyBorder="1" applyAlignment="1">
      <alignment horizontal="center" vertical="center" wrapText="1"/>
    </xf>
    <xf numFmtId="166" fontId="0" fillId="5" borderId="1" xfId="119"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41" fontId="10" fillId="5" borderId="1" xfId="2" applyFont="1" applyFill="1" applyBorder="1" applyAlignment="1">
      <alignment horizontal="center" vertical="center" wrapText="1"/>
    </xf>
    <xf numFmtId="0" fontId="10" fillId="5" borderId="1" xfId="0" applyFont="1" applyFill="1" applyBorder="1" applyAlignment="1">
      <alignment horizontal="center" vertical="center"/>
    </xf>
    <xf numFmtId="14" fontId="10" fillId="5"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165" fontId="10" fillId="5" borderId="1" xfId="120"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1" fontId="19" fillId="0" borderId="7" xfId="119" applyNumberFormat="1" applyFont="1" applyFill="1" applyBorder="1" applyAlignment="1">
      <alignment horizontal="center" vertical="center" wrapText="1"/>
    </xf>
    <xf numFmtId="1" fontId="19" fillId="0" borderId="9" xfId="119" applyNumberFormat="1" applyFont="1" applyFill="1" applyBorder="1" applyAlignment="1">
      <alignment horizontal="center" vertical="center" wrapText="1"/>
    </xf>
    <xf numFmtId="1" fontId="19" fillId="0" borderId="8" xfId="119" applyNumberFormat="1"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33" fillId="7" borderId="1" xfId="0" applyNumberFormat="1" applyFont="1" applyFill="1" applyBorder="1" applyAlignment="1">
      <alignment horizontal="left" vertical="center" wrapText="1"/>
    </xf>
    <xf numFmtId="0" fontId="33" fillId="7" borderId="7" xfId="0" applyNumberFormat="1" applyFont="1" applyFill="1" applyBorder="1" applyAlignment="1">
      <alignment horizontal="center" vertical="center" wrapText="1"/>
    </xf>
    <xf numFmtId="0" fontId="33" fillId="7" borderId="8" xfId="0" applyNumberFormat="1" applyFont="1" applyFill="1" applyBorder="1" applyAlignment="1">
      <alignment horizontal="center" vertical="center" wrapText="1"/>
    </xf>
    <xf numFmtId="49" fontId="33" fillId="7" borderId="1" xfId="0" applyNumberFormat="1" applyFont="1" applyFill="1" applyBorder="1" applyAlignment="1">
      <alignment horizontal="left" vertical="center" wrapText="1"/>
    </xf>
    <xf numFmtId="1" fontId="19" fillId="5" borderId="1" xfId="119" applyNumberFormat="1" applyFont="1" applyFill="1" applyBorder="1" applyAlignment="1">
      <alignment horizontal="center" vertical="center"/>
    </xf>
    <xf numFmtId="1" fontId="19" fillId="5" borderId="1" xfId="119" applyNumberFormat="1" applyFont="1" applyFill="1" applyBorder="1" applyAlignment="1">
      <alignment horizontal="center" vertical="center" wrapText="1"/>
    </xf>
    <xf numFmtId="167" fontId="10" fillId="7" borderId="3" xfId="0" applyNumberFormat="1" applyFont="1" applyFill="1" applyBorder="1" applyAlignment="1">
      <alignment horizontal="center" vertical="center" wrapText="1"/>
    </xf>
    <xf numFmtId="167" fontId="10" fillId="7" borderId="5" xfId="0" applyNumberFormat="1" applyFont="1" applyFill="1" applyBorder="1" applyAlignment="1">
      <alignment horizontal="center" vertical="center" wrapText="1"/>
    </xf>
    <xf numFmtId="167" fontId="10" fillId="7" borderId="2" xfId="0" applyNumberFormat="1" applyFont="1" applyFill="1" applyBorder="1" applyAlignment="1">
      <alignment horizontal="center" vertical="center" wrapText="1"/>
    </xf>
    <xf numFmtId="14" fontId="10" fillId="7" borderId="3" xfId="0" applyNumberFormat="1" applyFont="1" applyFill="1" applyBorder="1" applyAlignment="1">
      <alignment horizontal="center" vertical="center" wrapText="1"/>
    </xf>
    <xf numFmtId="14" fontId="10" fillId="7" borderId="5" xfId="0" applyNumberFormat="1" applyFont="1" applyFill="1" applyBorder="1" applyAlignment="1">
      <alignment horizontal="center" vertical="center" wrapText="1"/>
    </xf>
    <xf numFmtId="14" fontId="10" fillId="7" borderId="2" xfId="0" applyNumberFormat="1"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2" xfId="0" applyFont="1" applyFill="1" applyBorder="1" applyAlignment="1">
      <alignment horizontal="center" vertical="center" wrapText="1"/>
    </xf>
    <xf numFmtId="49" fontId="33" fillId="7" borderId="3" xfId="0" applyNumberFormat="1" applyFont="1" applyFill="1" applyBorder="1" applyAlignment="1">
      <alignment horizontal="center" vertical="center" wrapText="1"/>
    </xf>
    <xf numFmtId="49" fontId="33" fillId="7" borderId="2" xfId="0" applyNumberFormat="1"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2" xfId="0" applyFont="1" applyFill="1" applyBorder="1" applyAlignment="1">
      <alignment horizontal="center" vertical="center" wrapText="1"/>
    </xf>
    <xf numFmtId="167" fontId="13" fillId="7" borderId="3" xfId="0" applyNumberFormat="1" applyFont="1" applyFill="1" applyBorder="1" applyAlignment="1">
      <alignment horizontal="center" vertical="center" wrapText="1"/>
    </xf>
    <xf numFmtId="167" fontId="13" fillId="7" borderId="5" xfId="0" applyNumberFormat="1" applyFont="1" applyFill="1" applyBorder="1" applyAlignment="1">
      <alignment horizontal="center" vertical="center" wrapText="1"/>
    </xf>
    <xf numFmtId="167" fontId="13" fillId="7" borderId="2" xfId="0" applyNumberFormat="1" applyFont="1" applyFill="1" applyBorder="1" applyAlignment="1">
      <alignment horizontal="center" vertical="center" wrapText="1"/>
    </xf>
    <xf numFmtId="14" fontId="13" fillId="7" borderId="3" xfId="0" applyNumberFormat="1" applyFont="1" applyFill="1" applyBorder="1" applyAlignment="1">
      <alignment horizontal="center" vertical="center" wrapText="1"/>
    </xf>
    <xf numFmtId="14" fontId="13" fillId="7" borderId="5" xfId="0" applyNumberFormat="1" applyFont="1" applyFill="1" applyBorder="1" applyAlignment="1">
      <alignment horizontal="center" vertical="center" wrapText="1"/>
    </xf>
    <xf numFmtId="14" fontId="13" fillId="7" borderId="2" xfId="0"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0" fontId="33" fillId="9" borderId="3" xfId="0" applyNumberFormat="1" applyFont="1" applyFill="1" applyBorder="1" applyAlignment="1">
      <alignment horizontal="center" vertical="center" wrapText="1"/>
    </xf>
    <xf numFmtId="0" fontId="33" fillId="9" borderId="5" xfId="0" applyNumberFormat="1" applyFont="1" applyFill="1" applyBorder="1" applyAlignment="1">
      <alignment horizontal="center" vertical="center" wrapText="1"/>
    </xf>
    <xf numFmtId="0" fontId="33" fillId="9" borderId="2" xfId="0" applyNumberFormat="1" applyFont="1" applyFill="1" applyBorder="1" applyAlignment="1">
      <alignment horizontal="center" vertical="center" wrapText="1"/>
    </xf>
    <xf numFmtId="0" fontId="33" fillId="9" borderId="7" xfId="0" applyNumberFormat="1" applyFont="1" applyFill="1" applyBorder="1" applyAlignment="1">
      <alignment horizontal="center" vertical="center" wrapText="1"/>
    </xf>
    <xf numFmtId="0" fontId="33" fillId="9" borderId="9" xfId="0" applyNumberFormat="1" applyFont="1" applyFill="1" applyBorder="1" applyAlignment="1">
      <alignment horizontal="center" vertical="center" wrapText="1"/>
    </xf>
    <xf numFmtId="0" fontId="33" fillId="9" borderId="8" xfId="0" applyNumberFormat="1" applyFont="1" applyFill="1" applyBorder="1" applyAlignment="1">
      <alignment horizontal="center" vertical="center" wrapText="1"/>
    </xf>
    <xf numFmtId="1" fontId="35" fillId="9" borderId="3" xfId="2" applyNumberFormat="1" applyFont="1" applyFill="1" applyBorder="1" applyAlignment="1">
      <alignment horizontal="center" vertical="center" wrapText="1"/>
    </xf>
    <xf numFmtId="1" fontId="35" fillId="9" borderId="2" xfId="2" applyNumberFormat="1" applyFont="1" applyFill="1" applyBorder="1" applyAlignment="1">
      <alignment horizontal="center" vertical="center" wrapText="1"/>
    </xf>
    <xf numFmtId="167" fontId="10" fillId="9" borderId="3" xfId="0" applyNumberFormat="1" applyFont="1" applyFill="1" applyBorder="1" applyAlignment="1">
      <alignment horizontal="center" vertical="center" wrapText="1"/>
    </xf>
    <xf numFmtId="167" fontId="10" fillId="9" borderId="5" xfId="0" applyNumberFormat="1" applyFont="1" applyFill="1" applyBorder="1" applyAlignment="1">
      <alignment horizontal="center" vertical="center" wrapText="1"/>
    </xf>
    <xf numFmtId="167" fontId="10" fillId="9" borderId="2" xfId="0" applyNumberFormat="1" applyFont="1" applyFill="1" applyBorder="1" applyAlignment="1">
      <alignment horizontal="center" vertical="center" wrapText="1"/>
    </xf>
    <xf numFmtId="167" fontId="19" fillId="9" borderId="3" xfId="119" applyNumberFormat="1" applyFont="1" applyFill="1" applyBorder="1" applyAlignment="1">
      <alignment horizontal="center" vertical="center" wrapText="1"/>
    </xf>
    <xf numFmtId="167" fontId="19" fillId="9" borderId="2" xfId="119" applyNumberFormat="1" applyFont="1" applyFill="1" applyBorder="1" applyAlignment="1">
      <alignment horizontal="center" vertical="center" wrapText="1"/>
    </xf>
    <xf numFmtId="167" fontId="19" fillId="9" borderId="5" xfId="119" applyNumberFormat="1" applyFont="1" applyFill="1" applyBorder="1" applyAlignment="1">
      <alignment horizontal="center" vertical="center" wrapText="1"/>
    </xf>
    <xf numFmtId="167" fontId="13" fillId="9" borderId="3" xfId="0" applyNumberFormat="1" applyFont="1" applyFill="1" applyBorder="1" applyAlignment="1">
      <alignment horizontal="center" vertical="center" wrapText="1"/>
    </xf>
    <xf numFmtId="167" fontId="13" fillId="9" borderId="5" xfId="0" applyNumberFormat="1" applyFont="1" applyFill="1" applyBorder="1" applyAlignment="1">
      <alignment horizontal="center" vertical="center" wrapText="1"/>
    </xf>
    <xf numFmtId="167" fontId="13" fillId="9" borderId="2" xfId="0" applyNumberFormat="1" applyFont="1" applyFill="1" applyBorder="1" applyAlignment="1">
      <alignment horizontal="center" vertical="center" wrapText="1"/>
    </xf>
    <xf numFmtId="167" fontId="19" fillId="7" borderId="3" xfId="119" applyNumberFormat="1" applyFont="1" applyFill="1" applyBorder="1" applyAlignment="1">
      <alignment horizontal="center" vertical="center" wrapText="1"/>
    </xf>
    <xf numFmtId="167" fontId="19" fillId="7" borderId="2" xfId="119" applyNumberFormat="1" applyFont="1" applyFill="1" applyBorder="1" applyAlignment="1">
      <alignment horizontal="center" vertical="center" wrapText="1"/>
    </xf>
    <xf numFmtId="1" fontId="19" fillId="7" borderId="5" xfId="119" applyNumberFormat="1" applyFont="1" applyFill="1" applyBorder="1" applyAlignment="1">
      <alignment horizontal="center" vertical="center" wrapText="1"/>
    </xf>
    <xf numFmtId="167" fontId="19" fillId="7" borderId="5" xfId="119" applyNumberFormat="1" applyFont="1" applyFill="1" applyBorder="1" applyAlignment="1">
      <alignment horizontal="center" vertical="center" wrapText="1"/>
    </xf>
    <xf numFmtId="0" fontId="37" fillId="0" borderId="1" xfId="0" applyFont="1" applyFill="1" applyBorder="1" applyAlignment="1">
      <alignment horizontal="center" vertical="center" wrapText="1"/>
    </xf>
  </cellXfs>
  <cellStyles count="139">
    <cellStyle name="Celda de comprobación" xfId="138" builtinId="2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Millares" xfId="119" builtinId="3"/>
    <cellStyle name="Millares [0]" xfId="2" builtinId="6"/>
    <cellStyle name="Millares [0] 2" xfId="123" xr:uid="{00000000-0005-0000-0000-000077000000}"/>
    <cellStyle name="Moneda [0]" xfId="120" builtinId="7"/>
    <cellStyle name="Moneda [0] 2" xfId="121" xr:uid="{00000000-0005-0000-0000-000079000000}"/>
    <cellStyle name="Moneda 10" xfId="131" xr:uid="{00000000-0005-0000-0000-00007A000000}"/>
    <cellStyle name="Moneda 11" xfId="132" xr:uid="{00000000-0005-0000-0000-00007B000000}"/>
    <cellStyle name="Moneda 12" xfId="133" xr:uid="{00000000-0005-0000-0000-00007C000000}"/>
    <cellStyle name="Moneda 13" xfId="134" xr:uid="{00000000-0005-0000-0000-00007D000000}"/>
    <cellStyle name="Moneda 14" xfId="135" xr:uid="{00000000-0005-0000-0000-00007E000000}"/>
    <cellStyle name="Moneda 15" xfId="136" xr:uid="{00000000-0005-0000-0000-00007F000000}"/>
    <cellStyle name="Moneda 16" xfId="137" xr:uid="{00000000-0005-0000-0000-000080000000}"/>
    <cellStyle name="Moneda 2" xfId="122" xr:uid="{00000000-0005-0000-0000-000081000000}"/>
    <cellStyle name="Moneda 3" xfId="124" xr:uid="{00000000-0005-0000-0000-000082000000}"/>
    <cellStyle name="Moneda 4" xfId="125" xr:uid="{00000000-0005-0000-0000-000083000000}"/>
    <cellStyle name="Moneda 5" xfId="127" xr:uid="{00000000-0005-0000-0000-000084000000}"/>
    <cellStyle name="Moneda 6" xfId="126" xr:uid="{00000000-0005-0000-0000-000085000000}"/>
    <cellStyle name="Moneda 7" xfId="128" xr:uid="{00000000-0005-0000-0000-000086000000}"/>
    <cellStyle name="Moneda 8" xfId="129" xr:uid="{00000000-0005-0000-0000-000087000000}"/>
    <cellStyle name="Moneda 9" xfId="130" xr:uid="{00000000-0005-0000-0000-000088000000}"/>
    <cellStyle name="Normal" xfId="0" builtinId="0"/>
    <cellStyle name="Porcentaje" xfId="1" builtinId="5"/>
  </cellStyles>
  <dxfs count="0"/>
  <tableStyles count="0" defaultTableStyle="TableStyleMedium2" defaultPivotStyle="PivotStyleLight16"/>
  <colors>
    <mruColors>
      <color rgb="FFFFCC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2"/>
  <sheetViews>
    <sheetView tabSelected="1" zoomScale="62" zoomScaleNormal="62" workbookViewId="0">
      <pane ySplit="2" topLeftCell="A27" activePane="bottomLeft" state="frozen"/>
      <selection activeCell="O1" sqref="O1"/>
      <selection pane="bottomLeft" activeCell="J30" sqref="J30"/>
    </sheetView>
  </sheetViews>
  <sheetFormatPr baseColWidth="10" defaultColWidth="15" defaultRowHeight="20"/>
  <cols>
    <col min="1" max="1" width="15" style="36"/>
    <col min="2" max="3" width="12.7265625" style="36" customWidth="1"/>
    <col min="4" max="4" width="12.1796875" style="36" customWidth="1"/>
    <col min="5" max="5" width="12.26953125" style="36" customWidth="1"/>
    <col min="6" max="6" width="16.26953125" style="36" customWidth="1"/>
    <col min="7" max="7" width="20" style="36" customWidth="1"/>
    <col min="8" max="8" width="20.81640625" style="36" customWidth="1"/>
    <col min="9" max="9" width="22.7265625" style="36" customWidth="1"/>
    <col min="10" max="10" width="18.7265625" style="36" customWidth="1"/>
    <col min="11" max="11" width="21.7265625" style="36" customWidth="1"/>
    <col min="12" max="12" width="24.26953125" style="36" customWidth="1"/>
    <col min="13" max="15" width="17.26953125" style="93" customWidth="1"/>
    <col min="16" max="16" width="17.26953125" style="53" customWidth="1"/>
    <col min="17" max="18" width="20" style="53" customWidth="1"/>
    <col min="19" max="20" width="20.7265625" style="36" customWidth="1"/>
    <col min="21" max="21" width="22.54296875" style="37" customWidth="1"/>
    <col min="22" max="22" width="15" style="37" customWidth="1"/>
    <col min="23" max="23" width="14.453125" style="37" customWidth="1"/>
    <col min="24" max="24" width="23.26953125" style="37" customWidth="1"/>
    <col min="25" max="26" width="18.7265625" style="37" customWidth="1"/>
    <col min="27" max="28" width="18.7265625" style="57" customWidth="1"/>
    <col min="29" max="29" width="16.26953125" style="36" customWidth="1"/>
    <col min="30" max="30" width="16.1796875" style="36" customWidth="1"/>
    <col min="31" max="31" width="20.7265625" style="54" customWidth="1"/>
    <col min="32" max="32" width="20" style="36" customWidth="1"/>
    <col min="33" max="33" width="25" style="36" customWidth="1"/>
    <col min="34" max="34" width="23" style="36" customWidth="1"/>
    <col min="35" max="35" width="26.7265625" style="36" customWidth="1"/>
    <col min="36" max="37" width="26.7265625" style="55" customWidth="1"/>
    <col min="38" max="38" width="33.54296875" style="36" customWidth="1"/>
    <col min="39" max="39" width="40.81640625" style="36" customWidth="1"/>
    <col min="40" max="40" width="35.1796875" style="61" customWidth="1"/>
    <col min="41" max="42" width="37.26953125" style="61" customWidth="1"/>
    <col min="43" max="43" width="90.81640625" style="70" customWidth="1"/>
    <col min="44" max="44" width="128.453125" style="70" customWidth="1"/>
    <col min="45" max="16384" width="15" style="36"/>
  </cols>
  <sheetData>
    <row r="1" spans="1:44" s="1" customFormat="1" ht="26.25" customHeight="1">
      <c r="A1" s="126" t="s">
        <v>165</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82"/>
    </row>
    <row r="2" spans="1:44" s="1" customFormat="1" ht="92.5">
      <c r="A2" s="6" t="s">
        <v>0</v>
      </c>
      <c r="B2" s="6" t="s">
        <v>1</v>
      </c>
      <c r="C2" s="6" t="s">
        <v>2</v>
      </c>
      <c r="D2" s="6" t="s">
        <v>3</v>
      </c>
      <c r="E2" s="6" t="s">
        <v>4</v>
      </c>
      <c r="F2" s="6" t="s">
        <v>5</v>
      </c>
      <c r="G2" s="6" t="s">
        <v>6</v>
      </c>
      <c r="H2" s="6" t="s">
        <v>7</v>
      </c>
      <c r="I2" s="6" t="s">
        <v>8</v>
      </c>
      <c r="J2" s="6" t="s">
        <v>9</v>
      </c>
      <c r="K2" s="6" t="s">
        <v>10</v>
      </c>
      <c r="L2" s="6" t="s">
        <v>159</v>
      </c>
      <c r="M2" s="71" t="s">
        <v>160</v>
      </c>
      <c r="N2" s="74" t="s">
        <v>162</v>
      </c>
      <c r="O2" s="74" t="s">
        <v>211</v>
      </c>
      <c r="P2" s="51" t="s">
        <v>232</v>
      </c>
      <c r="Q2" s="51" t="s">
        <v>195</v>
      </c>
      <c r="R2" s="51" t="s">
        <v>196</v>
      </c>
      <c r="S2" s="6" t="s">
        <v>11</v>
      </c>
      <c r="T2" s="6" t="s">
        <v>12</v>
      </c>
      <c r="U2" s="6" t="s">
        <v>13</v>
      </c>
      <c r="V2" s="6" t="s">
        <v>14</v>
      </c>
      <c r="W2" s="6" t="s">
        <v>15</v>
      </c>
      <c r="X2" s="41" t="s">
        <v>132</v>
      </c>
      <c r="Y2" s="74" t="s">
        <v>163</v>
      </c>
      <c r="Z2" s="74" t="s">
        <v>212</v>
      </c>
      <c r="AA2" s="51" t="s">
        <v>235</v>
      </c>
      <c r="AB2" s="51" t="s">
        <v>236</v>
      </c>
      <c r="AC2" s="6" t="s">
        <v>131</v>
      </c>
      <c r="AD2" s="6" t="s">
        <v>16</v>
      </c>
      <c r="AE2" s="38" t="s">
        <v>129</v>
      </c>
      <c r="AF2" s="6" t="s">
        <v>17</v>
      </c>
      <c r="AG2" s="17" t="s">
        <v>133</v>
      </c>
      <c r="AH2" s="17" t="s">
        <v>18</v>
      </c>
      <c r="AI2" s="17" t="s">
        <v>19</v>
      </c>
      <c r="AJ2" s="46" t="s">
        <v>164</v>
      </c>
      <c r="AK2" s="77" t="s">
        <v>213</v>
      </c>
      <c r="AL2" s="42" t="s">
        <v>190</v>
      </c>
      <c r="AM2" s="99" t="s">
        <v>238</v>
      </c>
      <c r="AN2" s="99" t="s">
        <v>198</v>
      </c>
      <c r="AO2" s="99" t="s">
        <v>239</v>
      </c>
      <c r="AP2" s="99" t="s">
        <v>240</v>
      </c>
      <c r="AQ2" s="63" t="s">
        <v>214</v>
      </c>
      <c r="AR2" s="83" t="s">
        <v>215</v>
      </c>
    </row>
    <row r="3" spans="1:44" s="1" customFormat="1" ht="117" customHeight="1">
      <c r="A3" s="135" t="s">
        <v>20</v>
      </c>
      <c r="B3" s="135" t="s">
        <v>21</v>
      </c>
      <c r="C3" s="135" t="s">
        <v>22</v>
      </c>
      <c r="D3" s="135" t="s">
        <v>22</v>
      </c>
      <c r="E3" s="135" t="s">
        <v>23</v>
      </c>
      <c r="F3" s="135" t="s">
        <v>24</v>
      </c>
      <c r="G3" s="137">
        <v>0.08</v>
      </c>
      <c r="H3" s="139" t="s">
        <v>25</v>
      </c>
      <c r="I3" s="24" t="s">
        <v>41</v>
      </c>
      <c r="J3" s="7">
        <v>18431</v>
      </c>
      <c r="K3" s="132" t="s">
        <v>58</v>
      </c>
      <c r="L3" s="9">
        <v>22429</v>
      </c>
      <c r="M3" s="72">
        <v>800</v>
      </c>
      <c r="N3" s="73">
        <v>0</v>
      </c>
      <c r="O3" s="73">
        <v>0</v>
      </c>
      <c r="P3" s="52">
        <f>(+N3+O3)/M3</f>
        <v>0</v>
      </c>
      <c r="Q3" s="52">
        <v>1</v>
      </c>
      <c r="R3" s="145">
        <f>AVERAGE(Q3:Q5)</f>
        <v>1</v>
      </c>
      <c r="S3" s="131" t="s">
        <v>74</v>
      </c>
      <c r="T3" s="127">
        <v>2017130010110</v>
      </c>
      <c r="U3" s="131" t="s">
        <v>83</v>
      </c>
      <c r="V3" s="131" t="s">
        <v>84</v>
      </c>
      <c r="W3" s="131" t="s">
        <v>85</v>
      </c>
      <c r="X3" s="131">
        <v>4</v>
      </c>
      <c r="Y3" s="111">
        <v>1</v>
      </c>
      <c r="Z3" s="111">
        <v>0</v>
      </c>
      <c r="AA3" s="108">
        <f>(+Y3+Z3)/X3</f>
        <v>0.25</v>
      </c>
      <c r="AB3" s="108">
        <f>+AA3</f>
        <v>0.25</v>
      </c>
      <c r="AC3" s="8" t="s">
        <v>91</v>
      </c>
      <c r="AD3" s="8" t="s">
        <v>157</v>
      </c>
      <c r="AE3" s="168">
        <v>1300</v>
      </c>
      <c r="AF3" s="153" t="s">
        <v>158</v>
      </c>
      <c r="AG3" s="163">
        <v>793036874.08094621</v>
      </c>
      <c r="AH3" s="164" t="s">
        <v>130</v>
      </c>
      <c r="AI3" s="173" t="s">
        <v>95</v>
      </c>
      <c r="AJ3" s="187">
        <v>12000000</v>
      </c>
      <c r="AK3" s="216">
        <v>69000000</v>
      </c>
      <c r="AL3" s="190" t="s">
        <v>166</v>
      </c>
      <c r="AM3" s="113" t="s">
        <v>199</v>
      </c>
      <c r="AN3" s="101">
        <v>793036874.08000004</v>
      </c>
      <c r="AO3" s="101">
        <v>115000000</v>
      </c>
      <c r="AP3" s="101">
        <v>115000000</v>
      </c>
      <c r="AQ3" s="64" t="s">
        <v>183</v>
      </c>
      <c r="AR3" s="208" t="s">
        <v>225</v>
      </c>
    </row>
    <row r="4" spans="1:44" s="1" customFormat="1" ht="82.5" customHeight="1">
      <c r="A4" s="136"/>
      <c r="B4" s="136"/>
      <c r="C4" s="136"/>
      <c r="D4" s="136"/>
      <c r="E4" s="136"/>
      <c r="F4" s="136"/>
      <c r="G4" s="138"/>
      <c r="H4" s="139"/>
      <c r="I4" s="24" t="s">
        <v>46</v>
      </c>
      <c r="J4" s="7">
        <v>2000</v>
      </c>
      <c r="K4" s="132"/>
      <c r="L4" s="9">
        <v>4016</v>
      </c>
      <c r="M4" s="72">
        <v>500</v>
      </c>
      <c r="N4" s="73">
        <v>41</v>
      </c>
      <c r="O4" s="73">
        <v>0</v>
      </c>
      <c r="P4" s="52">
        <f t="shared" ref="P4:P7" si="0">(+N4+O4)/M4</f>
        <v>8.2000000000000003E-2</v>
      </c>
      <c r="Q4" s="52">
        <v>1</v>
      </c>
      <c r="R4" s="147"/>
      <c r="S4" s="131"/>
      <c r="T4" s="127"/>
      <c r="U4" s="131"/>
      <c r="V4" s="131"/>
      <c r="W4" s="131"/>
      <c r="X4" s="131"/>
      <c r="Y4" s="158"/>
      <c r="Z4" s="158"/>
      <c r="AA4" s="109"/>
      <c r="AB4" s="109"/>
      <c r="AC4" s="8" t="s">
        <v>91</v>
      </c>
      <c r="AD4" s="8" t="s">
        <v>157</v>
      </c>
      <c r="AE4" s="170"/>
      <c r="AF4" s="153"/>
      <c r="AG4" s="163"/>
      <c r="AH4" s="164"/>
      <c r="AI4" s="173"/>
      <c r="AJ4" s="188"/>
      <c r="AK4" s="217"/>
      <c r="AL4" s="191"/>
      <c r="AM4" s="114"/>
      <c r="AN4" s="103"/>
      <c r="AO4" s="103"/>
      <c r="AP4" s="103"/>
      <c r="AQ4" s="65" t="s">
        <v>188</v>
      </c>
      <c r="AR4" s="209"/>
    </row>
    <row r="5" spans="1:44" s="1" customFormat="1" ht="60" customHeight="1">
      <c r="A5" s="136"/>
      <c r="B5" s="136"/>
      <c r="C5" s="136"/>
      <c r="D5" s="136"/>
      <c r="E5" s="136"/>
      <c r="F5" s="136"/>
      <c r="G5" s="138"/>
      <c r="H5" s="139"/>
      <c r="I5" s="24" t="s">
        <v>37</v>
      </c>
      <c r="J5" s="7">
        <v>5</v>
      </c>
      <c r="K5" s="19" t="s">
        <v>59</v>
      </c>
      <c r="L5" s="9">
        <v>12</v>
      </c>
      <c r="M5" s="72">
        <v>4</v>
      </c>
      <c r="N5" s="73">
        <v>1</v>
      </c>
      <c r="O5" s="73">
        <v>0</v>
      </c>
      <c r="P5" s="52">
        <f t="shared" si="0"/>
        <v>0.25</v>
      </c>
      <c r="Q5" s="52">
        <v>1</v>
      </c>
      <c r="R5" s="146"/>
      <c r="S5" s="131"/>
      <c r="T5" s="127"/>
      <c r="U5" s="131"/>
      <c r="V5" s="131"/>
      <c r="W5" s="131"/>
      <c r="X5" s="131"/>
      <c r="Y5" s="112"/>
      <c r="Z5" s="112"/>
      <c r="AA5" s="110"/>
      <c r="AB5" s="110"/>
      <c r="AC5" s="8" t="s">
        <v>91</v>
      </c>
      <c r="AD5" s="8" t="s">
        <v>157</v>
      </c>
      <c r="AE5" s="169"/>
      <c r="AF5" s="153"/>
      <c r="AG5" s="163"/>
      <c r="AH5" s="164"/>
      <c r="AI5" s="173"/>
      <c r="AJ5" s="189"/>
      <c r="AK5" s="218"/>
      <c r="AL5" s="192"/>
      <c r="AM5" s="115"/>
      <c r="AN5" s="102"/>
      <c r="AO5" s="102"/>
      <c r="AP5" s="102"/>
      <c r="AQ5" s="65" t="s">
        <v>189</v>
      </c>
      <c r="AR5" s="210"/>
    </row>
    <row r="6" spans="1:44" s="1" customFormat="1" ht="93.75" customHeight="1">
      <c r="A6" s="136"/>
      <c r="B6" s="136"/>
      <c r="C6" s="136"/>
      <c r="D6" s="136"/>
      <c r="E6" s="136"/>
      <c r="F6" s="136"/>
      <c r="G6" s="138"/>
      <c r="H6" s="139" t="s">
        <v>26</v>
      </c>
      <c r="I6" s="24" t="s">
        <v>55</v>
      </c>
      <c r="J6" s="7">
        <v>11520</v>
      </c>
      <c r="K6" s="22">
        <v>10857</v>
      </c>
      <c r="L6" s="9">
        <v>12697</v>
      </c>
      <c r="M6" s="72">
        <v>2000</v>
      </c>
      <c r="N6" s="73">
        <v>0</v>
      </c>
      <c r="O6" s="73">
        <v>0</v>
      </c>
      <c r="P6" s="52">
        <f>(+N6+O6)/M6</f>
        <v>0</v>
      </c>
      <c r="Q6" s="52">
        <v>1</v>
      </c>
      <c r="R6" s="145">
        <f>AVERAGE(Q6:Q7)</f>
        <v>1</v>
      </c>
      <c r="S6" s="131" t="s">
        <v>75</v>
      </c>
      <c r="T6" s="127">
        <v>2017130010108</v>
      </c>
      <c r="U6" s="32" t="s">
        <v>161</v>
      </c>
      <c r="V6" s="32" t="s">
        <v>84</v>
      </c>
      <c r="W6" s="32" t="s">
        <v>85</v>
      </c>
      <c r="X6" s="50">
        <v>20</v>
      </c>
      <c r="Y6" s="75">
        <v>0</v>
      </c>
      <c r="Z6" s="75">
        <v>0</v>
      </c>
      <c r="AA6" s="56">
        <f t="shared" ref="AA6:AA15" si="1">(+Y6+Z6)/X6</f>
        <v>0</v>
      </c>
      <c r="AB6" s="108">
        <f>AVERAGE(AA6:AA7)</f>
        <v>1.2500000000000001E-2</v>
      </c>
      <c r="AC6" s="8" t="s">
        <v>91</v>
      </c>
      <c r="AD6" s="8" t="s">
        <v>157</v>
      </c>
      <c r="AE6" s="39">
        <v>2000</v>
      </c>
      <c r="AF6" s="153"/>
      <c r="AG6" s="176" t="s">
        <v>137</v>
      </c>
      <c r="AH6" s="173" t="s">
        <v>135</v>
      </c>
      <c r="AI6" s="173" t="s">
        <v>95</v>
      </c>
      <c r="AJ6" s="187">
        <v>2200000</v>
      </c>
      <c r="AK6" s="216">
        <v>55700000</v>
      </c>
      <c r="AL6" s="190" t="s">
        <v>168</v>
      </c>
      <c r="AM6" s="113" t="s">
        <v>200</v>
      </c>
      <c r="AN6" s="101">
        <v>798074880</v>
      </c>
      <c r="AO6" s="101">
        <v>93000000</v>
      </c>
      <c r="AP6" s="101">
        <v>93000000</v>
      </c>
      <c r="AQ6" s="65" t="s">
        <v>174</v>
      </c>
      <c r="AR6" s="88" t="s">
        <v>217</v>
      </c>
    </row>
    <row r="7" spans="1:44" s="1" customFormat="1" ht="109.5" customHeight="1">
      <c r="A7" s="136"/>
      <c r="B7" s="136"/>
      <c r="C7" s="136"/>
      <c r="D7" s="136"/>
      <c r="E7" s="136"/>
      <c r="F7" s="136"/>
      <c r="G7" s="138"/>
      <c r="H7" s="139"/>
      <c r="I7" s="24" t="s">
        <v>47</v>
      </c>
      <c r="J7" s="7">
        <v>2000</v>
      </c>
      <c r="K7" s="19" t="s">
        <v>60</v>
      </c>
      <c r="L7" s="9">
        <v>10765</v>
      </c>
      <c r="M7" s="72">
        <v>1000</v>
      </c>
      <c r="N7" s="73">
        <v>35</v>
      </c>
      <c r="O7" s="73">
        <v>99</v>
      </c>
      <c r="P7" s="52">
        <f t="shared" si="0"/>
        <v>0.13400000000000001</v>
      </c>
      <c r="Q7" s="52">
        <v>1</v>
      </c>
      <c r="R7" s="146"/>
      <c r="S7" s="131"/>
      <c r="T7" s="127"/>
      <c r="U7" s="32" t="s">
        <v>87</v>
      </c>
      <c r="V7" s="32" t="s">
        <v>84</v>
      </c>
      <c r="W7" s="32" t="s">
        <v>85</v>
      </c>
      <c r="X7" s="33">
        <v>40</v>
      </c>
      <c r="Y7" s="75">
        <v>1</v>
      </c>
      <c r="Z7" s="75">
        <v>0</v>
      </c>
      <c r="AA7" s="56">
        <f t="shared" si="1"/>
        <v>2.5000000000000001E-2</v>
      </c>
      <c r="AB7" s="110"/>
      <c r="AC7" s="8" t="s">
        <v>91</v>
      </c>
      <c r="AD7" s="8" t="s">
        <v>157</v>
      </c>
      <c r="AE7" s="39">
        <v>1000</v>
      </c>
      <c r="AF7" s="153"/>
      <c r="AG7" s="176"/>
      <c r="AH7" s="173"/>
      <c r="AI7" s="173"/>
      <c r="AJ7" s="189"/>
      <c r="AK7" s="218"/>
      <c r="AL7" s="192"/>
      <c r="AM7" s="115"/>
      <c r="AN7" s="102"/>
      <c r="AO7" s="102"/>
      <c r="AP7" s="102"/>
      <c r="AQ7" s="66" t="s">
        <v>173</v>
      </c>
      <c r="AR7" s="86" t="s">
        <v>226</v>
      </c>
    </row>
    <row r="8" spans="1:44" s="1" customFormat="1" ht="163.5" customHeight="1">
      <c r="A8" s="136"/>
      <c r="B8" s="136"/>
      <c r="C8" s="136"/>
      <c r="D8" s="136"/>
      <c r="E8" s="136"/>
      <c r="F8" s="136"/>
      <c r="G8" s="138"/>
      <c r="H8" s="128" t="s">
        <v>27</v>
      </c>
      <c r="I8" s="21" t="s">
        <v>56</v>
      </c>
      <c r="J8" s="20">
        <v>6412</v>
      </c>
      <c r="K8" s="22">
        <v>3523</v>
      </c>
      <c r="L8" s="26">
        <v>20465</v>
      </c>
      <c r="M8" s="72">
        <v>500</v>
      </c>
      <c r="N8" s="73">
        <v>48</v>
      </c>
      <c r="O8" s="73">
        <v>0</v>
      </c>
      <c r="P8" s="52">
        <f>(+N8+O8)/M8</f>
        <v>9.6000000000000002E-2</v>
      </c>
      <c r="Q8" s="52">
        <v>1</v>
      </c>
      <c r="R8" s="145">
        <f>AVERAGE(Q8:Q9)</f>
        <v>1</v>
      </c>
      <c r="S8" s="131" t="s">
        <v>76</v>
      </c>
      <c r="T8" s="127">
        <v>2017130010109</v>
      </c>
      <c r="U8" s="32" t="s">
        <v>119</v>
      </c>
      <c r="V8" s="32" t="s">
        <v>84</v>
      </c>
      <c r="W8" s="32" t="s">
        <v>85</v>
      </c>
      <c r="X8" s="33">
        <v>5</v>
      </c>
      <c r="Y8" s="75">
        <v>1</v>
      </c>
      <c r="Z8" s="75">
        <v>0</v>
      </c>
      <c r="AA8" s="56">
        <f t="shared" si="1"/>
        <v>0.2</v>
      </c>
      <c r="AB8" s="108">
        <f>AVERAGE(AA8:AA9)</f>
        <v>0.1</v>
      </c>
      <c r="AC8" s="8" t="s">
        <v>91</v>
      </c>
      <c r="AD8" s="8" t="s">
        <v>157</v>
      </c>
      <c r="AE8" s="39">
        <v>500</v>
      </c>
      <c r="AF8" s="153"/>
      <c r="AG8" s="176" t="s">
        <v>139</v>
      </c>
      <c r="AH8" s="173" t="s">
        <v>138</v>
      </c>
      <c r="AI8" s="173" t="s">
        <v>95</v>
      </c>
      <c r="AJ8" s="187">
        <v>5000000</v>
      </c>
      <c r="AK8" s="216">
        <v>20000000</v>
      </c>
      <c r="AL8" s="190" t="s">
        <v>169</v>
      </c>
      <c r="AM8" s="113" t="s">
        <v>201</v>
      </c>
      <c r="AN8" s="101">
        <v>88674986.659999996</v>
      </c>
      <c r="AO8" s="101">
        <v>25000000</v>
      </c>
      <c r="AP8" s="101">
        <v>25000000</v>
      </c>
      <c r="AQ8" s="90" t="s">
        <v>192</v>
      </c>
      <c r="AR8" s="88" t="s">
        <v>218</v>
      </c>
    </row>
    <row r="9" spans="1:44" s="1" customFormat="1" ht="191.25" customHeight="1">
      <c r="A9" s="136"/>
      <c r="B9" s="136"/>
      <c r="C9" s="136"/>
      <c r="D9" s="136"/>
      <c r="E9" s="136"/>
      <c r="F9" s="136"/>
      <c r="G9" s="138"/>
      <c r="H9" s="128"/>
      <c r="I9" s="21" t="s">
        <v>48</v>
      </c>
      <c r="J9" s="20">
        <v>5140</v>
      </c>
      <c r="K9" s="22" t="s">
        <v>61</v>
      </c>
      <c r="L9" s="10">
        <v>6387</v>
      </c>
      <c r="M9" s="72">
        <v>500</v>
      </c>
      <c r="N9" s="73">
        <v>0</v>
      </c>
      <c r="O9" s="73">
        <v>0</v>
      </c>
      <c r="P9" s="52">
        <f>(+N9+O9)/M9</f>
        <v>0</v>
      </c>
      <c r="Q9" s="52">
        <v>1</v>
      </c>
      <c r="R9" s="146"/>
      <c r="S9" s="131"/>
      <c r="T9" s="127"/>
      <c r="U9" s="32" t="s">
        <v>118</v>
      </c>
      <c r="V9" s="32" t="s">
        <v>89</v>
      </c>
      <c r="W9" s="32" t="s">
        <v>86</v>
      </c>
      <c r="X9" s="33">
        <v>6</v>
      </c>
      <c r="Y9" s="75">
        <v>0</v>
      </c>
      <c r="Z9" s="75">
        <v>0</v>
      </c>
      <c r="AA9" s="56">
        <f t="shared" si="1"/>
        <v>0</v>
      </c>
      <c r="AB9" s="110"/>
      <c r="AC9" s="8" t="s">
        <v>91</v>
      </c>
      <c r="AD9" s="8" t="s">
        <v>157</v>
      </c>
      <c r="AE9" s="39">
        <v>500</v>
      </c>
      <c r="AF9" s="153"/>
      <c r="AG9" s="176"/>
      <c r="AH9" s="173"/>
      <c r="AI9" s="173"/>
      <c r="AJ9" s="189"/>
      <c r="AK9" s="218"/>
      <c r="AL9" s="192"/>
      <c r="AM9" s="115"/>
      <c r="AN9" s="102"/>
      <c r="AO9" s="102"/>
      <c r="AP9" s="102"/>
      <c r="AQ9" s="64" t="s">
        <v>191</v>
      </c>
      <c r="AR9" s="84" t="s">
        <v>219</v>
      </c>
    </row>
    <row r="10" spans="1:44" s="1" customFormat="1" ht="96.75" customHeight="1">
      <c r="A10" s="136"/>
      <c r="B10" s="136"/>
      <c r="C10" s="136"/>
      <c r="D10" s="136"/>
      <c r="E10" s="136"/>
      <c r="F10" s="136"/>
      <c r="G10" s="138"/>
      <c r="H10" s="128" t="s">
        <v>28</v>
      </c>
      <c r="I10" s="128" t="s">
        <v>49</v>
      </c>
      <c r="J10" s="129">
        <v>500</v>
      </c>
      <c r="K10" s="132" t="s">
        <v>62</v>
      </c>
      <c r="L10" s="130">
        <v>6373</v>
      </c>
      <c r="M10" s="133">
        <v>750</v>
      </c>
      <c r="N10" s="151">
        <v>0</v>
      </c>
      <c r="O10" s="151">
        <v>0</v>
      </c>
      <c r="P10" s="145">
        <f>(+N10+O10)/M10</f>
        <v>0</v>
      </c>
      <c r="Q10" s="145">
        <v>1</v>
      </c>
      <c r="R10" s="145">
        <f>+Q10</f>
        <v>1</v>
      </c>
      <c r="S10" s="131" t="s">
        <v>77</v>
      </c>
      <c r="T10" s="127">
        <v>2017130010105</v>
      </c>
      <c r="U10" s="32" t="s">
        <v>120</v>
      </c>
      <c r="V10" s="32" t="s">
        <v>84</v>
      </c>
      <c r="W10" s="32" t="s">
        <v>85</v>
      </c>
      <c r="X10" s="33">
        <v>4</v>
      </c>
      <c r="Y10" s="75">
        <v>0</v>
      </c>
      <c r="Z10" s="75">
        <v>0</v>
      </c>
      <c r="AA10" s="56">
        <f t="shared" si="1"/>
        <v>0</v>
      </c>
      <c r="AB10" s="108">
        <f>AVERAGE(AA10:AA11)</f>
        <v>0</v>
      </c>
      <c r="AC10" s="8" t="s">
        <v>91</v>
      </c>
      <c r="AD10" s="8" t="s">
        <v>157</v>
      </c>
      <c r="AE10" s="154">
        <v>750</v>
      </c>
      <c r="AF10" s="153"/>
      <c r="AG10" s="25" t="s">
        <v>141</v>
      </c>
      <c r="AH10" s="18" t="s">
        <v>140</v>
      </c>
      <c r="AI10" s="18" t="s">
        <v>95</v>
      </c>
      <c r="AJ10" s="47">
        <v>10000000</v>
      </c>
      <c r="AK10" s="78">
        <v>96100000</v>
      </c>
      <c r="AL10" s="49" t="s">
        <v>170</v>
      </c>
      <c r="AM10" s="60" t="s">
        <v>202</v>
      </c>
      <c r="AN10" s="100">
        <v>573499733.28999996</v>
      </c>
      <c r="AO10" s="100">
        <v>173800000</v>
      </c>
      <c r="AP10" s="100">
        <v>173800000</v>
      </c>
      <c r="AQ10" s="181" t="s">
        <v>175</v>
      </c>
      <c r="AR10" s="104" t="s">
        <v>220</v>
      </c>
    </row>
    <row r="11" spans="1:44" s="1" customFormat="1" ht="189" customHeight="1">
      <c r="A11" s="136"/>
      <c r="B11" s="136"/>
      <c r="C11" s="136"/>
      <c r="D11" s="136"/>
      <c r="E11" s="136"/>
      <c r="F11" s="136"/>
      <c r="G11" s="138"/>
      <c r="H11" s="128"/>
      <c r="I11" s="128"/>
      <c r="J11" s="129"/>
      <c r="K11" s="132"/>
      <c r="L11" s="130">
        <v>0</v>
      </c>
      <c r="M11" s="134"/>
      <c r="N11" s="152"/>
      <c r="O11" s="152"/>
      <c r="P11" s="146"/>
      <c r="Q11" s="146"/>
      <c r="R11" s="146"/>
      <c r="S11" s="131"/>
      <c r="T11" s="127"/>
      <c r="U11" s="32" t="s">
        <v>121</v>
      </c>
      <c r="V11" s="32" t="s">
        <v>84</v>
      </c>
      <c r="W11" s="32" t="s">
        <v>85</v>
      </c>
      <c r="X11" s="33">
        <v>10</v>
      </c>
      <c r="Y11" s="75">
        <v>0</v>
      </c>
      <c r="Z11" s="75">
        <v>0</v>
      </c>
      <c r="AA11" s="56">
        <f t="shared" si="1"/>
        <v>0</v>
      </c>
      <c r="AB11" s="110"/>
      <c r="AC11" s="8" t="s">
        <v>91</v>
      </c>
      <c r="AD11" s="8" t="s">
        <v>157</v>
      </c>
      <c r="AE11" s="154"/>
      <c r="AF11" s="153"/>
      <c r="AG11" s="27">
        <v>748194943.5</v>
      </c>
      <c r="AH11" s="18" t="s">
        <v>142</v>
      </c>
      <c r="AI11" s="18" t="s">
        <v>143</v>
      </c>
      <c r="AJ11" s="47">
        <v>0</v>
      </c>
      <c r="AK11" s="79">
        <v>0</v>
      </c>
      <c r="AL11" s="43" t="s">
        <v>171</v>
      </c>
      <c r="AM11" s="60" t="s">
        <v>203</v>
      </c>
      <c r="AN11" s="100">
        <v>748194943.5</v>
      </c>
      <c r="AO11" s="62">
        <v>0</v>
      </c>
      <c r="AP11" s="62">
        <v>0</v>
      </c>
      <c r="AQ11" s="181"/>
      <c r="AR11" s="104"/>
    </row>
    <row r="12" spans="1:44" s="1" customFormat="1" ht="73.5" customHeight="1">
      <c r="A12" s="136"/>
      <c r="B12" s="136"/>
      <c r="C12" s="136"/>
      <c r="D12" s="136"/>
      <c r="E12" s="136"/>
      <c r="F12" s="136"/>
      <c r="G12" s="138"/>
      <c r="H12" s="128" t="s">
        <v>29</v>
      </c>
      <c r="I12" s="23" t="s">
        <v>50</v>
      </c>
      <c r="J12" s="41">
        <v>1704</v>
      </c>
      <c r="K12" s="41" t="s">
        <v>63</v>
      </c>
      <c r="L12" s="10">
        <v>2013</v>
      </c>
      <c r="M12" s="72">
        <v>50</v>
      </c>
      <c r="N12" s="73">
        <v>0</v>
      </c>
      <c r="O12" s="73">
        <v>0</v>
      </c>
      <c r="P12" s="52">
        <f>(+N12+O12)/M12</f>
        <v>0</v>
      </c>
      <c r="Q12" s="52">
        <v>1</v>
      </c>
      <c r="R12" s="145">
        <f>AVERAGE(Q12:Q14)</f>
        <v>0.8374384222884047</v>
      </c>
      <c r="S12" s="131" t="s">
        <v>78</v>
      </c>
      <c r="T12" s="127">
        <v>2017130010111</v>
      </c>
      <c r="U12" s="32" t="s">
        <v>93</v>
      </c>
      <c r="V12" s="32" t="s">
        <v>84</v>
      </c>
      <c r="W12" s="32" t="s">
        <v>85</v>
      </c>
      <c r="X12" s="33">
        <v>5</v>
      </c>
      <c r="Y12" s="75">
        <v>0</v>
      </c>
      <c r="Z12" s="75">
        <v>0</v>
      </c>
      <c r="AA12" s="56">
        <f t="shared" si="1"/>
        <v>0</v>
      </c>
      <c r="AB12" s="108">
        <f>AVERAGE(AA12:AA14)</f>
        <v>8.3333333333333329E-2</v>
      </c>
      <c r="AC12" s="8" t="s">
        <v>91</v>
      </c>
      <c r="AD12" s="8" t="s">
        <v>157</v>
      </c>
      <c r="AE12" s="39">
        <v>50</v>
      </c>
      <c r="AF12" s="153"/>
      <c r="AG12" s="175" t="s">
        <v>144</v>
      </c>
      <c r="AH12" s="161" t="s">
        <v>145</v>
      </c>
      <c r="AI12" s="161" t="s">
        <v>146</v>
      </c>
      <c r="AJ12" s="187">
        <v>0</v>
      </c>
      <c r="AK12" s="216">
        <v>0</v>
      </c>
      <c r="AL12" s="193" t="s">
        <v>172</v>
      </c>
      <c r="AM12" s="116" t="s">
        <v>205</v>
      </c>
      <c r="AN12" s="101">
        <v>1745788201.5</v>
      </c>
      <c r="AO12" s="118">
        <v>0</v>
      </c>
      <c r="AP12" s="118">
        <v>0</v>
      </c>
      <c r="AQ12" s="195" t="s">
        <v>185</v>
      </c>
      <c r="AR12" s="208" t="s">
        <v>221</v>
      </c>
    </row>
    <row r="13" spans="1:44" s="16" customFormat="1" ht="219.75" customHeight="1">
      <c r="A13" s="136"/>
      <c r="B13" s="136"/>
      <c r="C13" s="136"/>
      <c r="D13" s="136"/>
      <c r="E13" s="136"/>
      <c r="F13" s="136"/>
      <c r="G13" s="138"/>
      <c r="H13" s="142"/>
      <c r="I13" s="11" t="s">
        <v>38</v>
      </c>
      <c r="J13" s="12">
        <v>2556</v>
      </c>
      <c r="K13" s="13" t="s">
        <v>64</v>
      </c>
      <c r="L13" s="14">
        <v>2493</v>
      </c>
      <c r="M13" s="72">
        <v>100</v>
      </c>
      <c r="N13" s="73">
        <v>0</v>
      </c>
      <c r="O13" s="73">
        <v>0</v>
      </c>
      <c r="P13" s="52">
        <f>(+N13+O13)/M13</f>
        <v>0</v>
      </c>
      <c r="Q13" s="52">
        <f>+(L13+N13)/J13</f>
        <v>0.97535211267605637</v>
      </c>
      <c r="R13" s="147"/>
      <c r="S13" s="131"/>
      <c r="T13" s="127"/>
      <c r="U13" s="34" t="s">
        <v>96</v>
      </c>
      <c r="V13" s="34" t="s">
        <v>97</v>
      </c>
      <c r="W13" s="34" t="s">
        <v>98</v>
      </c>
      <c r="X13" s="13">
        <v>3</v>
      </c>
      <c r="Y13" s="76">
        <v>0</v>
      </c>
      <c r="Z13" s="76">
        <v>0</v>
      </c>
      <c r="AA13" s="56">
        <f t="shared" si="1"/>
        <v>0</v>
      </c>
      <c r="AB13" s="109"/>
      <c r="AC13" s="15" t="s">
        <v>91</v>
      </c>
      <c r="AD13" s="15" t="s">
        <v>157</v>
      </c>
      <c r="AE13" s="40">
        <v>100</v>
      </c>
      <c r="AF13" s="153"/>
      <c r="AG13" s="175"/>
      <c r="AH13" s="161"/>
      <c r="AI13" s="161"/>
      <c r="AJ13" s="189"/>
      <c r="AK13" s="218"/>
      <c r="AL13" s="194"/>
      <c r="AM13" s="117"/>
      <c r="AN13" s="102"/>
      <c r="AO13" s="119"/>
      <c r="AP13" s="119"/>
      <c r="AQ13" s="196"/>
      <c r="AR13" s="209"/>
    </row>
    <row r="14" spans="1:44" s="1" customFormat="1" ht="178.5" customHeight="1">
      <c r="A14" s="136"/>
      <c r="B14" s="136"/>
      <c r="C14" s="136"/>
      <c r="D14" s="136"/>
      <c r="E14" s="136"/>
      <c r="F14" s="136"/>
      <c r="G14" s="138"/>
      <c r="H14" s="142"/>
      <c r="I14" s="21" t="s">
        <v>39</v>
      </c>
      <c r="J14" s="20">
        <v>4261</v>
      </c>
      <c r="K14" s="19" t="s">
        <v>65</v>
      </c>
      <c r="L14" s="10">
        <v>2288</v>
      </c>
      <c r="M14" s="72">
        <v>50</v>
      </c>
      <c r="N14" s="73">
        <v>0</v>
      </c>
      <c r="O14" s="73">
        <v>0</v>
      </c>
      <c r="P14" s="52">
        <f>(+N14+O14)/M14</f>
        <v>0</v>
      </c>
      <c r="Q14" s="52">
        <f>+(L14+N14)/J14</f>
        <v>0.53696315418915752</v>
      </c>
      <c r="R14" s="146"/>
      <c r="S14" s="131"/>
      <c r="T14" s="127"/>
      <c r="U14" s="33" t="s">
        <v>92</v>
      </c>
      <c r="V14" s="32" t="s">
        <v>100</v>
      </c>
      <c r="W14" s="32" t="s">
        <v>99</v>
      </c>
      <c r="X14" s="33">
        <v>4</v>
      </c>
      <c r="Y14" s="75">
        <v>1</v>
      </c>
      <c r="Z14" s="75">
        <v>0</v>
      </c>
      <c r="AA14" s="56">
        <f t="shared" si="1"/>
        <v>0.25</v>
      </c>
      <c r="AB14" s="110"/>
      <c r="AC14" s="8" t="s">
        <v>91</v>
      </c>
      <c r="AD14" s="8" t="s">
        <v>157</v>
      </c>
      <c r="AE14" s="39">
        <v>50</v>
      </c>
      <c r="AF14" s="153"/>
      <c r="AG14" s="28">
        <v>443374933.32171923</v>
      </c>
      <c r="AH14" s="29" t="s">
        <v>94</v>
      </c>
      <c r="AI14" s="30" t="s">
        <v>147</v>
      </c>
      <c r="AJ14" s="48">
        <v>21300000</v>
      </c>
      <c r="AK14" s="80">
        <v>189500000</v>
      </c>
      <c r="AL14" s="45" t="s">
        <v>167</v>
      </c>
      <c r="AM14" s="58" t="s">
        <v>204</v>
      </c>
      <c r="AN14" s="100">
        <v>443374933.31999999</v>
      </c>
      <c r="AO14" s="100">
        <v>342000000</v>
      </c>
      <c r="AP14" s="100">
        <v>342000000</v>
      </c>
      <c r="AQ14" s="67" t="s">
        <v>176</v>
      </c>
      <c r="AR14" s="210"/>
    </row>
    <row r="15" spans="1:44" s="1" customFormat="1" ht="57" customHeight="1">
      <c r="A15" s="136"/>
      <c r="B15" s="136"/>
      <c r="C15" s="136"/>
      <c r="D15" s="136"/>
      <c r="E15" s="136"/>
      <c r="F15" s="136"/>
      <c r="G15" s="138"/>
      <c r="H15" s="128" t="s">
        <v>30</v>
      </c>
      <c r="I15" s="128" t="s">
        <v>40</v>
      </c>
      <c r="J15" s="129">
        <v>13374</v>
      </c>
      <c r="K15" s="132" t="s">
        <v>66</v>
      </c>
      <c r="L15" s="130">
        <v>13784</v>
      </c>
      <c r="M15" s="133">
        <v>200</v>
      </c>
      <c r="N15" s="151">
        <v>9</v>
      </c>
      <c r="O15" s="151">
        <v>0</v>
      </c>
      <c r="P15" s="145">
        <f>(+N15+O15)/M15</f>
        <v>4.4999999999999998E-2</v>
      </c>
      <c r="Q15" s="145">
        <v>1</v>
      </c>
      <c r="R15" s="145">
        <f>AVERAGE(Q15:Q17)</f>
        <v>1</v>
      </c>
      <c r="S15" s="131" t="s">
        <v>79</v>
      </c>
      <c r="T15" s="127">
        <v>2017130010114</v>
      </c>
      <c r="U15" s="120" t="s">
        <v>103</v>
      </c>
      <c r="V15" s="120" t="s">
        <v>84</v>
      </c>
      <c r="W15" s="120" t="s">
        <v>85</v>
      </c>
      <c r="X15" s="120">
        <v>2</v>
      </c>
      <c r="Y15" s="111">
        <v>1</v>
      </c>
      <c r="Z15" s="111">
        <v>0</v>
      </c>
      <c r="AA15" s="108">
        <f t="shared" si="1"/>
        <v>0.5</v>
      </c>
      <c r="AB15" s="108">
        <f>AVERAGE(AA15:AA17)</f>
        <v>0.25</v>
      </c>
      <c r="AC15" s="156" t="s">
        <v>91</v>
      </c>
      <c r="AD15" s="156" t="s">
        <v>157</v>
      </c>
      <c r="AE15" s="165">
        <v>200</v>
      </c>
      <c r="AF15" s="153"/>
      <c r="AG15" s="162" t="s">
        <v>148</v>
      </c>
      <c r="AH15" s="161" t="s">
        <v>149</v>
      </c>
      <c r="AI15" s="161" t="s">
        <v>136</v>
      </c>
      <c r="AJ15" s="187">
        <v>0</v>
      </c>
      <c r="AK15" s="216">
        <v>0</v>
      </c>
      <c r="AL15" s="197" t="s">
        <v>177</v>
      </c>
      <c r="AM15" s="120" t="s">
        <v>206</v>
      </c>
      <c r="AN15" s="101">
        <v>88674986.659999996</v>
      </c>
      <c r="AO15" s="122">
        <v>0</v>
      </c>
      <c r="AP15" s="122">
        <v>0</v>
      </c>
      <c r="AQ15" s="182" t="s">
        <v>184</v>
      </c>
      <c r="AR15" s="211" t="s">
        <v>222</v>
      </c>
    </row>
    <row r="16" spans="1:44" s="1" customFormat="1" ht="141.75" customHeight="1">
      <c r="A16" s="136"/>
      <c r="B16" s="136"/>
      <c r="C16" s="136"/>
      <c r="D16" s="136"/>
      <c r="E16" s="136"/>
      <c r="F16" s="136"/>
      <c r="G16" s="138"/>
      <c r="H16" s="128"/>
      <c r="I16" s="128"/>
      <c r="J16" s="129"/>
      <c r="K16" s="132"/>
      <c r="L16" s="130">
        <v>0</v>
      </c>
      <c r="M16" s="134"/>
      <c r="N16" s="152"/>
      <c r="O16" s="152"/>
      <c r="P16" s="146"/>
      <c r="Q16" s="146"/>
      <c r="R16" s="147"/>
      <c r="S16" s="131"/>
      <c r="T16" s="127"/>
      <c r="U16" s="121"/>
      <c r="V16" s="121"/>
      <c r="W16" s="121"/>
      <c r="X16" s="121"/>
      <c r="Y16" s="112"/>
      <c r="Z16" s="112"/>
      <c r="AA16" s="110"/>
      <c r="AB16" s="109"/>
      <c r="AC16" s="157"/>
      <c r="AD16" s="157"/>
      <c r="AE16" s="166"/>
      <c r="AF16" s="153"/>
      <c r="AG16" s="162"/>
      <c r="AH16" s="161"/>
      <c r="AI16" s="161"/>
      <c r="AJ16" s="189"/>
      <c r="AK16" s="218"/>
      <c r="AL16" s="198"/>
      <c r="AM16" s="121"/>
      <c r="AN16" s="102"/>
      <c r="AO16" s="123"/>
      <c r="AP16" s="123"/>
      <c r="AQ16" s="183"/>
      <c r="AR16" s="212"/>
    </row>
    <row r="17" spans="1:44" s="1" customFormat="1" ht="87" customHeight="1">
      <c r="A17" s="136"/>
      <c r="B17" s="136"/>
      <c r="C17" s="136"/>
      <c r="D17" s="136"/>
      <c r="E17" s="136"/>
      <c r="F17" s="136"/>
      <c r="G17" s="138"/>
      <c r="H17" s="142"/>
      <c r="I17" s="21" t="s">
        <v>42</v>
      </c>
      <c r="J17" s="20">
        <v>8</v>
      </c>
      <c r="K17" s="19" t="s">
        <v>67</v>
      </c>
      <c r="L17" s="10">
        <v>10</v>
      </c>
      <c r="M17" s="72">
        <v>2</v>
      </c>
      <c r="N17" s="73">
        <v>0</v>
      </c>
      <c r="O17" s="73">
        <v>0</v>
      </c>
      <c r="P17" s="52">
        <f>(+N17+O17)/M17</f>
        <v>0</v>
      </c>
      <c r="Q17" s="52">
        <v>1</v>
      </c>
      <c r="R17" s="146"/>
      <c r="S17" s="131"/>
      <c r="T17" s="127"/>
      <c r="U17" s="32" t="s">
        <v>102</v>
      </c>
      <c r="V17" s="33" t="s">
        <v>89</v>
      </c>
      <c r="W17" s="33" t="s">
        <v>104</v>
      </c>
      <c r="X17" s="33">
        <v>2</v>
      </c>
      <c r="Y17" s="75">
        <v>0</v>
      </c>
      <c r="Z17" s="75">
        <v>0</v>
      </c>
      <c r="AA17" s="56">
        <f>(+Y17+Z17)/X17</f>
        <v>0</v>
      </c>
      <c r="AB17" s="110"/>
      <c r="AC17" s="8" t="s">
        <v>91</v>
      </c>
      <c r="AD17" s="8" t="s">
        <v>157</v>
      </c>
      <c r="AE17" s="167"/>
      <c r="AF17" s="153"/>
      <c r="AG17" s="28">
        <v>486054858.30767697</v>
      </c>
      <c r="AH17" s="31" t="s">
        <v>150</v>
      </c>
      <c r="AI17" s="30" t="s">
        <v>151</v>
      </c>
      <c r="AJ17" s="48">
        <v>0</v>
      </c>
      <c r="AK17" s="81">
        <v>18400000</v>
      </c>
      <c r="AL17" s="44" t="s">
        <v>179</v>
      </c>
      <c r="AM17" s="59" t="s">
        <v>207</v>
      </c>
      <c r="AN17" s="100">
        <v>486054858.31</v>
      </c>
      <c r="AO17" s="100">
        <v>41500000</v>
      </c>
      <c r="AP17" s="100">
        <v>41500000</v>
      </c>
      <c r="AQ17" s="68" t="s">
        <v>185</v>
      </c>
      <c r="AR17" s="213"/>
    </row>
    <row r="18" spans="1:44" s="1" customFormat="1" ht="117.75" customHeight="1">
      <c r="A18" s="136"/>
      <c r="B18" s="136"/>
      <c r="C18" s="136"/>
      <c r="D18" s="136"/>
      <c r="E18" s="136"/>
      <c r="F18" s="136"/>
      <c r="G18" s="138"/>
      <c r="H18" s="139" t="s">
        <v>31</v>
      </c>
      <c r="I18" s="24" t="s">
        <v>43</v>
      </c>
      <c r="J18" s="7">
        <v>9231</v>
      </c>
      <c r="K18" s="19" t="s">
        <v>68</v>
      </c>
      <c r="L18" s="9">
        <v>14881</v>
      </c>
      <c r="M18" s="72">
        <v>1000</v>
      </c>
      <c r="N18" s="73">
        <v>0</v>
      </c>
      <c r="O18" s="73">
        <v>75</v>
      </c>
      <c r="P18" s="52">
        <f>(+N18+O18)/M18</f>
        <v>7.4999999999999997E-2</v>
      </c>
      <c r="Q18" s="52">
        <v>1</v>
      </c>
      <c r="R18" s="145">
        <f>AVERAGE(Q18:Q19)</f>
        <v>1</v>
      </c>
      <c r="S18" s="131" t="s">
        <v>80</v>
      </c>
      <c r="T18" s="127">
        <v>2017130010113</v>
      </c>
      <c r="U18" s="32" t="s">
        <v>122</v>
      </c>
      <c r="V18" s="33" t="s">
        <v>84</v>
      </c>
      <c r="W18" s="33" t="s">
        <v>85</v>
      </c>
      <c r="X18" s="33">
        <v>10</v>
      </c>
      <c r="Y18" s="75">
        <v>0</v>
      </c>
      <c r="Z18" s="75">
        <v>8</v>
      </c>
      <c r="AA18" s="56">
        <f>(+Y18+Z18)/X18</f>
        <v>0.8</v>
      </c>
      <c r="AB18" s="108">
        <f>AVERAGE(AA18:AA19)</f>
        <v>0.4</v>
      </c>
      <c r="AC18" s="8" t="s">
        <v>91</v>
      </c>
      <c r="AD18" s="8" t="s">
        <v>157</v>
      </c>
      <c r="AE18" s="168">
        <v>1000</v>
      </c>
      <c r="AF18" s="153"/>
      <c r="AG18" s="163">
        <v>709399893.31474996</v>
      </c>
      <c r="AH18" s="164" t="s">
        <v>107</v>
      </c>
      <c r="AI18" s="185" t="s">
        <v>95</v>
      </c>
      <c r="AJ18" s="225">
        <v>0</v>
      </c>
      <c r="AK18" s="219">
        <v>47400000</v>
      </c>
      <c r="AL18" s="159" t="s">
        <v>178</v>
      </c>
      <c r="AM18" s="124" t="s">
        <v>208</v>
      </c>
      <c r="AN18" s="101">
        <v>709399893.30999994</v>
      </c>
      <c r="AO18" s="101">
        <v>79000000</v>
      </c>
      <c r="AP18" s="101">
        <v>79000000</v>
      </c>
      <c r="AQ18" s="65" t="s">
        <v>185</v>
      </c>
      <c r="AR18" s="88" t="s">
        <v>227</v>
      </c>
    </row>
    <row r="19" spans="1:44" s="1" customFormat="1" ht="110.25" customHeight="1">
      <c r="A19" s="136"/>
      <c r="B19" s="136"/>
      <c r="C19" s="136"/>
      <c r="D19" s="136"/>
      <c r="E19" s="136"/>
      <c r="F19" s="136"/>
      <c r="G19" s="138"/>
      <c r="H19" s="139"/>
      <c r="I19" s="24" t="s">
        <v>51</v>
      </c>
      <c r="J19" s="7">
        <v>690</v>
      </c>
      <c r="K19" s="19" t="s">
        <v>69</v>
      </c>
      <c r="L19" s="9">
        <v>3502</v>
      </c>
      <c r="M19" s="72">
        <v>500</v>
      </c>
      <c r="N19" s="73">
        <v>0</v>
      </c>
      <c r="O19" s="73">
        <v>0</v>
      </c>
      <c r="P19" s="52">
        <f>(+N19+O19)/M19</f>
        <v>0</v>
      </c>
      <c r="Q19" s="52">
        <v>1</v>
      </c>
      <c r="R19" s="146"/>
      <c r="S19" s="131"/>
      <c r="T19" s="127"/>
      <c r="U19" s="32" t="s">
        <v>105</v>
      </c>
      <c r="V19" s="33" t="s">
        <v>89</v>
      </c>
      <c r="W19" s="33" t="s">
        <v>104</v>
      </c>
      <c r="X19" s="33">
        <v>3</v>
      </c>
      <c r="Y19" s="75">
        <v>0</v>
      </c>
      <c r="Z19" s="75">
        <v>0</v>
      </c>
      <c r="AA19" s="56">
        <f>(+Y19+Z19)/X19</f>
        <v>0</v>
      </c>
      <c r="AB19" s="110"/>
      <c r="AC19" s="8" t="s">
        <v>91</v>
      </c>
      <c r="AD19" s="8" t="s">
        <v>157</v>
      </c>
      <c r="AE19" s="169"/>
      <c r="AF19" s="153"/>
      <c r="AG19" s="163"/>
      <c r="AH19" s="164"/>
      <c r="AI19" s="185"/>
      <c r="AJ19" s="226"/>
      <c r="AK19" s="220"/>
      <c r="AL19" s="160"/>
      <c r="AM19" s="125"/>
      <c r="AN19" s="102"/>
      <c r="AO19" s="102"/>
      <c r="AP19" s="102"/>
      <c r="AQ19" s="65" t="s">
        <v>185</v>
      </c>
      <c r="AR19" s="85" t="s">
        <v>228</v>
      </c>
    </row>
    <row r="20" spans="1:44" s="1" customFormat="1" ht="84">
      <c r="A20" s="136"/>
      <c r="B20" s="136"/>
      <c r="C20" s="136"/>
      <c r="D20" s="136"/>
      <c r="E20" s="136"/>
      <c r="F20" s="136"/>
      <c r="G20" s="138"/>
      <c r="H20" s="139" t="s">
        <v>32</v>
      </c>
      <c r="I20" s="24" t="s">
        <v>52</v>
      </c>
      <c r="J20" s="7">
        <v>10577</v>
      </c>
      <c r="K20" s="22">
        <v>9852</v>
      </c>
      <c r="L20" s="9">
        <v>25057</v>
      </c>
      <c r="M20" s="72">
        <v>1000</v>
      </c>
      <c r="N20" s="73">
        <v>41</v>
      </c>
      <c r="O20" s="73">
        <v>1473</v>
      </c>
      <c r="P20" s="52">
        <v>1</v>
      </c>
      <c r="Q20" s="52">
        <v>1</v>
      </c>
      <c r="R20" s="145">
        <f>AVERAGE(Q20:Q22)</f>
        <v>1</v>
      </c>
      <c r="S20" s="131" t="s">
        <v>81</v>
      </c>
      <c r="T20" s="127">
        <v>2017130010106</v>
      </c>
      <c r="U20" s="32" t="s">
        <v>123</v>
      </c>
      <c r="V20" s="33" t="s">
        <v>84</v>
      </c>
      <c r="W20" s="33" t="s">
        <v>85</v>
      </c>
      <c r="X20" s="33">
        <v>5</v>
      </c>
      <c r="Y20" s="75">
        <v>2</v>
      </c>
      <c r="Z20" s="75">
        <v>12</v>
      </c>
      <c r="AA20" s="56">
        <v>1</v>
      </c>
      <c r="AB20" s="108">
        <f>AVERAGE(AA20:AA22)</f>
        <v>1</v>
      </c>
      <c r="AC20" s="8" t="s">
        <v>91</v>
      </c>
      <c r="AD20" s="8" t="s">
        <v>157</v>
      </c>
      <c r="AE20" s="39">
        <v>1000</v>
      </c>
      <c r="AF20" s="153"/>
      <c r="AG20" s="174" t="s">
        <v>152</v>
      </c>
      <c r="AH20" s="164" t="s">
        <v>101</v>
      </c>
      <c r="AI20" s="186" t="s">
        <v>95</v>
      </c>
      <c r="AJ20" s="225">
        <v>9000000</v>
      </c>
      <c r="AK20" s="219">
        <v>64000000</v>
      </c>
      <c r="AL20" s="159" t="s">
        <v>180</v>
      </c>
      <c r="AM20" s="177" t="s">
        <v>209</v>
      </c>
      <c r="AN20" s="101">
        <v>798074879.98000002</v>
      </c>
      <c r="AO20" s="101">
        <v>114500000</v>
      </c>
      <c r="AP20" s="101">
        <v>114500000</v>
      </c>
      <c r="AQ20" s="91" t="s">
        <v>194</v>
      </c>
      <c r="AR20" s="92" t="s">
        <v>231</v>
      </c>
    </row>
    <row r="21" spans="1:44" s="1" customFormat="1" ht="171.75" customHeight="1">
      <c r="A21" s="136"/>
      <c r="B21" s="136"/>
      <c r="C21" s="136"/>
      <c r="D21" s="136"/>
      <c r="E21" s="136"/>
      <c r="F21" s="136"/>
      <c r="G21" s="138"/>
      <c r="H21" s="132"/>
      <c r="I21" s="24" t="s">
        <v>53</v>
      </c>
      <c r="J21" s="7">
        <v>3200</v>
      </c>
      <c r="K21" s="19" t="s">
        <v>70</v>
      </c>
      <c r="L21" s="9">
        <v>11911</v>
      </c>
      <c r="M21" s="72">
        <v>1000</v>
      </c>
      <c r="N21" s="73">
        <v>24</v>
      </c>
      <c r="O21" s="73">
        <v>148</v>
      </c>
      <c r="P21" s="52">
        <f t="shared" ref="P21:P27" si="2">(+N21+O21)/M21</f>
        <v>0.17199999999999999</v>
      </c>
      <c r="Q21" s="52">
        <v>1</v>
      </c>
      <c r="R21" s="147"/>
      <c r="S21" s="131"/>
      <c r="T21" s="127"/>
      <c r="U21" s="32" t="s">
        <v>134</v>
      </c>
      <c r="V21" s="33" t="s">
        <v>84</v>
      </c>
      <c r="W21" s="33" t="s">
        <v>85</v>
      </c>
      <c r="X21" s="33">
        <v>5</v>
      </c>
      <c r="Y21" s="75">
        <v>1</v>
      </c>
      <c r="Z21" s="75">
        <v>14</v>
      </c>
      <c r="AA21" s="56">
        <v>1</v>
      </c>
      <c r="AB21" s="109"/>
      <c r="AC21" s="8" t="s">
        <v>91</v>
      </c>
      <c r="AD21" s="8" t="s">
        <v>157</v>
      </c>
      <c r="AE21" s="39">
        <v>1000</v>
      </c>
      <c r="AF21" s="153"/>
      <c r="AG21" s="174"/>
      <c r="AH21" s="164"/>
      <c r="AI21" s="186"/>
      <c r="AJ21" s="228"/>
      <c r="AK21" s="221"/>
      <c r="AL21" s="227"/>
      <c r="AM21" s="178"/>
      <c r="AN21" s="103"/>
      <c r="AO21" s="103"/>
      <c r="AP21" s="103"/>
      <c r="AQ21" s="69" t="s">
        <v>193</v>
      </c>
      <c r="AR21" s="87" t="s">
        <v>229</v>
      </c>
    </row>
    <row r="22" spans="1:44" s="1" customFormat="1" ht="121.5" customHeight="1">
      <c r="A22" s="136"/>
      <c r="B22" s="136"/>
      <c r="C22" s="136"/>
      <c r="D22" s="136"/>
      <c r="E22" s="136"/>
      <c r="F22" s="136"/>
      <c r="G22" s="138"/>
      <c r="H22" s="132"/>
      <c r="I22" s="24" t="s">
        <v>44</v>
      </c>
      <c r="J22" s="7">
        <v>1219</v>
      </c>
      <c r="K22" s="19" t="s">
        <v>71</v>
      </c>
      <c r="L22" s="9">
        <v>1770</v>
      </c>
      <c r="M22" s="72">
        <v>1000</v>
      </c>
      <c r="N22" s="73">
        <v>0</v>
      </c>
      <c r="O22" s="73">
        <v>105</v>
      </c>
      <c r="P22" s="52">
        <f t="shared" si="2"/>
        <v>0.105</v>
      </c>
      <c r="Q22" s="52">
        <v>1</v>
      </c>
      <c r="R22" s="146"/>
      <c r="S22" s="131"/>
      <c r="T22" s="127"/>
      <c r="U22" s="33" t="s">
        <v>106</v>
      </c>
      <c r="V22" s="33" t="s">
        <v>90</v>
      </c>
      <c r="W22" s="33" t="s">
        <v>88</v>
      </c>
      <c r="X22" s="33">
        <v>3</v>
      </c>
      <c r="Y22" s="75">
        <v>0</v>
      </c>
      <c r="Z22" s="75">
        <v>7</v>
      </c>
      <c r="AA22" s="56">
        <v>1</v>
      </c>
      <c r="AB22" s="110"/>
      <c r="AC22" s="8" t="s">
        <v>91</v>
      </c>
      <c r="AD22" s="8" t="s">
        <v>157</v>
      </c>
      <c r="AE22" s="39">
        <v>1000</v>
      </c>
      <c r="AF22" s="153"/>
      <c r="AG22" s="174"/>
      <c r="AH22" s="164"/>
      <c r="AI22" s="186"/>
      <c r="AJ22" s="226"/>
      <c r="AK22" s="220"/>
      <c r="AL22" s="160"/>
      <c r="AM22" s="179"/>
      <c r="AN22" s="102"/>
      <c r="AO22" s="102"/>
      <c r="AP22" s="102"/>
      <c r="AQ22" s="65" t="s">
        <v>185</v>
      </c>
      <c r="AR22" s="89" t="s">
        <v>230</v>
      </c>
    </row>
    <row r="23" spans="1:44" s="1" customFormat="1" ht="60.75" customHeight="1">
      <c r="A23" s="136"/>
      <c r="B23" s="136"/>
      <c r="C23" s="136"/>
      <c r="D23" s="136"/>
      <c r="E23" s="136"/>
      <c r="F23" s="136"/>
      <c r="G23" s="138"/>
      <c r="H23" s="128" t="s">
        <v>33</v>
      </c>
      <c r="I23" s="21" t="s">
        <v>36</v>
      </c>
      <c r="J23" s="20">
        <v>3</v>
      </c>
      <c r="K23" s="19">
        <v>0</v>
      </c>
      <c r="L23" s="10">
        <v>23</v>
      </c>
      <c r="M23" s="72">
        <v>12</v>
      </c>
      <c r="N23" s="73">
        <v>0</v>
      </c>
      <c r="O23" s="73">
        <v>0</v>
      </c>
      <c r="P23" s="52">
        <f t="shared" si="2"/>
        <v>0</v>
      </c>
      <c r="Q23" s="52">
        <v>1</v>
      </c>
      <c r="R23" s="145">
        <f>AVERAGE(Q23:Q26)</f>
        <v>0.86432227791404503</v>
      </c>
      <c r="S23" s="131" t="s">
        <v>224</v>
      </c>
      <c r="T23" s="127">
        <v>2017130010107</v>
      </c>
      <c r="U23" s="35" t="s">
        <v>108</v>
      </c>
      <c r="V23" s="33" t="s">
        <v>109</v>
      </c>
      <c r="W23" s="33" t="s">
        <v>110</v>
      </c>
      <c r="X23" s="33">
        <v>3</v>
      </c>
      <c r="Y23" s="75">
        <v>0</v>
      </c>
      <c r="Z23" s="75">
        <v>0</v>
      </c>
      <c r="AA23" s="56">
        <f t="shared" ref="AA23:AA28" si="3">(+Y23+Z23)/X23</f>
        <v>0</v>
      </c>
      <c r="AB23" s="108">
        <f>AVERAGE(AA23:AA26)</f>
        <v>2.5000000000000001E-2</v>
      </c>
      <c r="AC23" s="8" t="s">
        <v>91</v>
      </c>
      <c r="AD23" s="8" t="s">
        <v>157</v>
      </c>
      <c r="AE23" s="168">
        <v>9000</v>
      </c>
      <c r="AF23" s="153"/>
      <c r="AG23" s="171" t="s">
        <v>153</v>
      </c>
      <c r="AH23" s="161" t="s">
        <v>154</v>
      </c>
      <c r="AI23" s="180" t="s">
        <v>136</v>
      </c>
      <c r="AJ23" s="199">
        <v>20000000</v>
      </c>
      <c r="AK23" s="222">
        <v>166500000</v>
      </c>
      <c r="AL23" s="202" t="s">
        <v>181</v>
      </c>
      <c r="AM23" s="205" t="s">
        <v>210</v>
      </c>
      <c r="AN23" s="101">
        <v>2318469912.7399998</v>
      </c>
      <c r="AO23" s="101">
        <v>260000000</v>
      </c>
      <c r="AP23" s="101">
        <v>260000000</v>
      </c>
      <c r="AQ23" s="195" t="s">
        <v>185</v>
      </c>
      <c r="AR23" s="208" t="s">
        <v>223</v>
      </c>
    </row>
    <row r="24" spans="1:44" s="1" customFormat="1" ht="68.25" customHeight="1">
      <c r="A24" s="136"/>
      <c r="B24" s="136"/>
      <c r="C24" s="136"/>
      <c r="D24" s="136"/>
      <c r="E24" s="136"/>
      <c r="F24" s="136"/>
      <c r="G24" s="138"/>
      <c r="H24" s="142"/>
      <c r="I24" s="21" t="s">
        <v>45</v>
      </c>
      <c r="J24" s="20">
        <v>9377</v>
      </c>
      <c r="K24" s="22">
        <v>10993</v>
      </c>
      <c r="L24" s="10">
        <v>4288</v>
      </c>
      <c r="M24" s="72">
        <v>6000</v>
      </c>
      <c r="N24" s="73">
        <v>0</v>
      </c>
      <c r="O24" s="73">
        <v>0</v>
      </c>
      <c r="P24" s="52">
        <f t="shared" si="2"/>
        <v>0</v>
      </c>
      <c r="Q24" s="52">
        <f>+(L24+N24)/J24</f>
        <v>0.45728911165618003</v>
      </c>
      <c r="R24" s="147"/>
      <c r="S24" s="131"/>
      <c r="T24" s="127"/>
      <c r="U24" s="35" t="s">
        <v>124</v>
      </c>
      <c r="V24" s="33" t="s">
        <v>84</v>
      </c>
      <c r="W24" s="33" t="s">
        <v>85</v>
      </c>
      <c r="X24" s="33">
        <v>10</v>
      </c>
      <c r="Y24" s="75">
        <v>0</v>
      </c>
      <c r="Z24" s="75">
        <v>0</v>
      </c>
      <c r="AA24" s="56">
        <f t="shared" si="3"/>
        <v>0</v>
      </c>
      <c r="AB24" s="109"/>
      <c r="AC24" s="8" t="s">
        <v>91</v>
      </c>
      <c r="AD24" s="8" t="s">
        <v>157</v>
      </c>
      <c r="AE24" s="170"/>
      <c r="AF24" s="153"/>
      <c r="AG24" s="171"/>
      <c r="AH24" s="172"/>
      <c r="AI24" s="180"/>
      <c r="AJ24" s="200"/>
      <c r="AK24" s="223"/>
      <c r="AL24" s="203"/>
      <c r="AM24" s="206"/>
      <c r="AN24" s="103"/>
      <c r="AO24" s="103"/>
      <c r="AP24" s="103"/>
      <c r="AQ24" s="196"/>
      <c r="AR24" s="209"/>
    </row>
    <row r="25" spans="1:44" s="1" customFormat="1" ht="79.5" customHeight="1">
      <c r="A25" s="136"/>
      <c r="B25" s="136"/>
      <c r="C25" s="136"/>
      <c r="D25" s="136"/>
      <c r="E25" s="136"/>
      <c r="F25" s="136"/>
      <c r="G25" s="138"/>
      <c r="H25" s="142"/>
      <c r="I25" s="21" t="s">
        <v>57</v>
      </c>
      <c r="J25" s="20">
        <v>2494</v>
      </c>
      <c r="K25" s="19" t="s">
        <v>72</v>
      </c>
      <c r="L25" s="10">
        <v>6715</v>
      </c>
      <c r="M25" s="72">
        <v>3000</v>
      </c>
      <c r="N25" s="73">
        <v>65</v>
      </c>
      <c r="O25" s="73">
        <v>0</v>
      </c>
      <c r="P25" s="52">
        <f t="shared" si="2"/>
        <v>2.1666666666666667E-2</v>
      </c>
      <c r="Q25" s="52">
        <v>1</v>
      </c>
      <c r="R25" s="147"/>
      <c r="S25" s="131"/>
      <c r="T25" s="127"/>
      <c r="U25" s="35" t="s">
        <v>125</v>
      </c>
      <c r="V25" s="33" t="s">
        <v>84</v>
      </c>
      <c r="W25" s="33" t="s">
        <v>85</v>
      </c>
      <c r="X25" s="33">
        <v>10</v>
      </c>
      <c r="Y25" s="75">
        <v>1</v>
      </c>
      <c r="Z25" s="75">
        <v>0</v>
      </c>
      <c r="AA25" s="56">
        <f t="shared" si="3"/>
        <v>0.1</v>
      </c>
      <c r="AB25" s="109"/>
      <c r="AC25" s="8" t="s">
        <v>91</v>
      </c>
      <c r="AD25" s="8" t="s">
        <v>157</v>
      </c>
      <c r="AE25" s="170"/>
      <c r="AF25" s="153"/>
      <c r="AG25" s="171"/>
      <c r="AH25" s="172"/>
      <c r="AI25" s="180"/>
      <c r="AJ25" s="200"/>
      <c r="AK25" s="223"/>
      <c r="AL25" s="203"/>
      <c r="AM25" s="206"/>
      <c r="AN25" s="103"/>
      <c r="AO25" s="103"/>
      <c r="AP25" s="103"/>
      <c r="AQ25" s="65" t="s">
        <v>187</v>
      </c>
      <c r="AR25" s="209"/>
    </row>
    <row r="26" spans="1:44" s="1" customFormat="1" ht="114.75" customHeight="1">
      <c r="A26" s="136"/>
      <c r="B26" s="136"/>
      <c r="C26" s="136"/>
      <c r="D26" s="136"/>
      <c r="E26" s="136"/>
      <c r="F26" s="136"/>
      <c r="G26" s="138"/>
      <c r="H26" s="142"/>
      <c r="I26" s="21" t="s">
        <v>54</v>
      </c>
      <c r="J26" s="20">
        <v>1200</v>
      </c>
      <c r="K26" s="19">
        <v>0</v>
      </c>
      <c r="L26" s="10">
        <v>5235</v>
      </c>
      <c r="M26" s="72">
        <v>2</v>
      </c>
      <c r="N26" s="73">
        <v>0</v>
      </c>
      <c r="O26" s="73">
        <v>0</v>
      </c>
      <c r="P26" s="52">
        <f t="shared" si="2"/>
        <v>0</v>
      </c>
      <c r="Q26" s="52">
        <v>1</v>
      </c>
      <c r="R26" s="146"/>
      <c r="S26" s="131"/>
      <c r="T26" s="127"/>
      <c r="U26" s="33" t="s">
        <v>126</v>
      </c>
      <c r="V26" s="33" t="s">
        <v>127</v>
      </c>
      <c r="W26" s="33" t="s">
        <v>128</v>
      </c>
      <c r="X26" s="33">
        <v>2</v>
      </c>
      <c r="Y26" s="75">
        <v>0</v>
      </c>
      <c r="Z26" s="75">
        <v>0</v>
      </c>
      <c r="AA26" s="56">
        <f t="shared" si="3"/>
        <v>0</v>
      </c>
      <c r="AB26" s="110"/>
      <c r="AC26" s="8" t="s">
        <v>91</v>
      </c>
      <c r="AD26" s="8" t="s">
        <v>157</v>
      </c>
      <c r="AE26" s="169"/>
      <c r="AF26" s="153"/>
      <c r="AG26" s="171"/>
      <c r="AH26" s="172"/>
      <c r="AI26" s="180"/>
      <c r="AJ26" s="201"/>
      <c r="AK26" s="224"/>
      <c r="AL26" s="204"/>
      <c r="AM26" s="207"/>
      <c r="AN26" s="102"/>
      <c r="AO26" s="102"/>
      <c r="AP26" s="102"/>
      <c r="AQ26" s="65" t="s">
        <v>185</v>
      </c>
      <c r="AR26" s="210"/>
    </row>
    <row r="27" spans="1:44" s="1" customFormat="1" ht="71.25" customHeight="1">
      <c r="A27" s="136"/>
      <c r="B27" s="136"/>
      <c r="C27" s="136"/>
      <c r="D27" s="136"/>
      <c r="E27" s="136"/>
      <c r="F27" s="136"/>
      <c r="G27" s="138"/>
      <c r="H27" s="140" t="s">
        <v>34</v>
      </c>
      <c r="I27" s="140" t="s">
        <v>35</v>
      </c>
      <c r="J27" s="141">
        <v>1</v>
      </c>
      <c r="K27" s="132" t="s">
        <v>73</v>
      </c>
      <c r="L27" s="150">
        <v>1.0000000000000002</v>
      </c>
      <c r="M27" s="148">
        <v>1</v>
      </c>
      <c r="N27" s="143">
        <v>0</v>
      </c>
      <c r="O27" s="214">
        <v>1</v>
      </c>
      <c r="P27" s="145">
        <f t="shared" si="2"/>
        <v>1</v>
      </c>
      <c r="Q27" s="145">
        <v>1</v>
      </c>
      <c r="R27" s="145">
        <f>+Q27</f>
        <v>1</v>
      </c>
      <c r="S27" s="131" t="s">
        <v>82</v>
      </c>
      <c r="T27" s="127">
        <v>2017130010112</v>
      </c>
      <c r="U27" s="35" t="s">
        <v>111</v>
      </c>
      <c r="V27" s="33" t="s">
        <v>113</v>
      </c>
      <c r="W27" s="33" t="s">
        <v>114</v>
      </c>
      <c r="X27" s="33">
        <v>1</v>
      </c>
      <c r="Y27" s="75">
        <v>0</v>
      </c>
      <c r="Z27" s="75">
        <v>1</v>
      </c>
      <c r="AA27" s="56">
        <f t="shared" si="3"/>
        <v>1</v>
      </c>
      <c r="AB27" s="108">
        <f>AVERAGE(AA27:AA28)</f>
        <v>1</v>
      </c>
      <c r="AC27" s="8" t="s">
        <v>91</v>
      </c>
      <c r="AD27" s="8" t="s">
        <v>157</v>
      </c>
      <c r="AE27" s="155">
        <f>SUM(AE8)+AE9</f>
        <v>1000</v>
      </c>
      <c r="AF27" s="153"/>
      <c r="AG27" s="162" t="s">
        <v>156</v>
      </c>
      <c r="AH27" s="161" t="s">
        <v>155</v>
      </c>
      <c r="AI27" s="173" t="s">
        <v>117</v>
      </c>
      <c r="AJ27" s="187">
        <v>6200000</v>
      </c>
      <c r="AK27" s="216">
        <v>63100000</v>
      </c>
      <c r="AL27" s="190" t="s">
        <v>182</v>
      </c>
      <c r="AM27" s="113" t="s">
        <v>197</v>
      </c>
      <c r="AN27" s="101">
        <v>647694628.82000005</v>
      </c>
      <c r="AO27" s="101">
        <v>122200000</v>
      </c>
      <c r="AP27" s="101">
        <v>122200000</v>
      </c>
      <c r="AQ27" s="184" t="s">
        <v>186</v>
      </c>
      <c r="AR27" s="105" t="s">
        <v>216</v>
      </c>
    </row>
    <row r="28" spans="1:44" s="1" customFormat="1" ht="86.25" customHeight="1">
      <c r="A28" s="136"/>
      <c r="B28" s="136"/>
      <c r="C28" s="136"/>
      <c r="D28" s="136"/>
      <c r="E28" s="136"/>
      <c r="F28" s="136"/>
      <c r="G28" s="138"/>
      <c r="H28" s="140"/>
      <c r="I28" s="140"/>
      <c r="J28" s="141"/>
      <c r="K28" s="132"/>
      <c r="L28" s="150">
        <v>0</v>
      </c>
      <c r="M28" s="149"/>
      <c r="N28" s="144"/>
      <c r="O28" s="215"/>
      <c r="P28" s="146"/>
      <c r="Q28" s="146" t="e">
        <f>+(L28+N28)/J28</f>
        <v>#DIV/0!</v>
      </c>
      <c r="R28" s="146"/>
      <c r="S28" s="131"/>
      <c r="T28" s="127"/>
      <c r="U28" s="33" t="s">
        <v>112</v>
      </c>
      <c r="V28" s="33" t="s">
        <v>115</v>
      </c>
      <c r="W28" s="33" t="s">
        <v>116</v>
      </c>
      <c r="X28" s="33">
        <v>1</v>
      </c>
      <c r="Y28" s="75">
        <v>0</v>
      </c>
      <c r="Z28" s="75">
        <v>1</v>
      </c>
      <c r="AA28" s="56">
        <f t="shared" si="3"/>
        <v>1</v>
      </c>
      <c r="AB28" s="110"/>
      <c r="AC28" s="8" t="s">
        <v>91</v>
      </c>
      <c r="AD28" s="8" t="s">
        <v>157</v>
      </c>
      <c r="AE28" s="155"/>
      <c r="AF28" s="153"/>
      <c r="AG28" s="162"/>
      <c r="AH28" s="161"/>
      <c r="AI28" s="173"/>
      <c r="AJ28" s="189"/>
      <c r="AK28" s="218"/>
      <c r="AL28" s="192"/>
      <c r="AM28" s="115"/>
      <c r="AN28" s="102"/>
      <c r="AO28" s="102"/>
      <c r="AP28" s="102"/>
      <c r="AQ28" s="184"/>
      <c r="AR28" s="105"/>
    </row>
    <row r="30" spans="1:44" ht="72" customHeight="1">
      <c r="M30" s="106" t="s">
        <v>233</v>
      </c>
      <c r="N30" s="106"/>
      <c r="O30" s="106"/>
      <c r="P30" s="94">
        <f>AVERAGE(P3:P28)</f>
        <v>0.12959420289855073</v>
      </c>
      <c r="Q30" s="36"/>
      <c r="R30" s="36"/>
      <c r="U30" s="36"/>
      <c r="W30" s="106" t="s">
        <v>237</v>
      </c>
      <c r="X30" s="106"/>
      <c r="Y30" s="106"/>
      <c r="Z30" s="106"/>
      <c r="AA30" s="106"/>
      <c r="AB30" s="94">
        <f>AVERAGE(AB3:AB28)</f>
        <v>0.31208333333333332</v>
      </c>
      <c r="AM30" s="106" t="s">
        <v>241</v>
      </c>
      <c r="AN30" s="95">
        <f>SUM(AN3:AN28)</f>
        <v>10239013712.169998</v>
      </c>
      <c r="AO30" s="95">
        <f>SUM(AO3:AO28)</f>
        <v>1366000000</v>
      </c>
      <c r="AP30" s="96"/>
    </row>
    <row r="31" spans="1:44">
      <c r="AM31" s="106"/>
      <c r="AN31" s="107">
        <f>+AO30/AN30</f>
        <v>0.13341128729775847</v>
      </c>
      <c r="AO31" s="107"/>
      <c r="AP31" s="97"/>
    </row>
    <row r="32" spans="1:44" ht="42" customHeight="1">
      <c r="M32" s="229" t="s">
        <v>234</v>
      </c>
      <c r="N32" s="229"/>
      <c r="O32" s="229"/>
      <c r="P32" s="229"/>
      <c r="Q32" s="229"/>
      <c r="R32" s="98">
        <f>AVERAGE(R3:R28)</f>
        <v>0.97017607002024486</v>
      </c>
      <c r="AM32" s="106"/>
      <c r="AN32" s="107"/>
      <c r="AO32" s="107"/>
      <c r="AP32" s="97"/>
    </row>
  </sheetData>
  <autoFilter ref="A2:AI28" xr:uid="{00000000-0009-0000-0000-000000000000}"/>
  <mergeCells count="215">
    <mergeCell ref="M30:O30"/>
    <mergeCell ref="M32:Q32"/>
    <mergeCell ref="AB3:AB5"/>
    <mergeCell ref="AB6:AB7"/>
    <mergeCell ref="AB8:AB9"/>
    <mergeCell ref="AB10:AB11"/>
    <mergeCell ref="AB12:AB14"/>
    <mergeCell ref="AB15:AB17"/>
    <mergeCell ref="AB18:AB19"/>
    <mergeCell ref="AB20:AB22"/>
    <mergeCell ref="AB23:AB26"/>
    <mergeCell ref="AB27:AB28"/>
    <mergeCell ref="W30:AA30"/>
    <mergeCell ref="R15:R17"/>
    <mergeCell ref="O15:O16"/>
    <mergeCell ref="S15:S17"/>
    <mergeCell ref="S18:S19"/>
    <mergeCell ref="AR3:AR5"/>
    <mergeCell ref="AP3:AP5"/>
    <mergeCell ref="AP6:AP7"/>
    <mergeCell ref="AP8:AP9"/>
    <mergeCell ref="AP27:AP28"/>
    <mergeCell ref="AR12:AR14"/>
    <mergeCell ref="AR15:AR17"/>
    <mergeCell ref="AR23:AR26"/>
    <mergeCell ref="O27:O28"/>
    <mergeCell ref="O10:O11"/>
    <mergeCell ref="Z3:Z5"/>
    <mergeCell ref="Z15:Z16"/>
    <mergeCell ref="AK3:AK5"/>
    <mergeCell ref="AK6:AK7"/>
    <mergeCell ref="AK8:AK9"/>
    <mergeCell ref="AK12:AK13"/>
    <mergeCell ref="AK15:AK16"/>
    <mergeCell ref="AK18:AK19"/>
    <mergeCell ref="AK20:AK22"/>
    <mergeCell ref="AK23:AK26"/>
    <mergeCell ref="AK27:AK28"/>
    <mergeCell ref="AJ18:AJ19"/>
    <mergeCell ref="AL20:AL22"/>
    <mergeCell ref="AJ20:AJ22"/>
    <mergeCell ref="AJ23:AJ26"/>
    <mergeCell ref="AL23:AL26"/>
    <mergeCell ref="AQ23:AQ24"/>
    <mergeCell ref="AJ27:AJ28"/>
    <mergeCell ref="AL27:AL28"/>
    <mergeCell ref="AI27:AI28"/>
    <mergeCell ref="AO20:AO22"/>
    <mergeCell ref="AM23:AM26"/>
    <mergeCell ref="AN23:AN26"/>
    <mergeCell ref="AO23:AO26"/>
    <mergeCell ref="AM27:AM28"/>
    <mergeCell ref="AN27:AN28"/>
    <mergeCell ref="AO27:AO28"/>
    <mergeCell ref="AO18:AO19"/>
    <mergeCell ref="AM20:AM22"/>
    <mergeCell ref="AI15:AI16"/>
    <mergeCell ref="AI6:AI7"/>
    <mergeCell ref="AI23:AI26"/>
    <mergeCell ref="AQ10:AQ11"/>
    <mergeCell ref="AQ15:AQ16"/>
    <mergeCell ref="AQ27:AQ28"/>
    <mergeCell ref="AI3:AI5"/>
    <mergeCell ref="AI18:AI19"/>
    <mergeCell ref="AI20:AI22"/>
    <mergeCell ref="AI8:AI9"/>
    <mergeCell ref="AI12:AI13"/>
    <mergeCell ref="AJ3:AJ5"/>
    <mergeCell ref="AL3:AL5"/>
    <mergeCell ref="AJ6:AJ7"/>
    <mergeCell ref="AL6:AL7"/>
    <mergeCell ref="AJ8:AJ9"/>
    <mergeCell ref="AL8:AL9"/>
    <mergeCell ref="AJ12:AJ13"/>
    <mergeCell ref="AL12:AL13"/>
    <mergeCell ref="AQ12:AQ13"/>
    <mergeCell ref="AJ15:AJ16"/>
    <mergeCell ref="AL15:AL16"/>
    <mergeCell ref="AL18:AL19"/>
    <mergeCell ref="AN20:AN22"/>
    <mergeCell ref="AH27:AH28"/>
    <mergeCell ref="AG27:AG28"/>
    <mergeCell ref="AG3:AG5"/>
    <mergeCell ref="AH3:AH5"/>
    <mergeCell ref="AE15:AE17"/>
    <mergeCell ref="AE18:AE19"/>
    <mergeCell ref="AE23:AE26"/>
    <mergeCell ref="AG23:AG26"/>
    <mergeCell ref="AH23:AH26"/>
    <mergeCell ref="AH6:AH7"/>
    <mergeCell ref="AH8:AH9"/>
    <mergeCell ref="AH12:AH13"/>
    <mergeCell ref="AH18:AH19"/>
    <mergeCell ref="AG18:AG19"/>
    <mergeCell ref="AH20:AH22"/>
    <mergeCell ref="AG20:AG22"/>
    <mergeCell ref="AH15:AH16"/>
    <mergeCell ref="AG15:AG16"/>
    <mergeCell ref="AG12:AG13"/>
    <mergeCell ref="AG6:AG7"/>
    <mergeCell ref="AG8:AG9"/>
    <mergeCell ref="AE3:AE5"/>
    <mergeCell ref="K3:K4"/>
    <mergeCell ref="S12:S14"/>
    <mergeCell ref="T3:T5"/>
    <mergeCell ref="T6:T7"/>
    <mergeCell ref="T12:T14"/>
    <mergeCell ref="S3:S5"/>
    <mergeCell ref="S6:S7"/>
    <mergeCell ref="X3:X5"/>
    <mergeCell ref="U3:U5"/>
    <mergeCell ref="V3:V5"/>
    <mergeCell ref="W3:W5"/>
    <mergeCell ref="R3:R5"/>
    <mergeCell ref="T8:T9"/>
    <mergeCell ref="T10:T11"/>
    <mergeCell ref="S8:S9"/>
    <mergeCell ref="R8:R9"/>
    <mergeCell ref="R10:R11"/>
    <mergeCell ref="R12:R14"/>
    <mergeCell ref="R6:R7"/>
    <mergeCell ref="S10:S11"/>
    <mergeCell ref="AF3:AF28"/>
    <mergeCell ref="AE10:AE11"/>
    <mergeCell ref="AE27:AE28"/>
    <mergeCell ref="AD15:AD16"/>
    <mergeCell ref="V15:V16"/>
    <mergeCell ref="W15:W16"/>
    <mergeCell ref="X15:X16"/>
    <mergeCell ref="AC15:AC16"/>
    <mergeCell ref="U15:U16"/>
    <mergeCell ref="Y3:Y5"/>
    <mergeCell ref="H12:H14"/>
    <mergeCell ref="S23:S26"/>
    <mergeCell ref="H15:H17"/>
    <mergeCell ref="T15:T17"/>
    <mergeCell ref="P15:P16"/>
    <mergeCell ref="P10:P11"/>
    <mergeCell ref="N10:N11"/>
    <mergeCell ref="Q10:Q11"/>
    <mergeCell ref="Q15:Q16"/>
    <mergeCell ref="M15:M16"/>
    <mergeCell ref="N15:N16"/>
    <mergeCell ref="H3:H5"/>
    <mergeCell ref="H6:H7"/>
    <mergeCell ref="H8:H9"/>
    <mergeCell ref="I27:I28"/>
    <mergeCell ref="H27:H28"/>
    <mergeCell ref="T27:T28"/>
    <mergeCell ref="J27:J28"/>
    <mergeCell ref="S27:S28"/>
    <mergeCell ref="K27:K28"/>
    <mergeCell ref="H18:H19"/>
    <mergeCell ref="H20:H22"/>
    <mergeCell ref="H23:H26"/>
    <mergeCell ref="T18:T19"/>
    <mergeCell ref="T23:T26"/>
    <mergeCell ref="N27:N28"/>
    <mergeCell ref="P27:P28"/>
    <mergeCell ref="Q27:Q28"/>
    <mergeCell ref="R18:R19"/>
    <mergeCell ref="R20:R22"/>
    <mergeCell ref="R23:R26"/>
    <mergeCell ref="R27:R28"/>
    <mergeCell ref="M27:M28"/>
    <mergeCell ref="L27:L28"/>
    <mergeCell ref="H10:H11"/>
    <mergeCell ref="AO15:AO16"/>
    <mergeCell ref="AP12:AP13"/>
    <mergeCell ref="AP15:AP16"/>
    <mergeCell ref="AM18:AM19"/>
    <mergeCell ref="AN18:AN19"/>
    <mergeCell ref="A1:AQ1"/>
    <mergeCell ref="T20:T22"/>
    <mergeCell ref="I10:I11"/>
    <mergeCell ref="J15:J16"/>
    <mergeCell ref="L10:L11"/>
    <mergeCell ref="L15:L16"/>
    <mergeCell ref="I15:I16"/>
    <mergeCell ref="S20:S22"/>
    <mergeCell ref="K10:K11"/>
    <mergeCell ref="M10:M11"/>
    <mergeCell ref="J10:J11"/>
    <mergeCell ref="K15:K16"/>
    <mergeCell ref="A3:A28"/>
    <mergeCell ref="B3:B28"/>
    <mergeCell ref="C3:C28"/>
    <mergeCell ref="D3:D28"/>
    <mergeCell ref="E3:E28"/>
    <mergeCell ref="F3:F28"/>
    <mergeCell ref="G3:G28"/>
    <mergeCell ref="AP18:AP19"/>
    <mergeCell ref="AP20:AP22"/>
    <mergeCell ref="AP23:AP26"/>
    <mergeCell ref="AR10:AR11"/>
    <mergeCell ref="AR27:AR28"/>
    <mergeCell ref="AM30:AM32"/>
    <mergeCell ref="AN31:AO32"/>
    <mergeCell ref="AA3:AA5"/>
    <mergeCell ref="Y15:Y16"/>
    <mergeCell ref="AA15:AA16"/>
    <mergeCell ref="AM3:AM5"/>
    <mergeCell ref="AN3:AN5"/>
    <mergeCell ref="AO3:AO5"/>
    <mergeCell ref="AM6:AM7"/>
    <mergeCell ref="AN6:AN7"/>
    <mergeCell ref="AO6:AO7"/>
    <mergeCell ref="AM8:AM9"/>
    <mergeCell ref="AN8:AN9"/>
    <mergeCell ref="AO8:AO9"/>
    <mergeCell ref="AM12:AM13"/>
    <mergeCell ref="AN12:AN13"/>
    <mergeCell ref="AO12:AO13"/>
    <mergeCell ref="AM15:AM16"/>
    <mergeCell ref="AN15:AN16"/>
  </mergeCells>
  <pageMargins left="0.7" right="0.7" top="0.75" bottom="0.75" header="0.3" footer="0.3"/>
  <pageSetup paperSize="9" orientation="portrait" r:id="rId1"/>
  <ignoredErrors>
    <ignoredError sqref="R3 R6 R8 R20"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E1"/>
  <sheetViews>
    <sheetView topLeftCell="B1" workbookViewId="0">
      <selection activeCell="C18" sqref="C18"/>
    </sheetView>
  </sheetViews>
  <sheetFormatPr baseColWidth="10" defaultRowHeight="14.5"/>
  <cols>
    <col min="3" max="3" width="26.453125" bestFit="1" customWidth="1"/>
    <col min="4" max="4" width="14.1796875" style="3" customWidth="1"/>
    <col min="5" max="5" width="13.26953125" style="2" bestFit="1" customWidth="1"/>
    <col min="6" max="6" width="19.7265625" bestFit="1" customWidth="1"/>
  </cols>
  <sheetData/>
  <pageMargins left="0.7" right="0.7" top="0.75" bottom="0.75" header="0.3" footer="0.3"/>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11:O15"/>
  <sheetViews>
    <sheetView topLeftCell="B1" workbookViewId="0">
      <selection activeCell="E4" sqref="E4"/>
    </sheetView>
  </sheetViews>
  <sheetFormatPr baseColWidth="10" defaultRowHeight="14.5"/>
  <cols>
    <col min="4" max="4" width="33" bestFit="1" customWidth="1"/>
    <col min="5" max="6" width="16.7265625" bestFit="1" customWidth="1"/>
    <col min="10" max="10" width="11.1796875" bestFit="1" customWidth="1"/>
    <col min="11" max="11" width="26.7265625" bestFit="1" customWidth="1"/>
    <col min="12" max="12" width="25.453125" bestFit="1" customWidth="1"/>
    <col min="13" max="13" width="18.453125" bestFit="1" customWidth="1"/>
  </cols>
  <sheetData>
    <row r="11" spans="5:15" ht="21">
      <c r="E11" s="4"/>
      <c r="K11" s="5"/>
      <c r="L11" s="5"/>
      <c r="M11" s="5"/>
      <c r="N11" s="5"/>
      <c r="O11" s="5"/>
    </row>
    <row r="12" spans="5:15" ht="21">
      <c r="E12" s="4"/>
      <c r="K12" s="5"/>
      <c r="L12" s="5"/>
      <c r="M12" s="5"/>
      <c r="N12" s="5"/>
      <c r="O12" s="5"/>
    </row>
    <row r="13" spans="5:15" ht="21">
      <c r="E13" s="4"/>
      <c r="K13" s="5"/>
      <c r="L13" s="5"/>
      <c r="M13" s="5"/>
      <c r="N13" s="5"/>
      <c r="O13" s="5"/>
    </row>
    <row r="14" spans="5:15" ht="18.5">
      <c r="E14" s="4"/>
    </row>
    <row r="15" spans="5:15" ht="18.5">
      <c r="E15" s="4"/>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LUZ  MARINA SEVERICHE MONROY</cp:lastModifiedBy>
  <dcterms:created xsi:type="dcterms:W3CDTF">2019-01-28T20:56:01Z</dcterms:created>
  <dcterms:modified xsi:type="dcterms:W3CDTF">2020-07-29T22:15:02Z</dcterms:modified>
</cp:coreProperties>
</file>