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8_{6E21A876-81F4-44D8-A2C9-C47983DB9EAF}" xr6:coauthVersionLast="45" xr6:coauthVersionMax="45" xr10:uidLastSave="{00000000-0000-0000-0000-000000000000}"/>
  <bookViews>
    <workbookView xWindow="-110" yWindow="-110" windowWidth="19420" windowHeight="10420" tabRatio="819" xr2:uid="{00000000-000D-0000-FFFF-FFFF00000000}"/>
  </bookViews>
  <sheets>
    <sheet name="Plan de Acción 2020" sheetId="4" r:id="rId1"/>
  </sheets>
  <definedNames>
    <definedName name="_xlnm._FilterDatabase" localSheetId="0" hidden="1">'Plan de Acción 2020'!$G$5:$G$38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25" i="4" l="1"/>
  <c r="AL22" i="4"/>
  <c r="AL39" i="4" s="1"/>
  <c r="C41" i="4" s="1"/>
  <c r="AL7" i="4"/>
  <c r="AL19" i="4"/>
  <c r="AQ6" i="4"/>
  <c r="AP40" i="4"/>
  <c r="C42" i="4" s="1"/>
  <c r="Q29" i="4"/>
  <c r="Q17" i="4"/>
  <c r="Q6" i="4"/>
  <c r="O32" i="4"/>
  <c r="O22" i="4"/>
  <c r="O18" i="4"/>
  <c r="O17" i="4"/>
  <c r="M34" i="4"/>
  <c r="O34" i="4" s="1"/>
  <c r="O39" i="4" l="1"/>
  <c r="C40" i="4" s="1"/>
  <c r="AJ34" i="4"/>
  <c r="K34" i="4" l="1"/>
</calcChain>
</file>

<file path=xl/sharedStrings.xml><?xml version="1.0" encoding="utf-8"?>
<sst xmlns="http://schemas.openxmlformats.org/spreadsheetml/2006/main" count="315" uniqueCount="183">
  <si>
    <t>OBJETIVO ESTRATEGICO</t>
  </si>
  <si>
    <t xml:space="preserve">EJE ESTRATEGICO </t>
  </si>
  <si>
    <t xml:space="preserve">LINEA ESTRATEGICA </t>
  </si>
  <si>
    <t>PROGRAMA</t>
  </si>
  <si>
    <t>META DE RESULTADO</t>
  </si>
  <si>
    <t>INDICADOR</t>
  </si>
  <si>
    <t>SUBPROGRAMA</t>
  </si>
  <si>
    <t>NOMBRE INDICADOR</t>
  </si>
  <si>
    <t>Avance 1
(Enero 2017)</t>
  </si>
  <si>
    <t xml:space="preserve"> CRONOGRAMA PROGRAMADO</t>
  </si>
  <si>
    <t>META PRODUCTO  PLAN DE DESARROLLO (CUATRENIO)</t>
  </si>
  <si>
    <t>APROPIACION DEFINITIVA S/PREDIS</t>
  </si>
  <si>
    <t>EJECUCION S/PREDIS</t>
  </si>
  <si>
    <t>PORCENTAJE DE EJECUCION</t>
  </si>
  <si>
    <t>RUBRO</t>
  </si>
  <si>
    <t>FUENTE</t>
  </si>
  <si>
    <t>ALCALDIA MAYOR DE CARTAGENA DE INDIAS</t>
  </si>
  <si>
    <t>CANTIDAD</t>
  </si>
  <si>
    <t xml:space="preserve">UNIDAD DE MEDIDA </t>
  </si>
  <si>
    <t xml:space="preserve">CANTIDAD </t>
  </si>
  <si>
    <t>Enero a Diciembre</t>
  </si>
  <si>
    <t>RESPONSABLE</t>
  </si>
  <si>
    <t>OBSERVACIONES A MARZO</t>
  </si>
  <si>
    <t>ADAPTAR EL TERRITORIO PARA LA GENTE</t>
  </si>
  <si>
    <t>LINEA BASE 2015</t>
  </si>
  <si>
    <t>NOMBRE DEL PROYECTO INSCRITO EN EL BANCO DE PROYECTO</t>
  </si>
  <si>
    <t>CODIGO BPIN</t>
  </si>
  <si>
    <t>ACTIVIDADES DEL PROYECTO</t>
  </si>
  <si>
    <t>MEDIO AMBIENTE Y GESTION DEL RIESGO</t>
  </si>
  <si>
    <t>GESTION DEL RIESGO</t>
  </si>
  <si>
    <t>30 % del Distrito de
Cartagena fortalecido en la gestión del riesgo,
logrando un
crecimiento resiliente y
comunidad menos
vulnerables</t>
  </si>
  <si>
    <t>Distrito de Cartagena fortalecido en la gestión del riesgo</t>
  </si>
  <si>
    <t>TODOS Y TODAS CONOCEDORES DE LA SITUACIÓN
DE NUESTRO TERRITORIO (CONOCIMIENTO DEL RIESGO)</t>
  </si>
  <si>
    <t>Actualizar y ajustar el Plan Distrital de gestión de riesgo</t>
  </si>
  <si>
    <t>Inventariar el 100% de los asentamientos en zona de alto riesgo</t>
  </si>
  <si>
    <t>COMUNIDADES MENOS VULNERABLES (REDUCCIÓN
DEL RIESGO)</t>
  </si>
  <si>
    <t>Formular 1 documento base conceptual del POT y sus derivados</t>
  </si>
  <si>
    <t>Construir 1000 Metros lineales de muros de
contención</t>
  </si>
  <si>
    <t>Capacitar a 3000 personas en gestión de riesgo de desastres</t>
  </si>
  <si>
    <t>Realizar  Jornadas de atención Psicosocial a las familias damnificadas en el Distrito</t>
  </si>
  <si>
    <t>Capacitar 1000 miembros de la comunidad en riesgos tecnológico</t>
  </si>
  <si>
    <t>BARRIOS MÁS RESILIENTES (MANEJO DE DESASTRE)</t>
  </si>
  <si>
    <t>Actualizar 1 estrategia de Respuesta a las
Emergencias del Distrito</t>
  </si>
  <si>
    <t>Realizar 5 simulacros  relacionados con Desastres naturales</t>
  </si>
  <si>
    <t>Capacitar 25 entidades dependencias en
prácticas, simulaciones y simulacros en
gestión de riesgo de desastres</t>
  </si>
  <si>
    <t>Cancelar 2023 subsidios de arriendos</t>
  </si>
  <si>
    <t>Elaborar 1 manual de respuesta ante riesgos tecnológicos</t>
  </si>
  <si>
    <t xml:space="preserve">                   GESTION DEL RIESGO</t>
  </si>
  <si>
    <t>1000 metros lineales de muros de contencion construidos</t>
  </si>
  <si>
    <t>3000 personas capacitadas en gestion del riesgo de desastres</t>
  </si>
  <si>
    <t>100% de las emergencias de riesgos tecnologicos atendidas</t>
  </si>
  <si>
    <t>Ampliación del Conocimiento del Riesgo en Nuestro Territorio Cartagena</t>
  </si>
  <si>
    <t>Aportes para Mitigar el Riesgo en las Comunidades del Distrito de Cartagena</t>
  </si>
  <si>
    <t>Control del Riesgo en Nuestro Territorio Cartagena</t>
  </si>
  <si>
    <t>1000 metros</t>
  </si>
  <si>
    <t>3000 personas</t>
  </si>
  <si>
    <t>Estudio ajustado y actualizado</t>
  </si>
  <si>
    <t>SOCIALIZACIONES</t>
  </si>
  <si>
    <t>PERSONAS</t>
  </si>
  <si>
    <t>CANTIDAD DE VIVIENDAS</t>
  </si>
  <si>
    <t>Inventario de asentamientos elaborados</t>
  </si>
  <si>
    <t>UNIDADES</t>
  </si>
  <si>
    <t>jornadas de  atencion Psicosocial realizadas</t>
  </si>
  <si>
    <t>Realizar 1 Catálogo del inventario de riesgos tecnológicos</t>
  </si>
  <si>
    <t>Catálogo de inventario de riesgos tecnológicos realizado</t>
  </si>
  <si>
    <t>Miembros comunidades de riesgos tecnológicos capacitados</t>
  </si>
  <si>
    <t> Adquisición de ayuda humanitaria alimentaria y no alimentaria en emergencia. (Laminas, Colchonetas, Kits de Aseo, Kits de Alimentos).</t>
  </si>
  <si>
    <t>numero de ayudas</t>
  </si>
  <si>
    <t>Estrategia actualizada</t>
  </si>
  <si>
    <t xml:space="preserve">Realizacion de simulacros </t>
  </si>
  <si>
    <t>numero</t>
  </si>
  <si>
    <t>simulacros realizados</t>
  </si>
  <si>
    <r>
      <rPr>
        <sz val="7"/>
        <color theme="1"/>
        <rFont val="Times New Roman"/>
        <family val="1"/>
      </rPr>
      <t xml:space="preserve"> </t>
    </r>
    <r>
      <rPr>
        <sz val="10"/>
        <color theme="1"/>
        <rFont val="Arial"/>
        <family val="2"/>
      </rPr>
      <t>Capacitar a entidades dependencias en simulaciones y simulacros en gestión del riesgo de desastres</t>
    </r>
  </si>
  <si>
    <t>Dependencias capacitadas, simulaciones y simulacros realizados</t>
  </si>
  <si>
    <t>Subsidios de arriendos cancelados</t>
  </si>
  <si>
    <t>Elaboración de Manual de respuesta ante riesgos tecnológicos</t>
  </si>
  <si>
    <t>todas las presentadas en el distrito</t>
  </si>
  <si>
    <t>Emergencias de riesgos tecnológicos atendidas</t>
  </si>
  <si>
    <t>N/A</t>
  </si>
  <si>
    <t>Adoptar el proceso de retencion documental   de archivo de los documentos recibidos en la OAGRD</t>
  </si>
  <si>
    <t>NA</t>
  </si>
  <si>
    <t xml:space="preserve">Contratar la implementación y socialización del Plan Distrital de Gestión del Riesgo.
</t>
  </si>
  <si>
    <t>Adquisición de elementos técnicos y tecnológicos para el fortalecimiento de la oficina asesora de la gestión del riesgo de desastres dentro del marco del proyecto Ampliación del Conocimiento del Riesgo en Nuestro Territorio Cartagena</t>
  </si>
  <si>
    <t>02-129-06-20-02-04-01-01</t>
  </si>
  <si>
    <t>SGP-PG 5% (acuerdo 001 de 2016) Gestión del Riesgo</t>
  </si>
  <si>
    <t>Suministro de elementos de dotación personal necesarios para la realización de censos y caracterizaciones de los asentamientos humanos en zona de alto riesgo del distrito</t>
  </si>
  <si>
    <t xml:space="preserve">                    PLAN DE ACCION 2020</t>
  </si>
  <si>
    <t>80% de aentamientos en zonas de riesgo inventariados</t>
  </si>
  <si>
    <t>ACUMULADO  META PRODUCTO                      2016- 2019</t>
  </si>
  <si>
    <t>META PRODUCTO A 2020</t>
  </si>
  <si>
    <t>Socialización del catalogo de inventario de riesgos tecnologicos del Distrito</t>
  </si>
  <si>
    <t>  Realizar los censos y caracterizaciones de los asentamientos humanos en zona de alto riesgo del Distrito: Caracterización e inventario de 1200 viviendas o predios ubicados en zonas de alto riesgo de las localidades del distrito de Cartagena, por medio de la aplicación de un formato de identificación en campo, subdijitacion y registro</t>
  </si>
  <si>
    <t>VALOR  A  2020</t>
  </si>
  <si>
    <t>Capacitar 3000 personas en riesgo</t>
  </si>
  <si>
    <t>Personas capacitadas</t>
  </si>
  <si>
    <t>02-129-06-20-02-04-01-02</t>
  </si>
  <si>
    <t>Capacitaciones en planes de gestión del riesgo de desastres de entidades privadas sean bares, discotecas, terrazas, clubes y demás establecimientos abiertos al público en las localidades del Distrito de Cartagena (Lugares priorizados)</t>
  </si>
  <si>
    <t>500 personas</t>
  </si>
  <si>
    <t>Realización de eventos local, regionales y nacionales para intercambio de experiencias y conocimientos sobre reducción del riesgo entre actores públicos, privados y comunitarios</t>
  </si>
  <si>
    <t>02-038-06-20-02-04-01-02</t>
  </si>
  <si>
    <t xml:space="preserve">3280 personas capacitados en riesgos </t>
  </si>
  <si>
    <t xml:space="preserve">1500 mienbros de la comunidad capacitados en riesgos tecnologicos </t>
  </si>
  <si>
    <t>Formacion en respuestas comunitarias ante emergencias dirigidas en las tres localidades del distrito de Cartagena (zonas priorizadas)</t>
  </si>
  <si>
    <t>Construir 300 mts lineales de muros de contención en  las zonas de mitigación priorizadas por Sentencia Judicial y en el Plan Distrital de Gestión del Riesgo</t>
  </si>
  <si>
    <t xml:space="preserve">Construir  1000 mts lineales de muros de contención </t>
  </si>
  <si>
    <t>metros lineales de muros de contencion construidos</t>
  </si>
  <si>
    <t xml:space="preserve">metros lineales </t>
  </si>
  <si>
    <t>ICLD</t>
  </si>
  <si>
    <t>02-001-06-20-02-04-01-01</t>
  </si>
  <si>
    <t>02-129-06-20-02-04-01-03</t>
  </si>
  <si>
    <t>25 entidades y dependencias capacitas den practicas, simulaciones y simulacros en gestion del riesgo de desastres</t>
  </si>
  <si>
    <t>8 entidades</t>
  </si>
  <si>
    <t>02-038-06-20-02-04-01-01</t>
  </si>
  <si>
    <t>Realizar actividades de Formación, Entrenamiento, acompañamiento  para el fortalecimiento de la resilencia, recuperación y rehabilitación de comunidades afectadas por fenómenos de variabilidad climática y temporadas climatológicas</t>
  </si>
  <si>
    <t>Apoyo logístico para jornadas de preparación para la recuperación, rehabilitación de afectaciones de los fenómenos de variabilidad climática y temporadas climatológicas</t>
  </si>
  <si>
    <t>Realizar el servicio de apoyo logístico para la realización de jornadas de sensibilizacion y apoyo para la implementacion de la cultura de la proteccion financiera en el distrito de cartagena</t>
  </si>
  <si>
    <t>Evaluación y socialización del manual de respuestas ante riesgos tecnológicos</t>
  </si>
  <si>
    <t>ICLD 1% (acuerdo 001 de 2016) gestión del riesgo</t>
  </si>
  <si>
    <t>02-119-06-20-02-04-01-01</t>
  </si>
  <si>
    <t>CARPETAS</t>
  </si>
  <si>
    <t>Capacitaciónes en reducción del riesgo sobre planes de gestión del riesgo de desastres de entidades privadas en materias de construcciones y establecimientos de grandes superficies dirigidos a inspectores de policias, polícia nacional, curadores, alcaldías locales, control urbano y demás entidades públicas</t>
  </si>
  <si>
    <t>02-119-06-20-02-04-01-02</t>
  </si>
  <si>
    <t>Rendimientos Financieros Crédito Interno</t>
  </si>
  <si>
    <t xml:space="preserve">Realizar  capacitaciones en gestión de riesgos de desastres para el fortalecimiento en la cultura en gestión de riesgos en el distrito de Cartagena, como medida de reducción del riesgo capacitar a personas en riesgos antropológicos, naturales y tecnológicos, generar cultura de gestión a comunidades en riesgo tecnológicos, fortalecimiento en conocimientos y competencias al personal de seguridad y administrativos de centros comerciales </t>
  </si>
  <si>
    <t>02-119-06-20-02-04-01-03</t>
  </si>
  <si>
    <t>FERNANDO ANTONIO ABELLO RUBIANO</t>
  </si>
  <si>
    <t>Continuar con la adopción de la medida de alojamiento temporal de pago de subsidios de arriendos para cada una de las familias relacionadas en el censo elaborado por la oficina asesora para la gestión del riesgo correspondiente a los damnificados 2004-2007-2010-2011, del barrio san francisco tierra bomba, cerro de la popa y demás barrios y sectores del distrito de cartagena, igualmente los ordenados por fallos judiciales, que se reconocen de acuerdo a las planillas de pago que realice la coordinación del Consejo Distrital de Gestión de Riesgo, teniendo en cuenta las circunstancias especiales que obligaron su reubicación.</t>
  </si>
  <si>
    <t>Realizar el servicio de apoyo logístico para la atención y recuperación de emergencias y desastres</t>
  </si>
  <si>
    <t xml:space="preserve">    </t>
  </si>
  <si>
    <t>Este proceso se comenzara a ejecutar en el tercer trimestre de la presente vigencia</t>
  </si>
  <si>
    <t>Se encuentra actualmente en proceso de contratación</t>
  </si>
  <si>
    <t>Este proceso se comenzara a ejecutar en elcuarto trimestre de la presente vigencia</t>
  </si>
  <si>
    <t xml:space="preserve">Se contrató con la firma de ANDRES DAVID OTERO LOPEZ, el suministro de 659 kits de alimentos como ayuda humanitaria alimentaria para atender las emergencias de riesgo en el distrito de Cartagena, por valor de $65.738.017,80.
Se contrató con la firma de KAROLINA PIÑA AGUILAR, el suministro de 770 kits de aseo familiar como ayuda no alimentaria para atender las emergencias de riesgo en el distrito de Cartagena, por valor de $37.553.670.
Se contrató con la firma de PROMOESPUMAS T&amp;R ASOCIADOS S.A.S. el suministro de 476 colchonetas como elemento de asistencia no alimentaria para atender las emergencias en el distrito de Cartagena, por valor de $42.868.179.
</t>
  </si>
  <si>
    <t>Sse realizaron 16 jornadas de atención logrando un impacto de 1246 personas intevenidas durante el primer trimestre del 2020 a través de la OAGRD</t>
  </si>
  <si>
    <t>Capacitación en materia de riesgo tecnológica y evaluación sobre "el RIESGO DE EXPOSION" aún grupo de pescadores, el día 22 de febrero de 2020, fueron intervenidas 16 pescadores.</t>
  </si>
  <si>
    <t xml:space="preserve">115 personas capacitadas en materia de gestión de riesgo de desastres, explicandoles el Decreto 2157 de 2017 (planes de contingencia) Y el Acuerdo No. 016 de 2016 (transportes verticales). </t>
  </si>
  <si>
    <t>5 combas en formación de comités barriales de emergencia (playa blanca, cárcel distrital de mujeres, barrio republica del caribe, barrio el pozón y combas colegio una nueva luz de esperanza)</t>
  </si>
  <si>
    <t xml:space="preserve">El día 25 de febrero del 2020 se realizó simulacro de evacuación por conato de incendio en el hotel Intercontinental, donde la OAGRD participó como observadores y evaluadores. </t>
  </si>
  <si>
    <t>Se cancelaron subsidios de arriendo a damnificados pertenecientes a las diferentes olas invernales acaecidas en distrito de Cartagena: 5 personas por valor de $2,850,000 correspondiente al segundo trimestre de la vigencia 2019, 76 personas por valor de $45,300,00 correspondiente del tercer trimestre de la vigencia 2019  y 497 personas por un valor de $225,900,000  correspondiente al cuarto trimestre del 2019.                                                                          Además se canceló el primer trimestre del 2020, por un valor $806,400,000 para un total de 1454 damnificados</t>
  </si>
  <si>
    <t>META PRODUCTO EJECUTADA A 31 DE MARZO DE 2020</t>
  </si>
  <si>
    <t>CDP</t>
  </si>
  <si>
    <t>RP</t>
  </si>
  <si>
    <t>La OADGR hasta la fecha cuenta con 1454 carpetas correspondientes a la documentación de los damnificados que reciben subsidios de arriendos por las diferentes olas invernales acaecidas en el distrito de Cartagena y 43 carpetas correspondientes a las diferentes entidades y dependencias que interactuan con la oficina durente la presente anualidad.</t>
  </si>
  <si>
    <t>OBSERVACIONES A JUNIO</t>
  </si>
  <si>
    <t>META PRODUCTO EJECUTADA A 30 DE JUNIO DE 2020</t>
  </si>
  <si>
    <t>Se contrato a la Cruz Roja Seccional Bolivar paea Realización de caracterizaciones a la población vulnerable por los efectos ocasionados a causa del covid-19en el marco del proyecto “Ampliación del conocimiento del riesgo en nuestro territorio Cartagena” con CDP 57 del 29-05-2020 por valor de $45.000.000 y RP 548 del 11-06-2020 por valor de $45.000.000</t>
  </si>
  <si>
    <t>Para este segundo trimestre la OAGRD a traves de sus otras áreas e incluida arriendo cuentan con un total de 42 nuevas carpetas.</t>
  </si>
  <si>
    <t xml:space="preserve">1. Jornada de sensibilización sobre la utilización e implementación de insumos de EPP (JABON LIQUIDO, GEL ANTIBACTERIAL Y ALCOHOL) para la prevención del COVID 19 en las comunidades, mediante el lavado de manos la cual se realizó en diferentes barrios de la ciudad de Cartagena con el apoyo de los COMBAS (comités de emergencias barriales), JAC (juntas de acciones comunales) y comunidades étnicas.  (176 KIT ENTREGADOS Los cuales están compuesto de 10 jabones líquidos, 20 alcohol, 15 gel antibacterial 
Entre ellos 20 galones entregados)
</t>
  </si>
  <si>
    <t>Capacitación virtual realizada a miembros de COMBAS sobre medidas preventivas contra incendio y plan de contingencia familiar aplicando recomendaciones de medidas preventivas contra el COVID 19. esta actividad se realizó con el fin de reforzar los conocimientos obtenidos en anteriores actividades y preparar a las personas como primer respondiente.  26 DE JUNIO 2020</t>
  </si>
  <si>
    <t xml:space="preserve">Instalación de PMU diario Instalación de PMU en los barrios NELSON MANDELA, SAN FERNANDO, LA ESPERANZA, MERCADO BAZURTO y POZON, con el objetivo de apoyar el cierre y control de ingreso a los diferentes barrios como estrategia para minimizar la propagación de virus COVID 19 en la comunidad.  
</t>
  </si>
  <si>
    <t>Se realizó por parte de la secretaria de infraestructura la siguiente contratación: CONSTRUCCION DE MURO DE CONTENCION EN CONCRETO REFORZADO BARRIO SAN PEDRO MARTIR, SECTOR VILLA DEL CARMEN, ALREDEDOR DEL PARQUE, ACCION POPULAR 13001-33-33-001-2018-00170-00 DE LA CIUDAD DE CARTAGENA por valor de $78.018.010 (MC-INFRA-004-2020)</t>
  </si>
  <si>
    <t>38 metros lineales</t>
  </si>
  <si>
    <t>Se realizó por parte de la secretaria de infraestructura la solicitud de los certificados de disponibilidades presupuestales para la construcción de los muros de contención en el barrio los Comuneros  casa 9, 10, 11 Mza C (CDP No. 17 del 12 de marzo de 2020 por valor de $61.747.926)</t>
  </si>
  <si>
    <r>
      <t xml:space="preserve">5                                              32               44                </t>
    </r>
    <r>
      <rPr>
        <sz val="11"/>
        <rFont val="Calibri"/>
        <family val="2"/>
        <scheme val="minor"/>
      </rPr>
      <t>61</t>
    </r>
  </si>
  <si>
    <t xml:space="preserve">68                              69                                       399          488         585         586         587                     </t>
  </si>
  <si>
    <t>Se canceló en el segundo trimestre a 1.489 damnificados de las diferente olas invernalesacontecidas en el distrito de Cartagena,  correspondientes a la suma de $827.250.000</t>
  </si>
  <si>
    <t>Este proceso se encuentra en desarrollo de los estudios previos para su posterior expedición del CDP y tramite de adquisición de elementos tecnológicos.</t>
  </si>
  <si>
    <t>Se encuentra en tramite  proceso para suministro de laminas de zinc y fibrocemento</t>
  </si>
  <si>
    <t xml:space="preserve">INDICADOR META PRODUCTO  PLAN DE DESARROLLO </t>
  </si>
  <si>
    <t xml:space="preserve"> Plan Distrital de gestión de riesgo actualizado y ajustado</t>
  </si>
  <si>
    <t xml:space="preserve"> asentamientos en zona de alto riesgo Inventariardos</t>
  </si>
  <si>
    <t xml:space="preserve"> Catálogo del inventario de riesgos tecnológicos Realizado</t>
  </si>
  <si>
    <t xml:space="preserve"> Jornadas de atención Psicosocial a las familias damnificadas en el Distrito Realizadas</t>
  </si>
  <si>
    <t>personas en riesgo Capacitadas</t>
  </si>
  <si>
    <t>miembros de la comunidad en riesgos tecnológico Capacitados</t>
  </si>
  <si>
    <t xml:space="preserve"> mts lineales de muros de contención Construidos</t>
  </si>
  <si>
    <t xml:space="preserve"> estrategia de Respuesta a las
Emergencias del Distrito Actualizada</t>
  </si>
  <si>
    <t xml:space="preserve"> simulacros  relacionados con Desastres naturales Realizados</t>
  </si>
  <si>
    <t xml:space="preserve"> entidades dependencias en
prácticas, simulaciones y simulacros en
gestión de riesgo de desastres Capacitadas</t>
  </si>
  <si>
    <t>subsidios de arriendos Cancelados</t>
  </si>
  <si>
    <t xml:space="preserve"> manual de respuesta ante riesgos tecnológicos Elaborado</t>
  </si>
  <si>
    <t>AVANCE META PRODUCTO JUNIO 30 DE 2020</t>
  </si>
  <si>
    <t>AVANCE META PRODUCTO AL CUATRIENIO</t>
  </si>
  <si>
    <t>AVANCE SUBPROGRAMA</t>
  </si>
  <si>
    <t>AVANCE PROGRAMA</t>
  </si>
  <si>
    <t>APROPIACION INICIAL 2020</t>
  </si>
  <si>
    <t>ASIGNACION PRESUPUESTAL DEFINITIVA 2020</t>
  </si>
  <si>
    <t>EJECUCION PRESUPUESTAL</t>
  </si>
  <si>
    <t>AVANCE PROMEDIO DE EJECUCION</t>
  </si>
  <si>
    <t>EJECUCION PRESUPUESTAL DEL TRIMESTRE</t>
  </si>
  <si>
    <t>AVANCES METAS PRODUCTO</t>
  </si>
  <si>
    <t>AVANCES METAS PROYECTO</t>
  </si>
  <si>
    <t>AVANCES A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</si>
</sst>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quot;$&quot;* #,##0_-;\-&quot;$&quot;* #,##0_-;_-&quot;$&quot;* &quot;-&quot;??_-;_-@_-"/>
    <numFmt numFmtId="168" formatCode="&quot;$&quot;#,##0.00"/>
  </numFmts>
  <fonts count="22"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Arial"/>
      <family val="2"/>
    </font>
    <font>
      <sz val="11"/>
      <name val="Calibri"/>
      <family val="2"/>
    </font>
    <font>
      <sz val="11"/>
      <color rgb="FF000000"/>
      <name val="Calibri"/>
      <family val="2"/>
    </font>
    <font>
      <sz val="10"/>
      <color theme="1"/>
      <name val="Arial"/>
      <family val="2"/>
    </font>
    <font>
      <sz val="10"/>
      <name val="Arial"/>
      <family val="2"/>
    </font>
    <font>
      <sz val="10"/>
      <color rgb="FF000000"/>
      <name val="Arial"/>
      <family val="2"/>
    </font>
    <font>
      <b/>
      <u/>
      <sz val="10"/>
      <name val="Arial"/>
      <family val="2"/>
    </font>
    <font>
      <b/>
      <sz val="10"/>
      <color theme="1"/>
      <name val="Calibri"/>
      <family val="2"/>
      <scheme val="minor"/>
    </font>
    <font>
      <b/>
      <sz val="14"/>
      <color theme="1"/>
      <name val="Calibri"/>
      <family val="2"/>
      <scheme val="minor"/>
    </font>
    <font>
      <sz val="8"/>
      <color theme="1"/>
      <name val="Tahoma"/>
      <family val="2"/>
    </font>
    <font>
      <sz val="11"/>
      <name val="Calibri"/>
      <family val="2"/>
      <scheme val="minor"/>
    </font>
    <font>
      <sz val="10"/>
      <color theme="1"/>
      <name val="Calibri"/>
      <family val="2"/>
      <scheme val="minor"/>
    </font>
    <font>
      <sz val="10"/>
      <color rgb="FF333333"/>
      <name val="Arial"/>
      <family val="2"/>
    </font>
    <font>
      <sz val="11"/>
      <color rgb="FF000000"/>
      <name val="Calibri"/>
      <family val="2"/>
      <scheme val="minor"/>
    </font>
    <font>
      <sz val="7"/>
      <color theme="1"/>
      <name val="Times New Roman"/>
      <family val="1"/>
    </font>
    <font>
      <sz val="11"/>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s>
  <cellStyleXfs count="17">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6" fillId="0" borderId="0"/>
    <xf numFmtId="9" fontId="7" fillId="0" borderId="0">
      <alignment vertical="top"/>
      <protection locked="0"/>
    </xf>
    <xf numFmtId="165" fontId="7" fillId="0" borderId="0">
      <alignment vertical="top"/>
      <protection locked="0"/>
    </xf>
    <xf numFmtId="43" fontId="7" fillId="0" borderId="0">
      <alignment vertical="top"/>
      <protection locked="0"/>
    </xf>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7" fillId="0" borderId="0">
      <alignment vertical="top"/>
      <protection locked="0"/>
    </xf>
    <xf numFmtId="43" fontId="7" fillId="0" borderId="0">
      <alignment vertical="top"/>
      <protection locked="0"/>
    </xf>
    <xf numFmtId="43" fontId="1" fillId="0" borderId="0" applyFont="0" applyFill="0" applyBorder="0" applyAlignment="0" applyProtection="0"/>
    <xf numFmtId="164" fontId="1" fillId="0" borderId="0" applyFont="0" applyFill="0" applyBorder="0" applyAlignment="0" applyProtection="0"/>
  </cellStyleXfs>
  <cellXfs count="203">
    <xf numFmtId="0" fontId="0" fillId="0" borderId="0" xfId="0"/>
    <xf numFmtId="0" fontId="2" fillId="0" borderId="0" xfId="0" applyFont="1" applyFill="1" applyBorder="1"/>
    <xf numFmtId="0" fontId="2" fillId="0" borderId="0" xfId="0" applyFont="1" applyFill="1" applyBorder="1" applyAlignment="1">
      <alignment vertical="center"/>
    </xf>
    <xf numFmtId="0" fontId="8" fillId="0" borderId="0" xfId="0" applyFont="1" applyFill="1" applyBorder="1" applyAlignment="1">
      <alignment vertical="top"/>
    </xf>
    <xf numFmtId="0" fontId="10" fillId="0" borderId="1" xfId="0" applyFont="1" applyFill="1" applyBorder="1" applyAlignment="1">
      <alignment vertical="center" wrapText="1"/>
    </xf>
    <xf numFmtId="0" fontId="8" fillId="0" borderId="1" xfId="0" applyFont="1" applyFill="1" applyBorder="1" applyAlignment="1">
      <alignment vertical="top"/>
    </xf>
    <xf numFmtId="0" fontId="8" fillId="0" borderId="1"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1" xfId="0" applyFont="1" applyFill="1" applyBorder="1" applyAlignment="1">
      <alignment vertical="center" wrapText="1"/>
    </xf>
    <xf numFmtId="168" fontId="0" fillId="0" borderId="1" xfId="1" applyNumberFormat="1" applyFont="1" applyFill="1" applyBorder="1" applyAlignment="1">
      <alignment vertical="center" wrapText="1"/>
    </xf>
    <xf numFmtId="0" fontId="2" fillId="0" borderId="1" xfId="0" applyFont="1" applyBorder="1"/>
    <xf numFmtId="0" fontId="2" fillId="0" borderId="1" xfId="0" applyFont="1" applyBorder="1" applyAlignment="1">
      <alignment vertical="top"/>
    </xf>
    <xf numFmtId="0" fontId="2" fillId="0" borderId="1" xfId="0" applyFont="1" applyFill="1" applyBorder="1"/>
    <xf numFmtId="0" fontId="2" fillId="0" borderId="1" xfId="0" applyFont="1" applyBorder="1" applyAlignment="1">
      <alignment horizontal="center"/>
    </xf>
    <xf numFmtId="0" fontId="3" fillId="3" borderId="1" xfId="0" applyFont="1" applyFill="1" applyBorder="1" applyAlignment="1">
      <alignment vertical="top"/>
    </xf>
    <xf numFmtId="0" fontId="2" fillId="0" borderId="1" xfId="0" applyFont="1" applyFill="1" applyBorder="1" applyAlignment="1">
      <alignment horizontal="center"/>
    </xf>
    <xf numFmtId="0" fontId="2" fillId="0" borderId="1" xfId="0" applyFont="1" applyBorder="1" applyAlignment="1">
      <alignment horizontal="justify" vertical="top" wrapText="1"/>
    </xf>
    <xf numFmtId="0" fontId="2" fillId="0" borderId="0" xfId="0" applyFont="1" applyBorder="1"/>
    <xf numFmtId="0" fontId="2" fillId="0" borderId="0" xfId="0" applyFont="1" applyBorder="1" applyAlignment="1">
      <alignment vertical="top"/>
    </xf>
    <xf numFmtId="0" fontId="2" fillId="0" borderId="0" xfId="0" applyFont="1" applyBorder="1" applyAlignment="1">
      <alignment horizontal="center"/>
    </xf>
    <xf numFmtId="0" fontId="3" fillId="3" borderId="0" xfId="0" applyFont="1" applyFill="1" applyBorder="1" applyAlignment="1">
      <alignment vertical="top"/>
    </xf>
    <xf numFmtId="0" fontId="2" fillId="0" borderId="0" xfId="0" applyFont="1" applyFill="1" applyBorder="1" applyAlignment="1">
      <alignment horizontal="center"/>
    </xf>
    <xf numFmtId="0" fontId="2" fillId="0" borderId="0" xfId="0" applyFont="1" applyBorder="1" applyAlignment="1">
      <alignment horizontal="justify" vertical="top" wrapText="1"/>
    </xf>
    <xf numFmtId="0" fontId="2" fillId="0" borderId="4" xfId="0" applyFont="1" applyBorder="1" applyAlignment="1">
      <alignment vertical="center"/>
    </xf>
    <xf numFmtId="0" fontId="2" fillId="0" borderId="0" xfId="0" applyFont="1" applyBorder="1" applyAlignment="1">
      <alignment horizontal="left"/>
    </xf>
    <xf numFmtId="0" fontId="2" fillId="0" borderId="1" xfId="0" applyFont="1" applyBorder="1" applyAlignment="1">
      <alignment vertical="center"/>
    </xf>
    <xf numFmtId="0" fontId="0"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xf numFmtId="0" fontId="9" fillId="0" borderId="1" xfId="0" applyFont="1" applyFill="1" applyBorder="1" applyAlignment="1">
      <alignment horizontal="center" vertical="center" wrapText="1"/>
    </xf>
    <xf numFmtId="0" fontId="2" fillId="0" borderId="1" xfId="0" applyFont="1" applyBorder="1" applyAlignment="1">
      <alignment horizontal="left"/>
    </xf>
    <xf numFmtId="0" fontId="11" fillId="0" borderId="1" xfId="0" applyFont="1" applyFill="1" applyBorder="1" applyAlignment="1">
      <alignment horizontal="center" vertical="center"/>
    </xf>
    <xf numFmtId="0" fontId="2" fillId="0" borderId="0" xfId="0" applyFont="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2" fillId="0" borderId="0" xfId="0" applyFont="1" applyFill="1" applyBorder="1" applyAlignment="1"/>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12" fillId="0" borderId="5" xfId="0" applyFont="1" applyFill="1" applyBorder="1" applyAlignment="1">
      <alignment horizontal="center" vertical="center" wrapText="1"/>
    </xf>
    <xf numFmtId="9" fontId="3" fillId="0" borderId="1" xfId="2"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5" fontId="3" fillId="0" borderId="1" xfId="1"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3" fillId="0" borderId="0" xfId="0" applyFont="1" applyBorder="1" applyAlignment="1">
      <alignment horizontal="center"/>
    </xf>
    <xf numFmtId="0" fontId="4" fillId="0" borderId="5" xfId="0" applyFont="1" applyFill="1" applyBorder="1" applyAlignment="1">
      <alignment horizontal="left" vertical="center" wrapText="1"/>
    </xf>
    <xf numFmtId="0" fontId="0" fillId="0" borderId="1" xfId="0" applyFont="1" applyBorder="1" applyAlignment="1">
      <alignment horizontal="left" vertical="center" wrapText="1"/>
    </xf>
    <xf numFmtId="167" fontId="0" fillId="0" borderId="1" xfId="1" applyNumberFormat="1" applyFont="1" applyFill="1" applyBorder="1" applyAlignment="1">
      <alignment horizontal="center" vertical="center"/>
    </xf>
    <xf numFmtId="0" fontId="2" fillId="0" borderId="0" xfId="0" applyFont="1" applyBorder="1" applyAlignment="1"/>
    <xf numFmtId="0" fontId="3" fillId="0" borderId="8" xfId="0" applyFont="1" applyFill="1" applyBorder="1" applyAlignment="1">
      <alignment horizontal="center" vertical="center" wrapText="1"/>
    </xf>
    <xf numFmtId="0" fontId="12"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67" fontId="0" fillId="0" borderId="1" xfId="1" applyNumberFormat="1" applyFont="1" applyFill="1" applyBorder="1" applyAlignment="1">
      <alignment vertical="center"/>
    </xf>
    <xf numFmtId="0" fontId="18" fillId="0" borderId="1" xfId="0" applyFont="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vertical="center" wrapText="1"/>
    </xf>
    <xf numFmtId="0" fontId="11"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15"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4" xfId="0" applyFont="1" applyFill="1" applyBorder="1" applyAlignment="1">
      <alignment vertical="center" wrapText="1"/>
    </xf>
    <xf numFmtId="0" fontId="10" fillId="0" borderId="1" xfId="0" applyFont="1" applyBorder="1" applyAlignment="1">
      <alignment horizontal="left" vertical="center" wrapText="1"/>
    </xf>
    <xf numFmtId="0" fontId="8"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43" fontId="0" fillId="0" borderId="1" xfId="15" applyFont="1" applyFill="1" applyBorder="1" applyAlignment="1">
      <alignment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10" fillId="0" borderId="1" xfId="2"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9" fontId="21" fillId="0" borderId="0" xfId="0" applyNumberFormat="1" applyFont="1" applyBorder="1" applyAlignment="1">
      <alignment horizontal="center"/>
    </xf>
    <xf numFmtId="9" fontId="10" fillId="0" borderId="1" xfId="0" applyNumberFormat="1" applyFont="1" applyFill="1" applyBorder="1" applyAlignment="1">
      <alignment horizontal="center" vertical="center" wrapText="1"/>
    </xf>
    <xf numFmtId="164" fontId="2" fillId="0" borderId="0" xfId="0" applyNumberFormat="1" applyFont="1" applyBorder="1"/>
    <xf numFmtId="9" fontId="2" fillId="0" borderId="1" xfId="2" applyFont="1" applyBorder="1"/>
    <xf numFmtId="0" fontId="16" fillId="0" borderId="1" xfId="0" applyFont="1" applyFill="1" applyBorder="1" applyAlignment="1">
      <alignment vertical="center" wrapText="1"/>
    </xf>
    <xf numFmtId="0" fontId="2" fillId="0" borderId="1" xfId="0" applyFont="1" applyBorder="1" applyAlignment="1">
      <alignment vertical="center" wrapText="1"/>
    </xf>
    <xf numFmtId="9" fontId="16" fillId="0" borderId="1" xfId="0" applyNumberFormat="1" applyFont="1" applyFill="1" applyBorder="1" applyAlignment="1">
      <alignment horizontal="center" vertical="center"/>
    </xf>
    <xf numFmtId="9" fontId="16" fillId="0" borderId="1" xfId="0" applyNumberFormat="1" applyFont="1" applyBorder="1" applyAlignment="1">
      <alignment horizontal="center" vertical="center"/>
    </xf>
    <xf numFmtId="0" fontId="2" fillId="0" borderId="1" xfId="0" applyFont="1" applyBorder="1" applyAlignment="1">
      <alignment wrapText="1"/>
    </xf>
    <xf numFmtId="9" fontId="0" fillId="0" borderId="1" xfId="0" applyNumberFormat="1" applyFont="1" applyBorder="1" applyAlignment="1">
      <alignment horizontal="center" vertical="center" wrapText="1"/>
    </xf>
    <xf numFmtId="9" fontId="0" fillId="0" borderId="1" xfId="2" applyFont="1" applyBorder="1" applyAlignment="1">
      <alignment horizontal="center" vertical="center" wrapText="1"/>
    </xf>
    <xf numFmtId="9" fontId="0" fillId="0" borderId="2" xfId="0" applyNumberFormat="1" applyFont="1" applyBorder="1" applyAlignment="1">
      <alignment horizontal="center" vertical="center" wrapText="1"/>
    </xf>
    <xf numFmtId="9" fontId="0" fillId="0" borderId="4" xfId="0" applyNumberFormat="1" applyFont="1" applyBorder="1" applyAlignment="1">
      <alignment horizontal="center" vertical="center" wrapText="1"/>
    </xf>
    <xf numFmtId="9" fontId="9" fillId="0" borderId="1" xfId="2" applyFont="1" applyFill="1" applyBorder="1" applyAlignment="1">
      <alignment horizontal="center" vertical="center" wrapText="1"/>
    </xf>
    <xf numFmtId="9" fontId="2" fillId="0" borderId="0" xfId="0" applyNumberFormat="1" applyFont="1" applyBorder="1" applyAlignment="1">
      <alignment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10" fillId="0" borderId="2" xfId="2" applyFont="1" applyFill="1" applyBorder="1" applyAlignment="1">
      <alignment horizontal="center" vertical="center" wrapText="1"/>
    </xf>
    <xf numFmtId="9" fontId="10" fillId="0" borderId="3" xfId="2" applyFont="1" applyFill="1" applyBorder="1" applyAlignment="1">
      <alignment horizontal="center" vertical="center" wrapText="1"/>
    </xf>
    <xf numFmtId="9" fontId="10" fillId="0" borderId="4" xfId="2"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164" fontId="0" fillId="0" borderId="2" xfId="16" applyFont="1" applyBorder="1" applyAlignment="1">
      <alignment horizontal="center" vertical="center" wrapText="1"/>
    </xf>
    <xf numFmtId="164" fontId="0" fillId="0" borderId="3" xfId="16" applyFont="1" applyBorder="1" applyAlignment="1">
      <alignment horizontal="center" vertical="center" wrapText="1"/>
    </xf>
    <xf numFmtId="164" fontId="0" fillId="0" borderId="4" xfId="16" applyFont="1" applyBorder="1" applyAlignment="1">
      <alignment horizontal="center" vertical="center" wrapText="1"/>
    </xf>
    <xf numFmtId="9" fontId="0" fillId="0" borderId="2" xfId="2" applyFont="1" applyBorder="1" applyAlignment="1">
      <alignment horizontal="center" vertical="center" wrapText="1"/>
    </xf>
    <xf numFmtId="9" fontId="0" fillId="0" borderId="3" xfId="2" applyFont="1" applyBorder="1" applyAlignment="1">
      <alignment horizontal="center" vertical="center" wrapText="1"/>
    </xf>
    <xf numFmtId="9" fontId="0" fillId="0" borderId="4" xfId="2" applyFont="1" applyBorder="1" applyAlignment="1">
      <alignment horizontal="center" vertical="center" wrapText="1"/>
    </xf>
    <xf numFmtId="9" fontId="0" fillId="0" borderId="2" xfId="0" applyNumberFormat="1" applyFont="1" applyBorder="1" applyAlignment="1">
      <alignment horizontal="center" vertical="center" wrapText="1"/>
    </xf>
    <xf numFmtId="9" fontId="0" fillId="0" borderId="4"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1" fontId="8" fillId="0" borderId="1" xfId="0" applyNumberFormat="1" applyFont="1" applyBorder="1" applyAlignment="1">
      <alignment horizontal="center" vertical="center"/>
    </xf>
    <xf numFmtId="0" fontId="13" fillId="0" borderId="0" xfId="0" applyFont="1" applyBorder="1" applyAlignment="1">
      <alignment horizontal="center"/>
    </xf>
    <xf numFmtId="0" fontId="2" fillId="0" borderId="7" xfId="0" applyFont="1" applyBorder="1" applyAlignment="1">
      <alignment horizontal="center" vertical="top"/>
    </xf>
    <xf numFmtId="0" fontId="2" fillId="0" borderId="6" xfId="0" applyFont="1" applyBorder="1" applyAlignment="1">
      <alignment horizontal="center" vertical="top"/>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wrapText="1"/>
    </xf>
    <xf numFmtId="9" fontId="9" fillId="0" borderId="2"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cellXfs>
  <cellStyles count="17">
    <cellStyle name="Millares" xfId="15" builtinId="3"/>
    <cellStyle name="Millares 2" xfId="5" xr:uid="{00000000-0005-0000-0000-000001000000}"/>
    <cellStyle name="Millares 2 2" xfId="12" xr:uid="{00000000-0005-0000-0000-000002000000}"/>
    <cellStyle name="Millares 3" xfId="9" xr:uid="{00000000-0005-0000-0000-000003000000}"/>
    <cellStyle name="Millares 3 2" xfId="14" xr:uid="{00000000-0005-0000-0000-000004000000}"/>
    <cellStyle name="Moneda" xfId="1" builtinId="4"/>
    <cellStyle name="Moneda [0]" xfId="16" builtinId="7"/>
    <cellStyle name="Moneda 2" xfId="3" xr:uid="{00000000-0005-0000-0000-000007000000}"/>
    <cellStyle name="Moneda 3" xfId="4" xr:uid="{00000000-0005-0000-0000-000008000000}"/>
    <cellStyle name="Moneda 3 2" xfId="11" xr:uid="{00000000-0005-0000-0000-000009000000}"/>
    <cellStyle name="Moneda 4" xfId="8" xr:uid="{00000000-0005-0000-0000-00000A000000}"/>
    <cellStyle name="Moneda 4 2" xfId="13" xr:uid="{00000000-0005-0000-0000-00000B000000}"/>
    <cellStyle name="Moneda 5" xfId="10" xr:uid="{00000000-0005-0000-0000-00000C000000}"/>
    <cellStyle name="Normal" xfId="0" builtinId="0"/>
    <cellStyle name="Normal 2" xfId="6" xr:uid="{00000000-0005-0000-0000-00000E000000}"/>
    <cellStyle name="Porcentaje" xfId="2" builtinId="5"/>
    <cellStyle name="Porcentaje 2" xfId="7"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22"/>
  <sheetViews>
    <sheetView tabSelected="1" topLeftCell="A38" zoomScale="80" zoomScaleNormal="80" workbookViewId="0">
      <selection activeCell="J38" sqref="A38:XFD38"/>
    </sheetView>
  </sheetViews>
  <sheetFormatPr baseColWidth="10" defaultColWidth="11.453125" defaultRowHeight="12" x14ac:dyDescent="0.3"/>
  <cols>
    <col min="1" max="1" width="27.1796875" style="11" customWidth="1"/>
    <col min="2" max="3" width="28.26953125" style="10" customWidth="1"/>
    <col min="4" max="4" width="25.26953125" style="10" customWidth="1"/>
    <col min="5" max="5" width="23.26953125" style="10" customWidth="1"/>
    <col min="6" max="6" width="28.26953125" style="10" customWidth="1"/>
    <col min="7" max="8" width="17.453125" style="10" customWidth="1"/>
    <col min="9" max="10" width="18.7265625" style="28" customWidth="1"/>
    <col min="11" max="11" width="25.1796875" style="12" customWidth="1"/>
    <col min="12" max="18" width="26.1796875" style="13" customWidth="1"/>
    <col min="19" max="19" width="31.1796875" style="30" customWidth="1"/>
    <col min="20" max="20" width="24.26953125" style="30" customWidth="1"/>
    <col min="21" max="21" width="31.1796875" style="30" customWidth="1"/>
    <col min="22" max="22" width="20.7265625" style="25" customWidth="1"/>
    <col min="23" max="23" width="18" style="38" customWidth="1"/>
    <col min="24" max="24" width="15.1796875" style="10" customWidth="1"/>
    <col min="25" max="25" width="16.81640625" style="14" hidden="1" customWidth="1"/>
    <col min="26" max="26" width="11.26953125" style="15" customWidth="1"/>
    <col min="27" max="27" width="17.81640625" style="8" hidden="1" customWidth="1"/>
    <col min="28" max="28" width="26.54296875" style="10" hidden="1" customWidth="1"/>
    <col min="29" max="29" width="14.7265625" style="10" hidden="1" customWidth="1"/>
    <col min="30" max="30" width="14.26953125" style="10" hidden="1" customWidth="1"/>
    <col min="31" max="31" width="14.26953125" style="10" customWidth="1"/>
    <col min="32" max="32" width="26.54296875" style="10" customWidth="1"/>
    <col min="33" max="33" width="22.26953125" style="12" customWidth="1"/>
    <col min="34" max="34" width="28.26953125" style="10" customWidth="1"/>
    <col min="35" max="35" width="28.54296875" style="10" customWidth="1"/>
    <col min="36" max="38" width="19.54296875" style="10" customWidth="1"/>
    <col min="39" max="39" width="11.54296875" style="10" customWidth="1"/>
    <col min="40" max="40" width="11" style="10" customWidth="1"/>
    <col min="41" max="41" width="20.81640625" style="10" customWidth="1"/>
    <col min="42" max="42" width="22.1796875" style="10" customWidth="1"/>
    <col min="43" max="43" width="40.453125" style="10" customWidth="1"/>
    <col min="44" max="44" width="44.7265625" style="16" customWidth="1"/>
    <col min="45" max="45" width="44.26953125" style="1" customWidth="1"/>
    <col min="46" max="83" width="11.453125" style="1"/>
    <col min="84" max="87" width="11.453125" style="17"/>
    <col min="88" max="16384" width="11.453125" style="10"/>
  </cols>
  <sheetData>
    <row r="1" spans="1:87" s="17" customFormat="1" ht="18.5" x14ac:dyDescent="0.45">
      <c r="A1" s="18"/>
      <c r="E1" s="187" t="s">
        <v>16</v>
      </c>
      <c r="F1" s="187"/>
      <c r="G1" s="187"/>
      <c r="H1" s="187"/>
      <c r="I1" s="187"/>
      <c r="J1" s="187"/>
      <c r="K1" s="187"/>
      <c r="L1" s="187"/>
      <c r="M1" s="187"/>
      <c r="N1" s="187"/>
      <c r="O1" s="187"/>
      <c r="P1" s="187"/>
      <c r="Q1" s="187"/>
      <c r="R1" s="187"/>
      <c r="S1" s="187"/>
      <c r="T1" s="48"/>
      <c r="U1" s="24"/>
      <c r="V1" s="32"/>
      <c r="W1" s="37"/>
      <c r="X1" s="52"/>
      <c r="Y1" s="20"/>
      <c r="Z1" s="21"/>
      <c r="AA1" s="7"/>
      <c r="AG1" s="1"/>
      <c r="AR1" s="22"/>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7" s="17" customFormat="1" ht="18.5" x14ac:dyDescent="0.45">
      <c r="A2" s="18"/>
      <c r="E2" s="187" t="s">
        <v>47</v>
      </c>
      <c r="F2" s="187"/>
      <c r="G2" s="187"/>
      <c r="H2" s="187"/>
      <c r="I2" s="187"/>
      <c r="J2" s="187"/>
      <c r="K2" s="187"/>
      <c r="L2" s="187"/>
      <c r="M2" s="187"/>
      <c r="N2" s="187"/>
      <c r="O2" s="187"/>
      <c r="P2" s="187"/>
      <c r="Q2" s="187"/>
      <c r="R2" s="187"/>
      <c r="S2" s="187"/>
      <c r="T2" s="48"/>
      <c r="U2" s="24"/>
      <c r="V2" s="32"/>
      <c r="W2" s="37"/>
      <c r="Y2" s="20"/>
      <c r="Z2" s="21"/>
      <c r="AA2" s="7"/>
      <c r="AG2" s="1"/>
      <c r="AR2" s="2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7" s="17" customFormat="1" ht="19" thickBot="1" x14ac:dyDescent="0.5">
      <c r="A3" s="18"/>
      <c r="E3" s="187" t="s">
        <v>86</v>
      </c>
      <c r="F3" s="187"/>
      <c r="G3" s="187"/>
      <c r="H3" s="187"/>
      <c r="I3" s="187"/>
      <c r="J3" s="187"/>
      <c r="K3" s="187"/>
      <c r="L3" s="187"/>
      <c r="M3" s="187"/>
      <c r="N3" s="187"/>
      <c r="O3" s="187"/>
      <c r="P3" s="187"/>
      <c r="Q3" s="187"/>
      <c r="R3" s="187"/>
      <c r="S3" s="187"/>
      <c r="T3" s="48"/>
      <c r="U3" s="24"/>
      <c r="V3" s="32"/>
      <c r="W3" s="37"/>
      <c r="Y3" s="20"/>
      <c r="Z3" s="21"/>
      <c r="AA3" s="7"/>
      <c r="AG3" s="1"/>
      <c r="AR3" s="22"/>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7" ht="15" customHeight="1" thickBot="1" x14ac:dyDescent="0.35">
      <c r="A4" s="188"/>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row>
    <row r="5" spans="1:87" s="23" customFormat="1" ht="132.75" customHeight="1" x14ac:dyDescent="0.35">
      <c r="A5" s="53" t="s">
        <v>0</v>
      </c>
      <c r="B5" s="40" t="s">
        <v>1</v>
      </c>
      <c r="C5" s="40" t="s">
        <v>2</v>
      </c>
      <c r="D5" s="40" t="s">
        <v>3</v>
      </c>
      <c r="E5" s="40" t="s">
        <v>4</v>
      </c>
      <c r="F5" s="40" t="s">
        <v>5</v>
      </c>
      <c r="G5" s="40" t="s">
        <v>6</v>
      </c>
      <c r="H5" s="40" t="s">
        <v>158</v>
      </c>
      <c r="I5" s="54" t="s">
        <v>10</v>
      </c>
      <c r="J5" s="54" t="s">
        <v>24</v>
      </c>
      <c r="K5" s="42" t="s">
        <v>88</v>
      </c>
      <c r="L5" s="55" t="s">
        <v>89</v>
      </c>
      <c r="M5" s="93" t="s">
        <v>139</v>
      </c>
      <c r="N5" s="93" t="s">
        <v>144</v>
      </c>
      <c r="O5" s="55" t="s">
        <v>171</v>
      </c>
      <c r="P5" s="55" t="s">
        <v>172</v>
      </c>
      <c r="Q5" s="55" t="s">
        <v>173</v>
      </c>
      <c r="R5" s="55" t="s">
        <v>174</v>
      </c>
      <c r="S5" s="49" t="s">
        <v>25</v>
      </c>
      <c r="T5" s="49" t="s">
        <v>26</v>
      </c>
      <c r="U5" s="39" t="s">
        <v>27</v>
      </c>
      <c r="V5" s="40" t="s">
        <v>18</v>
      </c>
      <c r="W5" s="40" t="s">
        <v>19</v>
      </c>
      <c r="X5" s="40" t="s">
        <v>7</v>
      </c>
      <c r="Y5" s="41" t="s">
        <v>8</v>
      </c>
      <c r="Z5" s="42" t="s">
        <v>92</v>
      </c>
      <c r="AA5" s="40" t="s">
        <v>9</v>
      </c>
      <c r="AB5" s="40" t="s">
        <v>11</v>
      </c>
      <c r="AC5" s="40" t="s">
        <v>12</v>
      </c>
      <c r="AD5" s="40" t="s">
        <v>13</v>
      </c>
      <c r="AE5" s="40" t="s">
        <v>9</v>
      </c>
      <c r="AF5" s="40" t="s">
        <v>21</v>
      </c>
      <c r="AG5" s="40" t="s">
        <v>175</v>
      </c>
      <c r="AH5" s="40" t="s">
        <v>14</v>
      </c>
      <c r="AI5" s="40" t="s">
        <v>15</v>
      </c>
      <c r="AJ5" s="93" t="s">
        <v>139</v>
      </c>
      <c r="AK5" s="93" t="s">
        <v>144</v>
      </c>
      <c r="AL5" s="93" t="s">
        <v>182</v>
      </c>
      <c r="AM5" s="93" t="s">
        <v>140</v>
      </c>
      <c r="AN5" s="93" t="s">
        <v>141</v>
      </c>
      <c r="AO5" s="93" t="s">
        <v>176</v>
      </c>
      <c r="AP5" s="93" t="s">
        <v>177</v>
      </c>
      <c r="AQ5" s="93" t="s">
        <v>178</v>
      </c>
      <c r="AR5" s="96" t="s">
        <v>22</v>
      </c>
      <c r="AS5" s="96" t="s">
        <v>143</v>
      </c>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32"/>
      <c r="CG5" s="32"/>
      <c r="CH5" s="32"/>
      <c r="CI5" s="32"/>
    </row>
    <row r="6" spans="1:87" s="5" customFormat="1" ht="105" customHeight="1" x14ac:dyDescent="0.35">
      <c r="A6" s="133" t="s">
        <v>23</v>
      </c>
      <c r="B6" s="133" t="s">
        <v>28</v>
      </c>
      <c r="C6" s="133" t="s">
        <v>29</v>
      </c>
      <c r="D6" s="133" t="s">
        <v>29</v>
      </c>
      <c r="E6" s="133" t="s">
        <v>30</v>
      </c>
      <c r="F6" s="133" t="s">
        <v>31</v>
      </c>
      <c r="G6" s="133" t="s">
        <v>32</v>
      </c>
      <c r="H6" s="152" t="s">
        <v>159</v>
      </c>
      <c r="I6" s="152" t="s">
        <v>33</v>
      </c>
      <c r="J6" s="62"/>
      <c r="K6" s="191">
        <v>1</v>
      </c>
      <c r="L6" s="191">
        <v>1</v>
      </c>
      <c r="M6" s="136">
        <v>0</v>
      </c>
      <c r="N6" s="136">
        <v>0</v>
      </c>
      <c r="O6" s="139">
        <v>0</v>
      </c>
      <c r="P6" s="139">
        <v>1</v>
      </c>
      <c r="Q6" s="139">
        <f>AVERAGE(P6:P13)</f>
        <v>0.93333333333333324</v>
      </c>
      <c r="R6" s="112"/>
      <c r="S6" s="190" t="s">
        <v>51</v>
      </c>
      <c r="T6" s="186">
        <v>2018130010011</v>
      </c>
      <c r="U6" s="47" t="s">
        <v>81</v>
      </c>
      <c r="V6" s="47" t="s">
        <v>57</v>
      </c>
      <c r="W6" s="47"/>
      <c r="X6" s="145" t="s">
        <v>56</v>
      </c>
      <c r="Y6" s="31"/>
      <c r="Z6" s="192">
        <v>1</v>
      </c>
      <c r="AA6" s="145" t="s">
        <v>20</v>
      </c>
      <c r="AB6" s="45"/>
      <c r="AC6" s="44"/>
      <c r="AD6" s="43"/>
      <c r="AE6" s="145" t="s">
        <v>20</v>
      </c>
      <c r="AF6" s="193" t="s">
        <v>125</v>
      </c>
      <c r="AG6" s="51">
        <v>200000000</v>
      </c>
      <c r="AH6" s="59" t="s">
        <v>118</v>
      </c>
      <c r="AI6" s="88" t="s">
        <v>117</v>
      </c>
      <c r="AJ6" s="88">
        <v>0</v>
      </c>
      <c r="AK6" s="88">
        <v>0</v>
      </c>
      <c r="AL6" s="127">
        <v>0</v>
      </c>
      <c r="AM6" s="88"/>
      <c r="AN6" s="88"/>
      <c r="AO6" s="161">
        <v>50575516734.629997</v>
      </c>
      <c r="AP6" s="161">
        <v>13271157746.799999</v>
      </c>
      <c r="AQ6" s="164">
        <f>+AP6/AO6</f>
        <v>0.26240281075987487</v>
      </c>
      <c r="AR6" s="97" t="s">
        <v>129</v>
      </c>
      <c r="AS6" s="97" t="s">
        <v>129</v>
      </c>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1:87" s="5" customFormat="1" ht="125.25" customHeight="1" x14ac:dyDescent="0.35">
      <c r="A7" s="134"/>
      <c r="B7" s="134"/>
      <c r="C7" s="134"/>
      <c r="D7" s="134"/>
      <c r="E7" s="134"/>
      <c r="F7" s="134"/>
      <c r="G7" s="134"/>
      <c r="H7" s="152"/>
      <c r="I7" s="152"/>
      <c r="J7" s="62"/>
      <c r="K7" s="191"/>
      <c r="L7" s="191"/>
      <c r="M7" s="137"/>
      <c r="N7" s="137"/>
      <c r="O7" s="140"/>
      <c r="P7" s="140"/>
      <c r="Q7" s="140"/>
      <c r="R7" s="112"/>
      <c r="S7" s="190"/>
      <c r="T7" s="186"/>
      <c r="U7" s="91" t="s">
        <v>79</v>
      </c>
      <c r="V7" s="56" t="s">
        <v>119</v>
      </c>
      <c r="W7" s="56">
        <v>1500</v>
      </c>
      <c r="X7" s="145"/>
      <c r="Y7" s="31"/>
      <c r="Z7" s="192"/>
      <c r="AA7" s="145"/>
      <c r="AB7" s="45"/>
      <c r="AC7" s="44"/>
      <c r="AD7" s="43"/>
      <c r="AE7" s="145"/>
      <c r="AF7" s="193"/>
      <c r="AG7" s="51" t="s">
        <v>78</v>
      </c>
      <c r="AH7" s="59" t="s">
        <v>78</v>
      </c>
      <c r="AI7" s="65" t="s">
        <v>78</v>
      </c>
      <c r="AJ7" s="88">
        <v>1497</v>
      </c>
      <c r="AK7" s="88">
        <v>42</v>
      </c>
      <c r="AL7" s="128">
        <f>(1497+42)/1500</f>
        <v>1.026</v>
      </c>
      <c r="AM7" s="88"/>
      <c r="AN7" s="88"/>
      <c r="AO7" s="162"/>
      <c r="AP7" s="162"/>
      <c r="AQ7" s="165"/>
      <c r="AR7" s="98" t="s">
        <v>142</v>
      </c>
      <c r="AS7" s="98" t="s">
        <v>146</v>
      </c>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row>
    <row r="8" spans="1:87" s="5" customFormat="1" ht="142.5" customHeight="1" x14ac:dyDescent="0.35">
      <c r="A8" s="134"/>
      <c r="B8" s="134"/>
      <c r="C8" s="134"/>
      <c r="D8" s="134"/>
      <c r="E8" s="134"/>
      <c r="F8" s="134"/>
      <c r="G8" s="134"/>
      <c r="H8" s="152"/>
      <c r="I8" s="152"/>
      <c r="J8" s="62"/>
      <c r="K8" s="191"/>
      <c r="L8" s="191"/>
      <c r="M8" s="138"/>
      <c r="N8" s="138"/>
      <c r="O8" s="141"/>
      <c r="P8" s="141"/>
      <c r="Q8" s="140"/>
      <c r="R8" s="112"/>
      <c r="S8" s="190"/>
      <c r="T8" s="186"/>
      <c r="U8" s="66" t="s">
        <v>82</v>
      </c>
      <c r="V8" s="71" t="s">
        <v>61</v>
      </c>
      <c r="W8" s="71"/>
      <c r="X8" s="145"/>
      <c r="Y8" s="31"/>
      <c r="Z8" s="192"/>
      <c r="AA8" s="145"/>
      <c r="AB8" s="45"/>
      <c r="AC8" s="44"/>
      <c r="AD8" s="43"/>
      <c r="AE8" s="145"/>
      <c r="AF8" s="193"/>
      <c r="AG8" s="51">
        <v>150000000</v>
      </c>
      <c r="AH8" s="59" t="s">
        <v>83</v>
      </c>
      <c r="AI8" s="73" t="s">
        <v>84</v>
      </c>
      <c r="AJ8" s="88">
        <v>0</v>
      </c>
      <c r="AK8" s="88">
        <v>0</v>
      </c>
      <c r="AL8" s="127">
        <v>0</v>
      </c>
      <c r="AM8" s="88"/>
      <c r="AN8" s="88"/>
      <c r="AO8" s="162"/>
      <c r="AP8" s="162"/>
      <c r="AQ8" s="165"/>
      <c r="AR8" s="97" t="s">
        <v>129</v>
      </c>
      <c r="AS8" s="97" t="s">
        <v>156</v>
      </c>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row>
    <row r="9" spans="1:87" s="5" customFormat="1" ht="77.25" customHeight="1" x14ac:dyDescent="0.35">
      <c r="A9" s="134"/>
      <c r="B9" s="134"/>
      <c r="C9" s="134"/>
      <c r="D9" s="134"/>
      <c r="E9" s="134"/>
      <c r="F9" s="134"/>
      <c r="G9" s="134"/>
      <c r="H9" s="153" t="s">
        <v>160</v>
      </c>
      <c r="I9" s="153" t="s">
        <v>34</v>
      </c>
      <c r="J9" s="62"/>
      <c r="K9" s="169" t="s">
        <v>87</v>
      </c>
      <c r="L9" s="139">
        <v>1</v>
      </c>
      <c r="M9" s="136">
        <v>0</v>
      </c>
      <c r="N9" s="136">
        <v>0</v>
      </c>
      <c r="O9" s="139">
        <v>0</v>
      </c>
      <c r="P9" s="139">
        <v>0.8</v>
      </c>
      <c r="Q9" s="140"/>
      <c r="R9" s="106"/>
      <c r="S9" s="190"/>
      <c r="T9" s="186"/>
      <c r="U9" s="182" t="s">
        <v>85</v>
      </c>
      <c r="V9" s="169" t="s">
        <v>61</v>
      </c>
      <c r="W9" s="169"/>
      <c r="X9" s="153" t="s">
        <v>60</v>
      </c>
      <c r="Y9" s="31"/>
      <c r="Z9" s="173"/>
      <c r="AA9" s="72" t="s">
        <v>20</v>
      </c>
      <c r="AB9" s="45"/>
      <c r="AC9" s="44"/>
      <c r="AD9" s="43"/>
      <c r="AE9" s="113" t="s">
        <v>20</v>
      </c>
      <c r="AF9" s="193"/>
      <c r="AG9" s="60">
        <v>50363549.090000004</v>
      </c>
      <c r="AH9" s="59" t="s">
        <v>83</v>
      </c>
      <c r="AI9" s="73" t="s">
        <v>84</v>
      </c>
      <c r="AJ9" s="136">
        <v>0</v>
      </c>
      <c r="AK9" s="136">
        <v>0</v>
      </c>
      <c r="AL9" s="129">
        <v>0</v>
      </c>
      <c r="AM9" s="88"/>
      <c r="AN9" s="88"/>
      <c r="AO9" s="162"/>
      <c r="AP9" s="162"/>
      <c r="AQ9" s="165"/>
      <c r="AR9" s="159" t="s">
        <v>129</v>
      </c>
      <c r="AS9" s="159" t="s">
        <v>129</v>
      </c>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row>
    <row r="10" spans="1:87" s="5" customFormat="1" ht="68.25" customHeight="1" x14ac:dyDescent="0.35">
      <c r="A10" s="134"/>
      <c r="B10" s="134"/>
      <c r="C10" s="134"/>
      <c r="D10" s="134"/>
      <c r="E10" s="134"/>
      <c r="F10" s="134"/>
      <c r="G10" s="134"/>
      <c r="H10" s="154"/>
      <c r="I10" s="154"/>
      <c r="J10" s="62"/>
      <c r="K10" s="170"/>
      <c r="L10" s="140"/>
      <c r="M10" s="137"/>
      <c r="N10" s="138"/>
      <c r="O10" s="140"/>
      <c r="P10" s="140"/>
      <c r="Q10" s="140"/>
      <c r="R10" s="107"/>
      <c r="S10" s="190"/>
      <c r="T10" s="186"/>
      <c r="U10" s="183"/>
      <c r="V10" s="171"/>
      <c r="W10" s="171"/>
      <c r="X10" s="154"/>
      <c r="Y10" s="31"/>
      <c r="Z10" s="175"/>
      <c r="AA10" s="72" t="s">
        <v>20</v>
      </c>
      <c r="AB10" s="45"/>
      <c r="AC10" s="44"/>
      <c r="AD10" s="43"/>
      <c r="AE10" s="113" t="s">
        <v>20</v>
      </c>
      <c r="AF10" s="193"/>
      <c r="AG10" s="60">
        <v>3748818.39</v>
      </c>
      <c r="AH10" s="59" t="s">
        <v>118</v>
      </c>
      <c r="AI10" s="88" t="s">
        <v>117</v>
      </c>
      <c r="AJ10" s="138"/>
      <c r="AK10" s="138"/>
      <c r="AL10" s="130">
        <v>0</v>
      </c>
      <c r="AM10" s="88"/>
      <c r="AN10" s="88"/>
      <c r="AO10" s="162"/>
      <c r="AP10" s="162"/>
      <c r="AQ10" s="165"/>
      <c r="AR10" s="160"/>
      <c r="AS10" s="160"/>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1:87" s="5" customFormat="1" ht="86.25" customHeight="1" x14ac:dyDescent="0.35">
      <c r="A11" s="134"/>
      <c r="B11" s="134"/>
      <c r="C11" s="134"/>
      <c r="D11" s="134"/>
      <c r="E11" s="134"/>
      <c r="F11" s="134"/>
      <c r="G11" s="134"/>
      <c r="H11" s="154"/>
      <c r="I11" s="154"/>
      <c r="J11" s="62"/>
      <c r="K11" s="170"/>
      <c r="L11" s="140"/>
      <c r="M11" s="137"/>
      <c r="N11" s="136">
        <v>1</v>
      </c>
      <c r="O11" s="140"/>
      <c r="P11" s="140"/>
      <c r="Q11" s="140"/>
      <c r="R11" s="107"/>
      <c r="S11" s="190"/>
      <c r="T11" s="186"/>
      <c r="U11" s="184" t="s">
        <v>91</v>
      </c>
      <c r="V11" s="169" t="s">
        <v>59</v>
      </c>
      <c r="W11" s="169">
        <v>1200</v>
      </c>
      <c r="X11" s="154"/>
      <c r="Y11" s="31"/>
      <c r="Z11" s="194">
        <v>0.2</v>
      </c>
      <c r="AA11" s="146" t="s">
        <v>20</v>
      </c>
      <c r="AB11" s="45"/>
      <c r="AC11" s="44"/>
      <c r="AD11" s="43"/>
      <c r="AE11" s="146" t="s">
        <v>20</v>
      </c>
      <c r="AF11" s="193"/>
      <c r="AG11" s="60">
        <v>280000000</v>
      </c>
      <c r="AH11" s="59" t="s">
        <v>118</v>
      </c>
      <c r="AI11" s="88" t="s">
        <v>117</v>
      </c>
      <c r="AJ11" s="136">
        <v>0</v>
      </c>
      <c r="AK11" s="136">
        <v>1</v>
      </c>
      <c r="AL11" s="167">
        <v>1</v>
      </c>
      <c r="AM11" s="88">
        <v>57</v>
      </c>
      <c r="AN11" s="88">
        <v>548</v>
      </c>
      <c r="AO11" s="162"/>
      <c r="AP11" s="162"/>
      <c r="AQ11" s="165"/>
      <c r="AR11" s="159" t="s">
        <v>130</v>
      </c>
      <c r="AS11" s="159" t="s">
        <v>145</v>
      </c>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row>
    <row r="12" spans="1:87" s="5" customFormat="1" ht="75" customHeight="1" x14ac:dyDescent="0.35">
      <c r="A12" s="134"/>
      <c r="B12" s="134"/>
      <c r="C12" s="134"/>
      <c r="D12" s="134"/>
      <c r="E12" s="134"/>
      <c r="F12" s="134"/>
      <c r="G12" s="134"/>
      <c r="H12" s="155"/>
      <c r="I12" s="155"/>
      <c r="J12" s="62"/>
      <c r="K12" s="171"/>
      <c r="L12" s="141"/>
      <c r="M12" s="138"/>
      <c r="N12" s="138"/>
      <c r="O12" s="141"/>
      <c r="P12" s="141"/>
      <c r="Q12" s="140"/>
      <c r="R12" s="108"/>
      <c r="S12" s="190"/>
      <c r="T12" s="186"/>
      <c r="U12" s="185"/>
      <c r="V12" s="171"/>
      <c r="W12" s="171"/>
      <c r="X12" s="155"/>
      <c r="Y12" s="31"/>
      <c r="Z12" s="195"/>
      <c r="AA12" s="147"/>
      <c r="AB12" s="45"/>
      <c r="AC12" s="44"/>
      <c r="AD12" s="43"/>
      <c r="AE12" s="147"/>
      <c r="AF12" s="193"/>
      <c r="AG12" s="60">
        <v>80000000</v>
      </c>
      <c r="AH12" s="59" t="s">
        <v>83</v>
      </c>
      <c r="AI12" s="88" t="s">
        <v>84</v>
      </c>
      <c r="AJ12" s="138"/>
      <c r="AK12" s="138"/>
      <c r="AL12" s="168"/>
      <c r="AM12" s="88"/>
      <c r="AN12" s="88"/>
      <c r="AO12" s="162"/>
      <c r="AP12" s="162"/>
      <c r="AQ12" s="165"/>
      <c r="AR12" s="160"/>
      <c r="AS12" s="160"/>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row>
    <row r="13" spans="1:87" s="5" customFormat="1" ht="85.5" customHeight="1" x14ac:dyDescent="0.35">
      <c r="A13" s="134"/>
      <c r="B13" s="134"/>
      <c r="C13" s="134"/>
      <c r="D13" s="134"/>
      <c r="E13" s="134"/>
      <c r="F13" s="134"/>
      <c r="G13" s="135"/>
      <c r="H13" s="76" t="s">
        <v>161</v>
      </c>
      <c r="I13" s="61" t="s">
        <v>63</v>
      </c>
      <c r="J13" s="47"/>
      <c r="K13" s="56">
        <v>1</v>
      </c>
      <c r="L13" s="56">
        <v>1</v>
      </c>
      <c r="M13" s="88">
        <v>0</v>
      </c>
      <c r="N13" s="88">
        <v>0</v>
      </c>
      <c r="O13" s="115">
        <v>0</v>
      </c>
      <c r="P13" s="115">
        <v>1</v>
      </c>
      <c r="Q13" s="141"/>
      <c r="R13" s="112"/>
      <c r="S13" s="190"/>
      <c r="T13" s="186"/>
      <c r="U13" s="68" t="s">
        <v>90</v>
      </c>
      <c r="V13" s="47" t="s">
        <v>57</v>
      </c>
      <c r="W13" s="47">
        <v>1</v>
      </c>
      <c r="X13" s="61" t="s">
        <v>64</v>
      </c>
      <c r="Y13" s="67"/>
      <c r="Z13" s="58">
        <v>1</v>
      </c>
      <c r="AA13" s="57" t="s">
        <v>20</v>
      </c>
      <c r="AB13" s="45"/>
      <c r="AC13" s="44"/>
      <c r="AD13" s="43"/>
      <c r="AE13" s="113" t="s">
        <v>20</v>
      </c>
      <c r="AF13" s="193"/>
      <c r="AG13" s="60">
        <v>100000000</v>
      </c>
      <c r="AH13" s="59" t="s">
        <v>118</v>
      </c>
      <c r="AI13" s="88" t="s">
        <v>117</v>
      </c>
      <c r="AJ13" s="88">
        <v>0</v>
      </c>
      <c r="AK13" s="88">
        <v>0</v>
      </c>
      <c r="AL13" s="127">
        <v>0</v>
      </c>
      <c r="AM13" s="88"/>
      <c r="AN13" s="88"/>
      <c r="AO13" s="162"/>
      <c r="AP13" s="162"/>
      <c r="AQ13" s="165"/>
      <c r="AR13" s="97" t="s">
        <v>129</v>
      </c>
      <c r="AS13" s="97" t="s">
        <v>129</v>
      </c>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row>
    <row r="14" spans="1:87" s="5" customFormat="1" ht="52.5" hidden="1" customHeight="1" x14ac:dyDescent="0.35">
      <c r="A14" s="134"/>
      <c r="B14" s="134"/>
      <c r="C14" s="134"/>
      <c r="D14" s="134"/>
      <c r="E14" s="134"/>
      <c r="F14" s="134"/>
      <c r="G14" s="196" t="s">
        <v>35</v>
      </c>
      <c r="H14" s="46" t="s">
        <v>36</v>
      </c>
      <c r="I14" s="46" t="s">
        <v>36</v>
      </c>
      <c r="J14" s="62"/>
      <c r="K14" s="47">
        <v>0</v>
      </c>
      <c r="L14" s="63">
        <v>1</v>
      </c>
      <c r="M14" s="34"/>
      <c r="N14" s="34"/>
      <c r="O14" s="64"/>
      <c r="P14" s="64"/>
      <c r="Q14" s="64"/>
      <c r="R14" s="64"/>
      <c r="S14" s="190" t="s">
        <v>52</v>
      </c>
      <c r="T14" s="186">
        <v>2018130010010</v>
      </c>
      <c r="U14" s="6"/>
      <c r="V14" s="47"/>
      <c r="W14" s="47"/>
      <c r="X14" s="4"/>
      <c r="Y14" s="31"/>
      <c r="Z14" s="29"/>
      <c r="AA14" s="27"/>
      <c r="AB14" s="45"/>
      <c r="AC14" s="44"/>
      <c r="AD14" s="43"/>
      <c r="AE14" s="27"/>
      <c r="AF14" s="193"/>
      <c r="AG14" s="9"/>
      <c r="AH14" s="33"/>
      <c r="AI14" s="34"/>
      <c r="AJ14" s="34"/>
      <c r="AK14" s="34"/>
      <c r="AL14" s="34"/>
      <c r="AM14" s="34"/>
      <c r="AN14" s="34"/>
      <c r="AO14" s="162"/>
      <c r="AP14" s="162"/>
      <c r="AQ14" s="165"/>
      <c r="AR14" s="97"/>
      <c r="AS14" s="97"/>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row>
    <row r="15" spans="1:87" s="5" customFormat="1" ht="45" hidden="1" customHeight="1" x14ac:dyDescent="0.35">
      <c r="A15" s="134"/>
      <c r="B15" s="134"/>
      <c r="C15" s="134"/>
      <c r="D15" s="134"/>
      <c r="E15" s="134"/>
      <c r="F15" s="134"/>
      <c r="G15" s="196"/>
      <c r="H15" s="46" t="s">
        <v>37</v>
      </c>
      <c r="I15" s="46" t="s">
        <v>37</v>
      </c>
      <c r="J15" s="62"/>
      <c r="K15" s="47" t="s">
        <v>48</v>
      </c>
      <c r="L15" s="63" t="s">
        <v>54</v>
      </c>
      <c r="M15" s="34"/>
      <c r="N15" s="34"/>
      <c r="O15" s="64"/>
      <c r="P15" s="64"/>
      <c r="Q15" s="64"/>
      <c r="R15" s="64"/>
      <c r="S15" s="190"/>
      <c r="T15" s="186"/>
      <c r="U15" s="6"/>
      <c r="V15" s="47"/>
      <c r="W15" s="47"/>
      <c r="X15" s="4"/>
      <c r="Y15" s="31"/>
      <c r="Z15" s="29"/>
      <c r="AA15" s="27"/>
      <c r="AB15" s="45"/>
      <c r="AC15" s="44"/>
      <c r="AD15" s="43"/>
      <c r="AE15" s="27"/>
      <c r="AF15" s="193"/>
      <c r="AG15" s="9"/>
      <c r="AH15" s="33"/>
      <c r="AI15" s="34"/>
      <c r="AJ15" s="34"/>
      <c r="AK15" s="34"/>
      <c r="AL15" s="34"/>
      <c r="AM15" s="34"/>
      <c r="AN15" s="34"/>
      <c r="AO15" s="162"/>
      <c r="AP15" s="162"/>
      <c r="AQ15" s="165"/>
      <c r="AR15" s="97"/>
      <c r="AS15" s="97"/>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row>
    <row r="16" spans="1:87" s="5" customFormat="1" ht="69.75" hidden="1" customHeight="1" x14ac:dyDescent="0.35">
      <c r="A16" s="134"/>
      <c r="B16" s="134"/>
      <c r="C16" s="134"/>
      <c r="D16" s="134"/>
      <c r="E16" s="134"/>
      <c r="F16" s="134"/>
      <c r="G16" s="196"/>
      <c r="H16" s="26" t="s">
        <v>38</v>
      </c>
      <c r="I16" s="26" t="s">
        <v>38</v>
      </c>
      <c r="J16" s="62"/>
      <c r="K16" s="47" t="s">
        <v>49</v>
      </c>
      <c r="L16" s="63" t="s">
        <v>55</v>
      </c>
      <c r="M16" s="35"/>
      <c r="N16" s="35"/>
      <c r="O16" s="64"/>
      <c r="P16" s="64"/>
      <c r="Q16" s="64"/>
      <c r="R16" s="64"/>
      <c r="S16" s="190"/>
      <c r="T16" s="186"/>
      <c r="U16" s="6"/>
      <c r="V16" s="47"/>
      <c r="W16" s="47"/>
      <c r="X16" s="4"/>
      <c r="Y16" s="31"/>
      <c r="Z16" s="29"/>
      <c r="AA16" s="27"/>
      <c r="AB16" s="45"/>
      <c r="AC16" s="44"/>
      <c r="AD16" s="43"/>
      <c r="AE16" s="27"/>
      <c r="AF16" s="193"/>
      <c r="AG16" s="9"/>
      <c r="AH16" s="35"/>
      <c r="AI16" s="35"/>
      <c r="AJ16" s="35"/>
      <c r="AK16" s="35"/>
      <c r="AL16" s="35"/>
      <c r="AM16" s="35"/>
      <c r="AN16" s="35"/>
      <c r="AO16" s="162"/>
      <c r="AP16" s="162"/>
      <c r="AQ16" s="165"/>
      <c r="AR16" s="97"/>
      <c r="AS16" s="97"/>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row>
    <row r="17" spans="1:87" s="5" customFormat="1" ht="177.75" customHeight="1" x14ac:dyDescent="0.35">
      <c r="A17" s="134"/>
      <c r="B17" s="134"/>
      <c r="C17" s="134"/>
      <c r="D17" s="134"/>
      <c r="E17" s="134"/>
      <c r="F17" s="134"/>
      <c r="G17" s="196"/>
      <c r="H17" s="113" t="s">
        <v>162</v>
      </c>
      <c r="I17" s="57" t="s">
        <v>39</v>
      </c>
      <c r="J17" s="62"/>
      <c r="K17" s="56">
        <v>274</v>
      </c>
      <c r="L17" s="64">
        <v>70</v>
      </c>
      <c r="M17" s="114">
        <v>16</v>
      </c>
      <c r="N17" s="114">
        <v>176</v>
      </c>
      <c r="O17" s="116">
        <f>16/70</f>
        <v>0.22857142857142856</v>
      </c>
      <c r="P17" s="119">
        <v>1</v>
      </c>
      <c r="Q17" s="142">
        <f>AVERAGE(P18:P28)</f>
        <v>1</v>
      </c>
      <c r="R17" s="64"/>
      <c r="S17" s="190"/>
      <c r="T17" s="186"/>
      <c r="U17" s="92" t="s">
        <v>39</v>
      </c>
      <c r="V17" s="47" t="s">
        <v>17</v>
      </c>
      <c r="W17" s="47">
        <v>70</v>
      </c>
      <c r="X17" s="57" t="s">
        <v>62</v>
      </c>
      <c r="Y17" s="31"/>
      <c r="Z17" s="58">
        <v>70</v>
      </c>
      <c r="AA17" s="57" t="s">
        <v>20</v>
      </c>
      <c r="AB17" s="45"/>
      <c r="AC17" s="44"/>
      <c r="AD17" s="43"/>
      <c r="AE17" s="113" t="s">
        <v>20</v>
      </c>
      <c r="AF17" s="193"/>
      <c r="AG17" s="9" t="s">
        <v>78</v>
      </c>
      <c r="AH17" s="9" t="s">
        <v>78</v>
      </c>
      <c r="AI17" s="9" t="s">
        <v>78</v>
      </c>
      <c r="AJ17" s="92">
        <v>16</v>
      </c>
      <c r="AK17" s="100">
        <v>176</v>
      </c>
      <c r="AL17" s="131">
        <v>1</v>
      </c>
      <c r="AM17" s="95"/>
      <c r="AN17" s="95"/>
      <c r="AO17" s="162"/>
      <c r="AP17" s="162"/>
      <c r="AQ17" s="165"/>
      <c r="AR17" s="97" t="s">
        <v>133</v>
      </c>
      <c r="AS17" s="97" t="s">
        <v>147</v>
      </c>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row>
    <row r="18" spans="1:87" s="5" customFormat="1" ht="171.75" customHeight="1" x14ac:dyDescent="0.35">
      <c r="A18" s="134"/>
      <c r="B18" s="134"/>
      <c r="C18" s="134"/>
      <c r="D18" s="134"/>
      <c r="E18" s="134"/>
      <c r="F18" s="134"/>
      <c r="G18" s="196"/>
      <c r="H18" s="136" t="s">
        <v>163</v>
      </c>
      <c r="I18" s="136" t="s">
        <v>93</v>
      </c>
      <c r="J18" s="62"/>
      <c r="K18" s="173" t="s">
        <v>100</v>
      </c>
      <c r="L18" s="179" t="s">
        <v>97</v>
      </c>
      <c r="M18" s="136">
        <v>115</v>
      </c>
      <c r="N18" s="136">
        <v>0</v>
      </c>
      <c r="O18" s="149">
        <f>115/500</f>
        <v>0.23</v>
      </c>
      <c r="P18" s="142">
        <v>1</v>
      </c>
      <c r="Q18" s="143"/>
      <c r="R18" s="109"/>
      <c r="S18" s="190"/>
      <c r="T18" s="186"/>
      <c r="U18" s="91" t="s">
        <v>120</v>
      </c>
      <c r="V18" s="74" t="s">
        <v>58</v>
      </c>
      <c r="W18" s="169">
        <v>500</v>
      </c>
      <c r="X18" s="76" t="s">
        <v>94</v>
      </c>
      <c r="Y18" s="31"/>
      <c r="Z18" s="173">
        <v>500</v>
      </c>
      <c r="AA18" s="69" t="s">
        <v>20</v>
      </c>
      <c r="AB18" s="45"/>
      <c r="AC18" s="44"/>
      <c r="AD18" s="43"/>
      <c r="AE18" s="69" t="s">
        <v>20</v>
      </c>
      <c r="AF18" s="193"/>
      <c r="AG18" s="9">
        <v>100000000</v>
      </c>
      <c r="AH18" s="59" t="s">
        <v>95</v>
      </c>
      <c r="AI18" s="88" t="s">
        <v>84</v>
      </c>
      <c r="AJ18" s="88">
        <v>0</v>
      </c>
      <c r="AK18" s="88">
        <v>0</v>
      </c>
      <c r="AL18" s="127">
        <v>0</v>
      </c>
      <c r="AM18" s="88"/>
      <c r="AN18" s="88"/>
      <c r="AO18" s="162"/>
      <c r="AP18" s="162"/>
      <c r="AQ18" s="165"/>
      <c r="AR18" s="97" t="s">
        <v>129</v>
      </c>
      <c r="AS18" s="97" t="s">
        <v>129</v>
      </c>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row>
    <row r="19" spans="1:87" s="5" customFormat="1" ht="149.25" customHeight="1" x14ac:dyDescent="0.35">
      <c r="A19" s="134"/>
      <c r="B19" s="134"/>
      <c r="C19" s="134"/>
      <c r="D19" s="134"/>
      <c r="E19" s="134"/>
      <c r="F19" s="134"/>
      <c r="G19" s="196"/>
      <c r="H19" s="137"/>
      <c r="I19" s="137"/>
      <c r="J19" s="62"/>
      <c r="K19" s="174"/>
      <c r="L19" s="180"/>
      <c r="M19" s="137"/>
      <c r="N19" s="137"/>
      <c r="O19" s="150"/>
      <c r="P19" s="143"/>
      <c r="Q19" s="143"/>
      <c r="R19" s="110"/>
      <c r="S19" s="190"/>
      <c r="T19" s="186"/>
      <c r="U19" s="91" t="s">
        <v>96</v>
      </c>
      <c r="V19" s="74" t="s">
        <v>58</v>
      </c>
      <c r="W19" s="170"/>
      <c r="X19" s="76" t="s">
        <v>94</v>
      </c>
      <c r="Y19" s="31"/>
      <c r="Z19" s="174"/>
      <c r="AA19" s="69" t="s">
        <v>20</v>
      </c>
      <c r="AB19" s="45"/>
      <c r="AC19" s="44"/>
      <c r="AD19" s="43"/>
      <c r="AE19" s="69" t="s">
        <v>20</v>
      </c>
      <c r="AF19" s="193"/>
      <c r="AG19" s="9">
        <v>100000000</v>
      </c>
      <c r="AH19" s="59" t="s">
        <v>95</v>
      </c>
      <c r="AI19" s="75" t="s">
        <v>84</v>
      </c>
      <c r="AJ19" s="88">
        <v>115</v>
      </c>
      <c r="AK19" s="88">
        <v>0</v>
      </c>
      <c r="AL19" s="128">
        <f>115/500</f>
        <v>0.23</v>
      </c>
      <c r="AM19" s="88"/>
      <c r="AN19" s="88"/>
      <c r="AO19" s="162"/>
      <c r="AP19" s="162"/>
      <c r="AQ19" s="165"/>
      <c r="AR19" s="97" t="s">
        <v>135</v>
      </c>
      <c r="AS19" s="97" t="s">
        <v>129</v>
      </c>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row>
    <row r="20" spans="1:87" s="5" customFormat="1" ht="120.75" customHeight="1" x14ac:dyDescent="0.35">
      <c r="A20" s="134"/>
      <c r="B20" s="134"/>
      <c r="C20" s="134"/>
      <c r="D20" s="134"/>
      <c r="E20" s="134"/>
      <c r="F20" s="134"/>
      <c r="G20" s="196"/>
      <c r="H20" s="137"/>
      <c r="I20" s="137"/>
      <c r="J20" s="62"/>
      <c r="K20" s="174"/>
      <c r="L20" s="180"/>
      <c r="M20" s="137"/>
      <c r="N20" s="137"/>
      <c r="O20" s="150"/>
      <c r="P20" s="143"/>
      <c r="Q20" s="143"/>
      <c r="R20" s="110"/>
      <c r="S20" s="190"/>
      <c r="T20" s="186"/>
      <c r="U20" s="74" t="s">
        <v>98</v>
      </c>
      <c r="V20" s="74" t="s">
        <v>58</v>
      </c>
      <c r="W20" s="170"/>
      <c r="X20" s="76" t="s">
        <v>94</v>
      </c>
      <c r="Y20" s="31"/>
      <c r="Z20" s="174"/>
      <c r="AA20" s="69" t="s">
        <v>20</v>
      </c>
      <c r="AB20" s="45"/>
      <c r="AC20" s="44"/>
      <c r="AD20" s="43"/>
      <c r="AE20" s="69" t="s">
        <v>20</v>
      </c>
      <c r="AF20" s="193"/>
      <c r="AG20" s="9">
        <v>300000000</v>
      </c>
      <c r="AH20" s="9" t="s">
        <v>99</v>
      </c>
      <c r="AI20" s="9" t="s">
        <v>122</v>
      </c>
      <c r="AJ20" s="88">
        <v>0</v>
      </c>
      <c r="AK20" s="88">
        <v>0</v>
      </c>
      <c r="AL20" s="127">
        <v>0</v>
      </c>
      <c r="AM20" s="88"/>
      <c r="AN20" s="88"/>
      <c r="AO20" s="162"/>
      <c r="AP20" s="162"/>
      <c r="AQ20" s="165"/>
      <c r="AR20" s="97" t="s">
        <v>131</v>
      </c>
      <c r="AS20" s="97" t="s">
        <v>131</v>
      </c>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row>
    <row r="21" spans="1:87" s="5" customFormat="1" ht="108.75" customHeight="1" x14ac:dyDescent="0.35">
      <c r="A21" s="134"/>
      <c r="B21" s="134"/>
      <c r="C21" s="134"/>
      <c r="D21" s="134"/>
      <c r="E21" s="134"/>
      <c r="F21" s="134"/>
      <c r="G21" s="196"/>
      <c r="H21" s="138"/>
      <c r="I21" s="138"/>
      <c r="J21" s="62"/>
      <c r="K21" s="175"/>
      <c r="L21" s="181"/>
      <c r="M21" s="138"/>
      <c r="N21" s="138"/>
      <c r="O21" s="151"/>
      <c r="P21" s="144"/>
      <c r="Q21" s="143"/>
      <c r="R21" s="111"/>
      <c r="S21" s="190"/>
      <c r="T21" s="186"/>
      <c r="U21" s="74" t="s">
        <v>115</v>
      </c>
      <c r="V21" s="74" t="s">
        <v>58</v>
      </c>
      <c r="W21" s="171"/>
      <c r="X21" s="76" t="s">
        <v>94</v>
      </c>
      <c r="Y21" s="31"/>
      <c r="Z21" s="175"/>
      <c r="AA21" s="69" t="s">
        <v>20</v>
      </c>
      <c r="AB21" s="45"/>
      <c r="AC21" s="44"/>
      <c r="AD21" s="43"/>
      <c r="AE21" s="69" t="s">
        <v>20</v>
      </c>
      <c r="AF21" s="193"/>
      <c r="AG21" s="9">
        <v>50000000</v>
      </c>
      <c r="AH21" s="82" t="s">
        <v>95</v>
      </c>
      <c r="AI21" s="75" t="s">
        <v>84</v>
      </c>
      <c r="AJ21" s="88">
        <v>0</v>
      </c>
      <c r="AK21" s="88">
        <v>0</v>
      </c>
      <c r="AL21" s="127">
        <v>0</v>
      </c>
      <c r="AM21" s="88"/>
      <c r="AN21" s="88"/>
      <c r="AO21" s="162"/>
      <c r="AP21" s="162"/>
      <c r="AQ21" s="165"/>
      <c r="AR21" s="97" t="s">
        <v>129</v>
      </c>
      <c r="AS21" s="97" t="s">
        <v>129</v>
      </c>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row>
    <row r="22" spans="1:87" s="5" customFormat="1" ht="108.75" customHeight="1" x14ac:dyDescent="0.35">
      <c r="A22" s="134"/>
      <c r="B22" s="134"/>
      <c r="C22" s="134"/>
      <c r="D22" s="134"/>
      <c r="E22" s="134"/>
      <c r="F22" s="134"/>
      <c r="G22" s="196"/>
      <c r="H22" s="136" t="s">
        <v>164</v>
      </c>
      <c r="I22" s="136" t="s">
        <v>40</v>
      </c>
      <c r="J22" s="62"/>
      <c r="K22" s="169" t="s">
        <v>101</v>
      </c>
      <c r="L22" s="179">
        <v>300</v>
      </c>
      <c r="M22" s="136">
        <v>16</v>
      </c>
      <c r="N22" s="136">
        <v>10</v>
      </c>
      <c r="O22" s="149">
        <f>16/300</f>
        <v>5.3333333333333337E-2</v>
      </c>
      <c r="P22" s="149">
        <v>1</v>
      </c>
      <c r="Q22" s="143"/>
      <c r="R22" s="109"/>
      <c r="S22" s="190"/>
      <c r="T22" s="186"/>
      <c r="U22" s="169" t="s">
        <v>102</v>
      </c>
      <c r="V22" s="169" t="s">
        <v>58</v>
      </c>
      <c r="W22" s="169">
        <v>300</v>
      </c>
      <c r="X22" s="176" t="s">
        <v>65</v>
      </c>
      <c r="Y22" s="31"/>
      <c r="Z22" s="173">
        <v>300</v>
      </c>
      <c r="AA22" s="146" t="s">
        <v>20</v>
      </c>
      <c r="AB22" s="45"/>
      <c r="AC22" s="44"/>
      <c r="AD22" s="43"/>
      <c r="AE22" s="146" t="s">
        <v>20</v>
      </c>
      <c r="AF22" s="193"/>
      <c r="AG22" s="9">
        <v>100000000</v>
      </c>
      <c r="AH22" s="9" t="s">
        <v>121</v>
      </c>
      <c r="AI22" s="88" t="s">
        <v>117</v>
      </c>
      <c r="AJ22" s="136">
        <v>16</v>
      </c>
      <c r="AK22" s="136">
        <v>10</v>
      </c>
      <c r="AL22" s="164">
        <f>(16+10)/300</f>
        <v>8.666666666666667E-2</v>
      </c>
      <c r="AM22" s="88"/>
      <c r="AN22" s="88"/>
      <c r="AO22" s="162"/>
      <c r="AP22" s="162"/>
      <c r="AQ22" s="165"/>
      <c r="AR22" s="159" t="s">
        <v>134</v>
      </c>
      <c r="AS22" s="159" t="s">
        <v>148</v>
      </c>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row>
    <row r="23" spans="1:87" s="5" customFormat="1" ht="64.5" customHeight="1" x14ac:dyDescent="0.35">
      <c r="A23" s="134"/>
      <c r="B23" s="134"/>
      <c r="C23" s="134"/>
      <c r="D23" s="134"/>
      <c r="E23" s="134"/>
      <c r="F23" s="134"/>
      <c r="G23" s="196"/>
      <c r="H23" s="137"/>
      <c r="I23" s="137"/>
      <c r="J23" s="62"/>
      <c r="K23" s="170"/>
      <c r="L23" s="180"/>
      <c r="M23" s="137"/>
      <c r="N23" s="137"/>
      <c r="O23" s="150"/>
      <c r="P23" s="150"/>
      <c r="Q23" s="143"/>
      <c r="R23" s="110"/>
      <c r="S23" s="190"/>
      <c r="T23" s="186"/>
      <c r="U23" s="171"/>
      <c r="V23" s="170"/>
      <c r="W23" s="170"/>
      <c r="X23" s="177"/>
      <c r="Y23" s="31"/>
      <c r="Z23" s="174"/>
      <c r="AA23" s="147"/>
      <c r="AB23" s="45"/>
      <c r="AC23" s="44"/>
      <c r="AD23" s="43"/>
      <c r="AE23" s="147"/>
      <c r="AF23" s="193"/>
      <c r="AG23" s="9">
        <v>100000000</v>
      </c>
      <c r="AH23" s="9" t="s">
        <v>99</v>
      </c>
      <c r="AI23" s="9" t="s">
        <v>122</v>
      </c>
      <c r="AJ23" s="138"/>
      <c r="AK23" s="138"/>
      <c r="AL23" s="166"/>
      <c r="AM23" s="88"/>
      <c r="AN23" s="88"/>
      <c r="AO23" s="162"/>
      <c r="AP23" s="162"/>
      <c r="AQ23" s="165"/>
      <c r="AR23" s="160"/>
      <c r="AS23" s="160"/>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row>
    <row r="24" spans="1:87" s="5" customFormat="1" ht="230.25" customHeight="1" x14ac:dyDescent="0.35">
      <c r="A24" s="134"/>
      <c r="B24" s="134"/>
      <c r="C24" s="134"/>
      <c r="D24" s="134"/>
      <c r="E24" s="134"/>
      <c r="F24" s="134"/>
      <c r="G24" s="196"/>
      <c r="H24" s="138"/>
      <c r="I24" s="138"/>
      <c r="J24" s="62"/>
      <c r="K24" s="171"/>
      <c r="L24" s="181"/>
      <c r="M24" s="138"/>
      <c r="N24" s="138"/>
      <c r="O24" s="151"/>
      <c r="P24" s="151"/>
      <c r="Q24" s="143"/>
      <c r="R24" s="111"/>
      <c r="S24" s="190"/>
      <c r="T24" s="186"/>
      <c r="U24" s="74" t="s">
        <v>123</v>
      </c>
      <c r="V24" s="171"/>
      <c r="W24" s="171"/>
      <c r="X24" s="178"/>
      <c r="Y24" s="31"/>
      <c r="Z24" s="175"/>
      <c r="AA24" s="69" t="s">
        <v>20</v>
      </c>
      <c r="AB24" s="45"/>
      <c r="AC24" s="44"/>
      <c r="AD24" s="43"/>
      <c r="AE24" s="69" t="s">
        <v>20</v>
      </c>
      <c r="AF24" s="193"/>
      <c r="AG24" s="9">
        <v>100000000</v>
      </c>
      <c r="AH24" s="9" t="s">
        <v>121</v>
      </c>
      <c r="AI24" s="88" t="s">
        <v>117</v>
      </c>
      <c r="AJ24" s="88">
        <v>0</v>
      </c>
      <c r="AK24" s="88">
        <v>0</v>
      </c>
      <c r="AL24" s="127">
        <v>0</v>
      </c>
      <c r="AM24" s="88"/>
      <c r="AN24" s="88"/>
      <c r="AO24" s="162"/>
      <c r="AP24" s="162"/>
      <c r="AQ24" s="165"/>
      <c r="AR24" s="97" t="s">
        <v>129</v>
      </c>
      <c r="AS24" s="97" t="s">
        <v>129</v>
      </c>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row>
    <row r="25" spans="1:87" s="5" customFormat="1" ht="76.5" customHeight="1" x14ac:dyDescent="0.35">
      <c r="A25" s="134"/>
      <c r="B25" s="134"/>
      <c r="C25" s="134"/>
      <c r="D25" s="134"/>
      <c r="E25" s="134"/>
      <c r="F25" s="134"/>
      <c r="G25" s="196"/>
      <c r="H25" s="156" t="s">
        <v>165</v>
      </c>
      <c r="I25" s="156" t="s">
        <v>104</v>
      </c>
      <c r="J25" s="81"/>
      <c r="K25" s="169" t="s">
        <v>48</v>
      </c>
      <c r="L25" s="179">
        <v>300</v>
      </c>
      <c r="M25" s="136">
        <v>0</v>
      </c>
      <c r="N25" s="136" t="s">
        <v>151</v>
      </c>
      <c r="O25" s="142">
        <v>0</v>
      </c>
      <c r="P25" s="142">
        <v>1</v>
      </c>
      <c r="Q25" s="143"/>
      <c r="R25" s="109"/>
      <c r="S25" s="190"/>
      <c r="T25" s="186"/>
      <c r="U25" s="156" t="s">
        <v>103</v>
      </c>
      <c r="V25" s="169" t="s">
        <v>106</v>
      </c>
      <c r="W25" s="169">
        <v>300</v>
      </c>
      <c r="X25" s="169" t="s">
        <v>105</v>
      </c>
      <c r="Y25" s="31"/>
      <c r="Z25" s="173">
        <v>300</v>
      </c>
      <c r="AA25" s="146" t="s">
        <v>20</v>
      </c>
      <c r="AB25" s="45"/>
      <c r="AC25" s="44"/>
      <c r="AD25" s="43"/>
      <c r="AE25" s="146" t="s">
        <v>20</v>
      </c>
      <c r="AF25" s="193"/>
      <c r="AG25" s="9">
        <v>40149866.640000001</v>
      </c>
      <c r="AH25" s="9" t="s">
        <v>108</v>
      </c>
      <c r="AI25" s="9" t="s">
        <v>107</v>
      </c>
      <c r="AJ25" s="136">
        <v>0</v>
      </c>
      <c r="AK25" s="136" t="s">
        <v>151</v>
      </c>
      <c r="AL25" s="164">
        <f>38/300</f>
        <v>0.12666666666666668</v>
      </c>
      <c r="AM25" s="136"/>
      <c r="AN25" s="136"/>
      <c r="AO25" s="162"/>
      <c r="AP25" s="162"/>
      <c r="AQ25" s="165"/>
      <c r="AR25" s="159" t="s">
        <v>152</v>
      </c>
      <c r="AS25" s="159" t="s">
        <v>150</v>
      </c>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row>
    <row r="26" spans="1:87" s="5" customFormat="1" ht="85.5" customHeight="1" x14ac:dyDescent="0.35">
      <c r="A26" s="134"/>
      <c r="B26" s="134"/>
      <c r="C26" s="134"/>
      <c r="D26" s="134"/>
      <c r="E26" s="134"/>
      <c r="F26" s="134"/>
      <c r="G26" s="196"/>
      <c r="H26" s="157"/>
      <c r="I26" s="157"/>
      <c r="J26" s="81"/>
      <c r="K26" s="170"/>
      <c r="L26" s="180"/>
      <c r="M26" s="137"/>
      <c r="N26" s="137"/>
      <c r="O26" s="143"/>
      <c r="P26" s="143"/>
      <c r="Q26" s="143"/>
      <c r="R26" s="110"/>
      <c r="S26" s="190"/>
      <c r="T26" s="186"/>
      <c r="U26" s="157"/>
      <c r="V26" s="170"/>
      <c r="W26" s="170"/>
      <c r="X26" s="170"/>
      <c r="Y26" s="31"/>
      <c r="Z26" s="174"/>
      <c r="AA26" s="148"/>
      <c r="AB26" s="45"/>
      <c r="AC26" s="44"/>
      <c r="AD26" s="43"/>
      <c r="AE26" s="148"/>
      <c r="AF26" s="193"/>
      <c r="AG26" s="9">
        <v>64603098.409999996</v>
      </c>
      <c r="AH26" s="9" t="s">
        <v>95</v>
      </c>
      <c r="AI26" s="75" t="s">
        <v>84</v>
      </c>
      <c r="AJ26" s="137"/>
      <c r="AK26" s="137"/>
      <c r="AL26" s="165"/>
      <c r="AM26" s="137"/>
      <c r="AN26" s="137"/>
      <c r="AO26" s="162"/>
      <c r="AP26" s="162"/>
      <c r="AQ26" s="165"/>
      <c r="AR26" s="172"/>
      <c r="AS26" s="172"/>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row>
    <row r="27" spans="1:87" s="5" customFormat="1" ht="75" customHeight="1" x14ac:dyDescent="0.35">
      <c r="A27" s="134"/>
      <c r="B27" s="134"/>
      <c r="C27" s="134"/>
      <c r="D27" s="134"/>
      <c r="E27" s="134"/>
      <c r="F27" s="134"/>
      <c r="G27" s="196"/>
      <c r="H27" s="157"/>
      <c r="I27" s="157"/>
      <c r="J27" s="81"/>
      <c r="K27" s="170"/>
      <c r="L27" s="180"/>
      <c r="M27" s="137"/>
      <c r="N27" s="137"/>
      <c r="O27" s="143"/>
      <c r="P27" s="143"/>
      <c r="Q27" s="143"/>
      <c r="R27" s="110"/>
      <c r="S27" s="190"/>
      <c r="T27" s="186"/>
      <c r="U27" s="157"/>
      <c r="V27" s="170"/>
      <c r="W27" s="170"/>
      <c r="X27" s="170"/>
      <c r="Y27" s="31"/>
      <c r="Z27" s="174"/>
      <c r="AA27" s="148"/>
      <c r="AB27" s="45"/>
      <c r="AC27" s="44"/>
      <c r="AD27" s="43"/>
      <c r="AE27" s="148"/>
      <c r="AF27" s="193"/>
      <c r="AG27" s="9">
        <v>255092304.03</v>
      </c>
      <c r="AH27" s="9" t="s">
        <v>121</v>
      </c>
      <c r="AI27" s="88" t="s">
        <v>117</v>
      </c>
      <c r="AJ27" s="137"/>
      <c r="AK27" s="137"/>
      <c r="AL27" s="165"/>
      <c r="AM27" s="137"/>
      <c r="AN27" s="137"/>
      <c r="AO27" s="162"/>
      <c r="AP27" s="162"/>
      <c r="AQ27" s="165"/>
      <c r="AR27" s="172"/>
      <c r="AS27" s="172"/>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row>
    <row r="28" spans="1:87" s="5" customFormat="1" ht="77.25" customHeight="1" x14ac:dyDescent="0.35">
      <c r="A28" s="134"/>
      <c r="B28" s="134"/>
      <c r="C28" s="134"/>
      <c r="D28" s="134"/>
      <c r="E28" s="134"/>
      <c r="F28" s="134"/>
      <c r="G28" s="196"/>
      <c r="H28" s="158"/>
      <c r="I28" s="158"/>
      <c r="J28" s="81"/>
      <c r="K28" s="171"/>
      <c r="L28" s="181"/>
      <c r="M28" s="138"/>
      <c r="N28" s="138"/>
      <c r="O28" s="144"/>
      <c r="P28" s="144"/>
      <c r="Q28" s="144"/>
      <c r="R28" s="111"/>
      <c r="S28" s="190"/>
      <c r="T28" s="186"/>
      <c r="U28" s="158"/>
      <c r="V28" s="171"/>
      <c r="W28" s="171"/>
      <c r="X28" s="171"/>
      <c r="Y28" s="31"/>
      <c r="Z28" s="175"/>
      <c r="AA28" s="147"/>
      <c r="AB28" s="45"/>
      <c r="AC28" s="44"/>
      <c r="AD28" s="43"/>
      <c r="AE28" s="147"/>
      <c r="AF28" s="193"/>
      <c r="AG28" s="9">
        <v>100000000</v>
      </c>
      <c r="AH28" s="9" t="s">
        <v>99</v>
      </c>
      <c r="AI28" s="9" t="s">
        <v>122</v>
      </c>
      <c r="AJ28" s="138"/>
      <c r="AK28" s="138"/>
      <c r="AL28" s="166"/>
      <c r="AM28" s="138"/>
      <c r="AN28" s="138"/>
      <c r="AO28" s="162"/>
      <c r="AP28" s="162"/>
      <c r="AQ28" s="165"/>
      <c r="AR28" s="160"/>
      <c r="AS28" s="160"/>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row>
    <row r="29" spans="1:87" s="5" customFormat="1" ht="81.75" customHeight="1" x14ac:dyDescent="0.35">
      <c r="A29" s="134"/>
      <c r="B29" s="134"/>
      <c r="C29" s="134"/>
      <c r="D29" s="134"/>
      <c r="E29" s="134"/>
      <c r="F29" s="134"/>
      <c r="G29" s="133" t="s">
        <v>41</v>
      </c>
      <c r="H29" s="136" t="s">
        <v>166</v>
      </c>
      <c r="I29" s="136" t="s">
        <v>42</v>
      </c>
      <c r="J29" s="81"/>
      <c r="K29" s="169">
        <v>1</v>
      </c>
      <c r="L29" s="179">
        <v>1</v>
      </c>
      <c r="M29" s="179">
        <v>1</v>
      </c>
      <c r="N29" s="136">
        <v>0</v>
      </c>
      <c r="O29" s="149">
        <v>1</v>
      </c>
      <c r="P29" s="149">
        <v>1</v>
      </c>
      <c r="Q29" s="142">
        <f>AVERAGE(P29:P38)</f>
        <v>1</v>
      </c>
      <c r="R29" s="109"/>
      <c r="S29" s="197" t="s">
        <v>53</v>
      </c>
      <c r="T29" s="200">
        <v>2018130010012</v>
      </c>
      <c r="U29" s="169" t="s">
        <v>66</v>
      </c>
      <c r="V29" s="169" t="s">
        <v>67</v>
      </c>
      <c r="W29" s="169"/>
      <c r="X29" s="179" t="s">
        <v>68</v>
      </c>
      <c r="Y29" s="31"/>
      <c r="Z29" s="173">
        <v>1</v>
      </c>
      <c r="AA29" s="146" t="s">
        <v>20</v>
      </c>
      <c r="AB29" s="45"/>
      <c r="AC29" s="44"/>
      <c r="AD29" s="43"/>
      <c r="AE29" s="146" t="s">
        <v>20</v>
      </c>
      <c r="AF29" s="193"/>
      <c r="AG29" s="9">
        <v>230629524</v>
      </c>
      <c r="AH29" s="9" t="s">
        <v>124</v>
      </c>
      <c r="AI29" s="88" t="s">
        <v>117</v>
      </c>
      <c r="AJ29" s="88">
        <v>1</v>
      </c>
      <c r="AK29" s="88">
        <v>0</v>
      </c>
      <c r="AL29" s="127">
        <v>1</v>
      </c>
      <c r="AM29" s="88">
        <v>24</v>
      </c>
      <c r="AN29" s="88">
        <v>314</v>
      </c>
      <c r="AO29" s="162"/>
      <c r="AP29" s="162"/>
      <c r="AQ29" s="165"/>
      <c r="AR29" s="159" t="s">
        <v>132</v>
      </c>
      <c r="AS29" s="159" t="s">
        <v>157</v>
      </c>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row>
    <row r="30" spans="1:87" s="5" customFormat="1" ht="93.75" customHeight="1" x14ac:dyDescent="0.35">
      <c r="A30" s="134"/>
      <c r="B30" s="134"/>
      <c r="C30" s="134"/>
      <c r="D30" s="134"/>
      <c r="E30" s="134"/>
      <c r="F30" s="134"/>
      <c r="G30" s="134"/>
      <c r="H30" s="137"/>
      <c r="I30" s="137"/>
      <c r="J30" s="81"/>
      <c r="K30" s="170"/>
      <c r="L30" s="180"/>
      <c r="M30" s="180">
        <v>1</v>
      </c>
      <c r="N30" s="137"/>
      <c r="O30" s="150"/>
      <c r="P30" s="150"/>
      <c r="Q30" s="143"/>
      <c r="R30" s="110"/>
      <c r="S30" s="198"/>
      <c r="T30" s="201"/>
      <c r="U30" s="170"/>
      <c r="V30" s="170"/>
      <c r="W30" s="170"/>
      <c r="X30" s="180"/>
      <c r="Y30" s="31"/>
      <c r="Z30" s="174"/>
      <c r="AA30" s="148"/>
      <c r="AB30" s="45"/>
      <c r="AC30" s="44"/>
      <c r="AD30" s="43"/>
      <c r="AE30" s="148"/>
      <c r="AF30" s="193"/>
      <c r="AG30" s="9">
        <v>31870476</v>
      </c>
      <c r="AH30" s="9" t="s">
        <v>112</v>
      </c>
      <c r="AI30" s="9" t="s">
        <v>122</v>
      </c>
      <c r="AJ30" s="88">
        <v>1</v>
      </c>
      <c r="AK30" s="88">
        <v>0</v>
      </c>
      <c r="AL30" s="127">
        <v>1</v>
      </c>
      <c r="AM30" s="88">
        <v>25</v>
      </c>
      <c r="AN30" s="88">
        <v>313</v>
      </c>
      <c r="AO30" s="162"/>
      <c r="AP30" s="162"/>
      <c r="AQ30" s="165"/>
      <c r="AR30" s="172"/>
      <c r="AS30" s="172"/>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row>
    <row r="31" spans="1:87" s="5" customFormat="1" ht="108.75" customHeight="1" x14ac:dyDescent="0.35">
      <c r="A31" s="134"/>
      <c r="B31" s="134"/>
      <c r="C31" s="134"/>
      <c r="D31" s="134"/>
      <c r="E31" s="134"/>
      <c r="F31" s="134"/>
      <c r="G31" s="134"/>
      <c r="H31" s="138"/>
      <c r="I31" s="138"/>
      <c r="J31" s="62"/>
      <c r="K31" s="171"/>
      <c r="L31" s="181"/>
      <c r="M31" s="181">
        <v>1</v>
      </c>
      <c r="N31" s="138"/>
      <c r="O31" s="151"/>
      <c r="P31" s="151"/>
      <c r="Q31" s="143"/>
      <c r="R31" s="110"/>
      <c r="S31" s="198"/>
      <c r="T31" s="201"/>
      <c r="U31" s="171"/>
      <c r="V31" s="171"/>
      <c r="W31" s="171"/>
      <c r="X31" s="181"/>
      <c r="Y31" s="31"/>
      <c r="Z31" s="175"/>
      <c r="AA31" s="147"/>
      <c r="AB31" s="45"/>
      <c r="AC31" s="44"/>
      <c r="AD31" s="43"/>
      <c r="AE31" s="147"/>
      <c r="AF31" s="193"/>
      <c r="AG31" s="9">
        <v>87500000</v>
      </c>
      <c r="AH31" s="68" t="s">
        <v>109</v>
      </c>
      <c r="AI31" s="78" t="s">
        <v>84</v>
      </c>
      <c r="AJ31" s="88">
        <v>1</v>
      </c>
      <c r="AK31" s="88">
        <v>0</v>
      </c>
      <c r="AL31" s="127">
        <v>1</v>
      </c>
      <c r="AM31" s="88">
        <v>23</v>
      </c>
      <c r="AN31" s="88">
        <v>364</v>
      </c>
      <c r="AO31" s="162"/>
      <c r="AP31" s="162"/>
      <c r="AQ31" s="165"/>
      <c r="AR31" s="160"/>
      <c r="AS31" s="160"/>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row>
    <row r="32" spans="1:87" s="5" customFormat="1" ht="114" customHeight="1" x14ac:dyDescent="0.35">
      <c r="A32" s="134"/>
      <c r="B32" s="134"/>
      <c r="C32" s="134"/>
      <c r="D32" s="134"/>
      <c r="E32" s="134"/>
      <c r="F32" s="134"/>
      <c r="G32" s="134"/>
      <c r="H32" s="113" t="s">
        <v>167</v>
      </c>
      <c r="I32" s="57" t="s">
        <v>43</v>
      </c>
      <c r="J32" s="62"/>
      <c r="K32" s="56">
        <v>21</v>
      </c>
      <c r="L32" s="64">
        <v>5</v>
      </c>
      <c r="M32" s="112">
        <v>1</v>
      </c>
      <c r="N32" s="112">
        <v>5</v>
      </c>
      <c r="O32" s="116">
        <f>1/5</f>
        <v>0.2</v>
      </c>
      <c r="P32" s="119">
        <v>1</v>
      </c>
      <c r="Q32" s="143"/>
      <c r="R32" s="110"/>
      <c r="S32" s="198"/>
      <c r="T32" s="201"/>
      <c r="U32" s="6" t="s">
        <v>69</v>
      </c>
      <c r="V32" s="47" t="s">
        <v>70</v>
      </c>
      <c r="W32" s="47">
        <v>5</v>
      </c>
      <c r="X32" s="56" t="s">
        <v>71</v>
      </c>
      <c r="Y32" s="31"/>
      <c r="Z32" s="56">
        <v>5</v>
      </c>
      <c r="AA32" s="57" t="s">
        <v>20</v>
      </c>
      <c r="AB32" s="45"/>
      <c r="AC32" s="44"/>
      <c r="AD32" s="43"/>
      <c r="AE32" s="113" t="s">
        <v>20</v>
      </c>
      <c r="AF32" s="193"/>
      <c r="AG32" s="9" t="s">
        <v>78</v>
      </c>
      <c r="AH32" s="9" t="s">
        <v>78</v>
      </c>
      <c r="AI32" s="9" t="s">
        <v>80</v>
      </c>
      <c r="AJ32" s="91">
        <v>1</v>
      </c>
      <c r="AK32" s="99">
        <v>5</v>
      </c>
      <c r="AL32" s="127">
        <v>1</v>
      </c>
      <c r="AM32" s="94"/>
      <c r="AN32" s="94"/>
      <c r="AO32" s="162"/>
      <c r="AP32" s="162"/>
      <c r="AQ32" s="165"/>
      <c r="AR32" s="97" t="s">
        <v>137</v>
      </c>
      <c r="AS32" s="97" t="s">
        <v>149</v>
      </c>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row>
    <row r="33" spans="1:87" s="5" customFormat="1" ht="113.25" customHeight="1" x14ac:dyDescent="0.35">
      <c r="A33" s="134"/>
      <c r="B33" s="134"/>
      <c r="C33" s="134"/>
      <c r="D33" s="134"/>
      <c r="E33" s="134"/>
      <c r="F33" s="134"/>
      <c r="G33" s="134"/>
      <c r="H33" s="88" t="s">
        <v>168</v>
      </c>
      <c r="I33" s="78" t="s">
        <v>44</v>
      </c>
      <c r="J33" s="62"/>
      <c r="K33" s="77" t="s">
        <v>110</v>
      </c>
      <c r="L33" s="79" t="s">
        <v>111</v>
      </c>
      <c r="M33" s="102">
        <v>0</v>
      </c>
      <c r="N33" s="88">
        <v>0</v>
      </c>
      <c r="O33" s="117">
        <v>0</v>
      </c>
      <c r="P33" s="117">
        <v>1</v>
      </c>
      <c r="Q33" s="143"/>
      <c r="R33" s="110"/>
      <c r="S33" s="198"/>
      <c r="T33" s="201"/>
      <c r="U33" s="91" t="s">
        <v>72</v>
      </c>
      <c r="V33" s="77" t="s">
        <v>70</v>
      </c>
      <c r="W33" s="77">
        <v>8</v>
      </c>
      <c r="X33" s="77" t="s">
        <v>73</v>
      </c>
      <c r="Y33" s="31"/>
      <c r="Z33" s="77">
        <v>8</v>
      </c>
      <c r="AA33" s="80" t="s">
        <v>20</v>
      </c>
      <c r="AB33" s="45"/>
      <c r="AC33" s="44"/>
      <c r="AD33" s="43"/>
      <c r="AE33" s="113" t="s">
        <v>20</v>
      </c>
      <c r="AF33" s="193"/>
      <c r="AG33" s="9">
        <v>50000000</v>
      </c>
      <c r="AH33" s="9" t="s">
        <v>109</v>
      </c>
      <c r="AI33" s="78" t="s">
        <v>84</v>
      </c>
      <c r="AJ33" s="88">
        <v>0</v>
      </c>
      <c r="AK33" s="88">
        <v>0</v>
      </c>
      <c r="AL33" s="127">
        <v>0</v>
      </c>
      <c r="AM33" s="88"/>
      <c r="AN33" s="88"/>
      <c r="AO33" s="162"/>
      <c r="AP33" s="162"/>
      <c r="AQ33" s="165"/>
      <c r="AR33" s="97" t="s">
        <v>129</v>
      </c>
      <c r="AS33" s="97" t="s">
        <v>129</v>
      </c>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row>
    <row r="34" spans="1:87" s="5" customFormat="1" ht="333.75" customHeight="1" x14ac:dyDescent="0.35">
      <c r="A34" s="134"/>
      <c r="B34" s="134"/>
      <c r="C34" s="134"/>
      <c r="D34" s="134"/>
      <c r="E34" s="134"/>
      <c r="F34" s="134"/>
      <c r="G34" s="134"/>
      <c r="H34" s="102" t="s">
        <v>169</v>
      </c>
      <c r="I34" s="86" t="s">
        <v>45</v>
      </c>
      <c r="J34" s="62"/>
      <c r="K34" s="85">
        <f>1715+2023+2023+2023</f>
        <v>7784</v>
      </c>
      <c r="L34" s="87">
        <v>2023</v>
      </c>
      <c r="M34" s="88">
        <f>5+76+437+1454</f>
        <v>1972</v>
      </c>
      <c r="N34" s="88">
        <v>1489</v>
      </c>
      <c r="O34" s="116">
        <f>+N34/M34</f>
        <v>0.75507099391480725</v>
      </c>
      <c r="P34" s="117">
        <v>1</v>
      </c>
      <c r="Q34" s="143"/>
      <c r="R34" s="110"/>
      <c r="S34" s="198"/>
      <c r="T34" s="201"/>
      <c r="U34" s="90" t="s">
        <v>126</v>
      </c>
      <c r="V34" s="85" t="s">
        <v>70</v>
      </c>
      <c r="W34" s="85">
        <v>2023</v>
      </c>
      <c r="X34" s="85" t="s">
        <v>74</v>
      </c>
      <c r="Y34" s="31"/>
      <c r="Z34" s="85">
        <v>2023</v>
      </c>
      <c r="AA34" s="84" t="s">
        <v>20</v>
      </c>
      <c r="AB34" s="45"/>
      <c r="AC34" s="44"/>
      <c r="AD34" s="43"/>
      <c r="AE34" s="105" t="s">
        <v>20</v>
      </c>
      <c r="AF34" s="193"/>
      <c r="AG34" s="9">
        <v>3500000000</v>
      </c>
      <c r="AH34" s="9" t="s">
        <v>124</v>
      </c>
      <c r="AI34" s="88" t="s">
        <v>117</v>
      </c>
      <c r="AJ34" s="88">
        <f>5+76+437+1454</f>
        <v>1972</v>
      </c>
      <c r="AK34" s="88">
        <v>1489</v>
      </c>
      <c r="AL34" s="128">
        <v>1</v>
      </c>
      <c r="AM34" s="88" t="s">
        <v>153</v>
      </c>
      <c r="AN34" s="88" t="s">
        <v>154</v>
      </c>
      <c r="AO34" s="162"/>
      <c r="AP34" s="162"/>
      <c r="AQ34" s="165"/>
      <c r="AR34" s="97" t="s">
        <v>138</v>
      </c>
      <c r="AS34" s="101" t="s">
        <v>155</v>
      </c>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row>
    <row r="35" spans="1:87" s="5" customFormat="1" ht="89.25" customHeight="1" x14ac:dyDescent="0.35">
      <c r="A35" s="134"/>
      <c r="B35" s="134"/>
      <c r="C35" s="134"/>
      <c r="D35" s="134"/>
      <c r="E35" s="134"/>
      <c r="F35" s="134"/>
      <c r="G35" s="134"/>
      <c r="H35" s="50" t="s">
        <v>170</v>
      </c>
      <c r="I35" s="50" t="s">
        <v>46</v>
      </c>
      <c r="J35" s="70"/>
      <c r="K35" s="29">
        <v>1</v>
      </c>
      <c r="L35" s="47">
        <v>1</v>
      </c>
      <c r="M35" s="103">
        <v>0</v>
      </c>
      <c r="N35" s="88">
        <v>0</v>
      </c>
      <c r="O35" s="108">
        <v>0</v>
      </c>
      <c r="P35" s="108">
        <v>1</v>
      </c>
      <c r="Q35" s="143"/>
      <c r="R35" s="104"/>
      <c r="S35" s="198"/>
      <c r="T35" s="201"/>
      <c r="U35" s="6" t="s">
        <v>116</v>
      </c>
      <c r="V35" s="47" t="s">
        <v>70</v>
      </c>
      <c r="W35" s="47">
        <v>1</v>
      </c>
      <c r="X35" s="61" t="s">
        <v>75</v>
      </c>
      <c r="Y35" s="31"/>
      <c r="Z35" s="56">
        <v>1</v>
      </c>
      <c r="AA35" s="57" t="s">
        <v>20</v>
      </c>
      <c r="AB35" s="45"/>
      <c r="AC35" s="44"/>
      <c r="AD35" s="43"/>
      <c r="AE35" s="113" t="s">
        <v>20</v>
      </c>
      <c r="AF35" s="193"/>
      <c r="AG35" s="9">
        <v>70000000</v>
      </c>
      <c r="AH35" s="68" t="s">
        <v>109</v>
      </c>
      <c r="AI35" s="78" t="s">
        <v>84</v>
      </c>
      <c r="AJ35" s="88">
        <v>0</v>
      </c>
      <c r="AK35" s="88">
        <v>0</v>
      </c>
      <c r="AL35" s="127">
        <v>0</v>
      </c>
      <c r="AM35" s="88"/>
      <c r="AN35" s="88"/>
      <c r="AO35" s="162"/>
      <c r="AP35" s="162"/>
      <c r="AQ35" s="165"/>
      <c r="AR35" s="97" t="s">
        <v>129</v>
      </c>
      <c r="AS35" s="97" t="s">
        <v>129</v>
      </c>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row>
    <row r="36" spans="1:87" s="5" customFormat="1" ht="110.25" customHeight="1" x14ac:dyDescent="0.35">
      <c r="A36" s="134"/>
      <c r="B36" s="134"/>
      <c r="C36" s="134"/>
      <c r="D36" s="134"/>
      <c r="E36" s="134"/>
      <c r="F36" s="134"/>
      <c r="G36" s="134"/>
      <c r="H36" s="136" t="s">
        <v>128</v>
      </c>
      <c r="I36" s="136" t="s">
        <v>128</v>
      </c>
      <c r="J36" s="70"/>
      <c r="K36" s="173" t="s">
        <v>50</v>
      </c>
      <c r="L36" s="139">
        <v>1</v>
      </c>
      <c r="M36" s="88">
        <v>0</v>
      </c>
      <c r="N36" s="88">
        <v>0</v>
      </c>
      <c r="O36" s="88">
        <v>0</v>
      </c>
      <c r="P36" s="107"/>
      <c r="Q36" s="143"/>
      <c r="R36" s="107"/>
      <c r="S36" s="198"/>
      <c r="T36" s="201"/>
      <c r="U36" s="83" t="s">
        <v>114</v>
      </c>
      <c r="V36" s="169" t="s">
        <v>70</v>
      </c>
      <c r="W36" s="169" t="s">
        <v>76</v>
      </c>
      <c r="X36" s="176" t="s">
        <v>77</v>
      </c>
      <c r="Y36" s="31"/>
      <c r="Z36" s="139">
        <v>1</v>
      </c>
      <c r="AA36" s="146" t="s">
        <v>20</v>
      </c>
      <c r="AB36" s="45"/>
      <c r="AC36" s="44"/>
      <c r="AD36" s="43"/>
      <c r="AE36" s="146" t="s">
        <v>20</v>
      </c>
      <c r="AF36" s="193"/>
      <c r="AG36" s="9">
        <v>150000000</v>
      </c>
      <c r="AH36" s="68" t="s">
        <v>109</v>
      </c>
      <c r="AI36" s="88" t="s">
        <v>84</v>
      </c>
      <c r="AJ36" s="88">
        <v>0</v>
      </c>
      <c r="AK36" s="88">
        <v>0</v>
      </c>
      <c r="AL36" s="127">
        <v>0</v>
      </c>
      <c r="AM36" s="88"/>
      <c r="AN36" s="88"/>
      <c r="AO36" s="162"/>
      <c r="AP36" s="162"/>
      <c r="AQ36" s="165"/>
      <c r="AR36" s="97" t="s">
        <v>129</v>
      </c>
      <c r="AS36" s="97" t="s">
        <v>129</v>
      </c>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row>
    <row r="37" spans="1:87" s="5" customFormat="1" ht="129" customHeight="1" x14ac:dyDescent="0.35">
      <c r="A37" s="134"/>
      <c r="B37" s="134"/>
      <c r="C37" s="134"/>
      <c r="D37" s="134"/>
      <c r="E37" s="134"/>
      <c r="F37" s="134"/>
      <c r="G37" s="134"/>
      <c r="H37" s="137"/>
      <c r="I37" s="137"/>
      <c r="J37" s="70"/>
      <c r="K37" s="174"/>
      <c r="L37" s="140"/>
      <c r="M37" s="88">
        <v>0</v>
      </c>
      <c r="N37" s="88">
        <v>5</v>
      </c>
      <c r="O37" s="88">
        <v>5</v>
      </c>
      <c r="P37" s="107"/>
      <c r="Q37" s="143"/>
      <c r="R37" s="107"/>
      <c r="S37" s="198"/>
      <c r="T37" s="201"/>
      <c r="U37" s="83" t="s">
        <v>113</v>
      </c>
      <c r="V37" s="170"/>
      <c r="W37" s="170"/>
      <c r="X37" s="177"/>
      <c r="Y37" s="31"/>
      <c r="Z37" s="140"/>
      <c r="AA37" s="148"/>
      <c r="AB37" s="45"/>
      <c r="AC37" s="44"/>
      <c r="AD37" s="43"/>
      <c r="AE37" s="148"/>
      <c r="AF37" s="193"/>
      <c r="AG37" s="9">
        <v>200000000</v>
      </c>
      <c r="AH37" s="68" t="s">
        <v>109</v>
      </c>
      <c r="AI37" s="88" t="s">
        <v>84</v>
      </c>
      <c r="AJ37" s="88">
        <v>0</v>
      </c>
      <c r="AK37" s="88">
        <v>5</v>
      </c>
      <c r="AL37" s="127">
        <v>0</v>
      </c>
      <c r="AM37" s="88"/>
      <c r="AN37" s="88"/>
      <c r="AO37" s="162"/>
      <c r="AP37" s="162"/>
      <c r="AQ37" s="165"/>
      <c r="AR37" s="97"/>
      <c r="AS37" s="97" t="s">
        <v>136</v>
      </c>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row>
    <row r="38" spans="1:87" s="5" customFormat="1" ht="69" customHeight="1" x14ac:dyDescent="0.35">
      <c r="A38" s="135"/>
      <c r="B38" s="135"/>
      <c r="C38" s="135"/>
      <c r="D38" s="135"/>
      <c r="E38" s="135"/>
      <c r="F38" s="135"/>
      <c r="G38" s="135"/>
      <c r="H38" s="138"/>
      <c r="I38" s="138"/>
      <c r="J38" s="70"/>
      <c r="K38" s="175"/>
      <c r="L38" s="141"/>
      <c r="M38" s="88">
        <v>0</v>
      </c>
      <c r="N38" s="88">
        <v>0</v>
      </c>
      <c r="O38" s="88">
        <v>0</v>
      </c>
      <c r="P38" s="108"/>
      <c r="Q38" s="144"/>
      <c r="R38" s="108"/>
      <c r="S38" s="199"/>
      <c r="T38" s="202"/>
      <c r="U38" s="6" t="s">
        <v>127</v>
      </c>
      <c r="V38" s="171"/>
      <c r="W38" s="171"/>
      <c r="X38" s="178"/>
      <c r="Y38" s="31"/>
      <c r="Z38" s="141"/>
      <c r="AA38" s="147"/>
      <c r="AB38" s="45"/>
      <c r="AC38" s="44"/>
      <c r="AD38" s="43"/>
      <c r="AE38" s="147"/>
      <c r="AF38" s="193"/>
      <c r="AG38" s="89">
        <v>169791002.06999999</v>
      </c>
      <c r="AH38" s="68" t="s">
        <v>109</v>
      </c>
      <c r="AI38" s="78" t="s">
        <v>84</v>
      </c>
      <c r="AJ38" s="88">
        <v>0</v>
      </c>
      <c r="AK38" s="88">
        <v>0</v>
      </c>
      <c r="AL38" s="127">
        <v>0</v>
      </c>
      <c r="AM38" s="88"/>
      <c r="AN38" s="88"/>
      <c r="AO38" s="163"/>
      <c r="AP38" s="163"/>
      <c r="AQ38" s="166"/>
      <c r="AR38" s="97" t="s">
        <v>129</v>
      </c>
      <c r="AS38" s="97" t="s">
        <v>129</v>
      </c>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row>
    <row r="39" spans="1:87" s="17" customFormat="1" ht="30.75" customHeight="1" x14ac:dyDescent="0.35">
      <c r="A39" s="122"/>
      <c r="B39" s="122"/>
      <c r="C39" s="122"/>
      <c r="D39" s="122"/>
      <c r="E39" s="122"/>
      <c r="F39" s="122"/>
      <c r="I39" s="36"/>
      <c r="J39" s="36"/>
      <c r="K39" s="1"/>
      <c r="L39" s="19"/>
      <c r="M39" s="19"/>
      <c r="N39" s="19"/>
      <c r="O39" s="118">
        <f>AVERAGE(O6:O35)</f>
        <v>0.2055813129849641</v>
      </c>
      <c r="P39" s="118"/>
      <c r="Q39" s="118"/>
      <c r="R39" s="118"/>
      <c r="S39" s="24"/>
      <c r="T39" s="24"/>
      <c r="U39" s="24"/>
      <c r="V39" s="32"/>
      <c r="W39" s="37"/>
      <c r="Y39" s="20"/>
      <c r="Z39" s="21"/>
      <c r="AA39" s="7"/>
      <c r="AG39" s="1"/>
      <c r="AL39" s="132">
        <f>AVERAGE(AL6:AL38)</f>
        <v>0.33877333333333332</v>
      </c>
      <c r="AO39" s="120">
        <v>50575516734.629997</v>
      </c>
      <c r="AP39" s="120">
        <v>13271157746.799999</v>
      </c>
      <c r="AR39" s="22"/>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7" s="17" customFormat="1" ht="52.5" customHeight="1" x14ac:dyDescent="0.3">
      <c r="A40" s="123" t="s">
        <v>180</v>
      </c>
      <c r="B40" s="10"/>
      <c r="C40" s="124">
        <f>+O39</f>
        <v>0.2055813129849641</v>
      </c>
      <c r="D40" s="122"/>
      <c r="E40" s="122"/>
      <c r="F40" s="122"/>
      <c r="I40" s="36"/>
      <c r="J40" s="36"/>
      <c r="K40" s="1"/>
      <c r="L40" s="19"/>
      <c r="M40" s="19"/>
      <c r="N40" s="19"/>
      <c r="O40" s="19"/>
      <c r="P40" s="19"/>
      <c r="Q40" s="19"/>
      <c r="R40" s="19"/>
      <c r="S40" s="24"/>
      <c r="T40" s="24"/>
      <c r="U40" s="24"/>
      <c r="V40" s="32"/>
      <c r="W40" s="37"/>
      <c r="Y40" s="20"/>
      <c r="Z40" s="21"/>
      <c r="AA40" s="7"/>
      <c r="AG40" s="1"/>
      <c r="AO40" s="10" t="s">
        <v>179</v>
      </c>
      <c r="AP40" s="121">
        <f>+AP39/AO39</f>
        <v>0.26240281075987487</v>
      </c>
      <c r="AR40" s="22"/>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7" s="17" customFormat="1" ht="42.75" customHeight="1" x14ac:dyDescent="0.3">
      <c r="A41" s="123" t="s">
        <v>181</v>
      </c>
      <c r="B41" s="123"/>
      <c r="C41" s="125">
        <f>+AL39</f>
        <v>0.33877333333333332</v>
      </c>
      <c r="D41" s="122"/>
      <c r="E41" s="122"/>
      <c r="F41" s="122"/>
      <c r="I41" s="36"/>
      <c r="J41" s="36"/>
      <c r="K41" s="1"/>
      <c r="L41" s="19"/>
      <c r="M41" s="19"/>
      <c r="N41" s="19"/>
      <c r="O41" s="19"/>
      <c r="P41" s="19"/>
      <c r="Q41" s="19"/>
      <c r="R41" s="19"/>
      <c r="S41" s="24"/>
      <c r="T41" s="24"/>
      <c r="U41" s="24"/>
      <c r="V41" s="32"/>
      <c r="W41" s="37"/>
      <c r="Y41" s="20"/>
      <c r="Z41" s="21"/>
      <c r="AA41" s="7"/>
      <c r="AG41" s="1"/>
      <c r="AR41" s="22"/>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7" s="17" customFormat="1" ht="60" customHeight="1" x14ac:dyDescent="0.3">
      <c r="A42" s="126" t="s">
        <v>177</v>
      </c>
      <c r="B42" s="126"/>
      <c r="C42" s="124">
        <f>+AP40</f>
        <v>0.26240281075987487</v>
      </c>
      <c r="D42" s="122"/>
      <c r="E42" s="122"/>
      <c r="F42" s="122"/>
      <c r="I42" s="36"/>
      <c r="J42" s="36"/>
      <c r="K42" s="1"/>
      <c r="L42" s="19"/>
      <c r="M42" s="19"/>
      <c r="N42" s="19"/>
      <c r="O42" s="19"/>
      <c r="P42" s="19"/>
      <c r="Q42" s="19"/>
      <c r="R42" s="19"/>
      <c r="S42" s="24"/>
      <c r="T42" s="24"/>
      <c r="U42" s="24"/>
      <c r="V42" s="32"/>
      <c r="W42" s="37"/>
      <c r="Y42" s="20"/>
      <c r="Z42" s="21"/>
      <c r="AA42" s="7"/>
      <c r="AG42" s="1"/>
      <c r="AR42" s="22"/>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7" s="17" customFormat="1" ht="12" customHeight="1" x14ac:dyDescent="0.3">
      <c r="A43" s="122"/>
      <c r="B43" s="122"/>
      <c r="C43" s="122"/>
      <c r="D43" s="122"/>
      <c r="E43" s="122"/>
      <c r="F43" s="122"/>
      <c r="I43" s="36"/>
      <c r="J43" s="36"/>
      <c r="K43" s="1"/>
      <c r="L43" s="19"/>
      <c r="M43" s="19"/>
      <c r="N43" s="19"/>
      <c r="O43" s="19"/>
      <c r="P43" s="19"/>
      <c r="Q43" s="19"/>
      <c r="R43" s="19"/>
      <c r="S43" s="24"/>
      <c r="T43" s="24"/>
      <c r="U43" s="24"/>
      <c r="V43" s="32"/>
      <c r="W43" s="37"/>
      <c r="Y43" s="20"/>
      <c r="Z43" s="21"/>
      <c r="AA43" s="7"/>
      <c r="AG43" s="1"/>
      <c r="AR43" s="22"/>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7" s="17" customFormat="1" x14ac:dyDescent="0.3">
      <c r="A44" s="18"/>
      <c r="I44" s="36"/>
      <c r="J44" s="36"/>
      <c r="K44" s="1"/>
      <c r="L44" s="19"/>
      <c r="M44" s="19"/>
      <c r="N44" s="19"/>
      <c r="O44" s="19"/>
      <c r="P44" s="19"/>
      <c r="Q44" s="19"/>
      <c r="R44" s="19"/>
      <c r="S44" s="24"/>
      <c r="T44" s="24"/>
      <c r="U44" s="24"/>
      <c r="V44" s="32"/>
      <c r="W44" s="37"/>
      <c r="Y44" s="20"/>
      <c r="Z44" s="21"/>
      <c r="AA44" s="7"/>
      <c r="AG44" s="1"/>
      <c r="AR44" s="22"/>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7" s="17" customFormat="1" x14ac:dyDescent="0.3">
      <c r="A45" s="18"/>
      <c r="I45" s="36"/>
      <c r="J45" s="36"/>
      <c r="K45" s="1"/>
      <c r="L45" s="19"/>
      <c r="M45" s="19"/>
      <c r="N45" s="19"/>
      <c r="O45" s="19"/>
      <c r="P45" s="19"/>
      <c r="Q45" s="19"/>
      <c r="R45" s="19"/>
      <c r="S45" s="24"/>
      <c r="T45" s="24"/>
      <c r="U45" s="24"/>
      <c r="V45" s="32"/>
      <c r="W45" s="37"/>
      <c r="Y45" s="20"/>
      <c r="Z45" s="21"/>
      <c r="AA45" s="7"/>
      <c r="AG45" s="1"/>
      <c r="AR45" s="22"/>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7" s="17" customFormat="1" x14ac:dyDescent="0.3">
      <c r="A46" s="18"/>
      <c r="I46" s="36"/>
      <c r="J46" s="36"/>
      <c r="K46" s="1"/>
      <c r="L46" s="19"/>
      <c r="M46" s="19"/>
      <c r="N46" s="19"/>
      <c r="O46" s="19"/>
      <c r="P46" s="19"/>
      <c r="Q46" s="19"/>
      <c r="R46" s="19"/>
      <c r="S46" s="24"/>
      <c r="T46" s="24"/>
      <c r="U46" s="24"/>
      <c r="V46" s="32"/>
      <c r="W46" s="37"/>
      <c r="Y46" s="20"/>
      <c r="Z46" s="21"/>
      <c r="AA46" s="7"/>
      <c r="AG46" s="1"/>
      <c r="AR46" s="22"/>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7" s="17" customFormat="1" x14ac:dyDescent="0.3">
      <c r="A47" s="18"/>
      <c r="I47" s="36"/>
      <c r="J47" s="36"/>
      <c r="K47" s="1"/>
      <c r="L47" s="19"/>
      <c r="M47" s="19"/>
      <c r="N47" s="19"/>
      <c r="O47" s="19"/>
      <c r="P47" s="19"/>
      <c r="Q47" s="19"/>
      <c r="R47" s="19"/>
      <c r="S47" s="24"/>
      <c r="T47" s="24"/>
      <c r="U47" s="24"/>
      <c r="V47" s="32"/>
      <c r="W47" s="37"/>
      <c r="Y47" s="20"/>
      <c r="Z47" s="21"/>
      <c r="AA47" s="7"/>
      <c r="AG47" s="1"/>
      <c r="AR47" s="22"/>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7" s="17" customFormat="1" x14ac:dyDescent="0.3">
      <c r="A48" s="18"/>
      <c r="I48" s="36"/>
      <c r="J48" s="36"/>
      <c r="K48" s="1"/>
      <c r="L48" s="19"/>
      <c r="M48" s="19"/>
      <c r="N48" s="19"/>
      <c r="O48" s="19"/>
      <c r="P48" s="19"/>
      <c r="Q48" s="19"/>
      <c r="R48" s="19"/>
      <c r="S48" s="24"/>
      <c r="T48" s="24"/>
      <c r="U48" s="24"/>
      <c r="V48" s="32"/>
      <c r="W48" s="37"/>
      <c r="Y48" s="20"/>
      <c r="Z48" s="21"/>
      <c r="AA48" s="7"/>
      <c r="AG48" s="1"/>
      <c r="AR48" s="22"/>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s="17" customFormat="1" x14ac:dyDescent="0.3">
      <c r="A49" s="18"/>
      <c r="I49" s="36"/>
      <c r="J49" s="36"/>
      <c r="K49" s="1"/>
      <c r="L49" s="19"/>
      <c r="M49" s="19"/>
      <c r="N49" s="19"/>
      <c r="O49" s="19"/>
      <c r="P49" s="19"/>
      <c r="Q49" s="19"/>
      <c r="R49" s="19"/>
      <c r="S49" s="24"/>
      <c r="T49" s="24"/>
      <c r="U49" s="24"/>
      <c r="V49" s="32"/>
      <c r="W49" s="37"/>
      <c r="Y49" s="20"/>
      <c r="Z49" s="21"/>
      <c r="AA49" s="7"/>
      <c r="AG49" s="1"/>
      <c r="AR49" s="22"/>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s="17" customFormat="1" x14ac:dyDescent="0.3">
      <c r="A50" s="18"/>
      <c r="I50" s="36"/>
      <c r="J50" s="36"/>
      <c r="K50" s="1"/>
      <c r="L50" s="19"/>
      <c r="M50" s="19"/>
      <c r="N50" s="19"/>
      <c r="O50" s="19"/>
      <c r="P50" s="19"/>
      <c r="Q50" s="19"/>
      <c r="R50" s="19"/>
      <c r="S50" s="24"/>
      <c r="T50" s="24"/>
      <c r="U50" s="24"/>
      <c r="V50" s="32"/>
      <c r="W50" s="37"/>
      <c r="Y50" s="20"/>
      <c r="Z50" s="21"/>
      <c r="AA50" s="7"/>
      <c r="AG50" s="1"/>
      <c r="AR50" s="22"/>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s="17" customFormat="1" x14ac:dyDescent="0.3">
      <c r="A51" s="18"/>
      <c r="I51" s="36"/>
      <c r="J51" s="36"/>
      <c r="K51" s="1"/>
      <c r="L51" s="19"/>
      <c r="M51" s="19"/>
      <c r="N51" s="19"/>
      <c r="O51" s="19"/>
      <c r="P51" s="19"/>
      <c r="Q51" s="19"/>
      <c r="R51" s="19"/>
      <c r="S51" s="24"/>
      <c r="T51" s="24"/>
      <c r="U51" s="24"/>
      <c r="V51" s="32"/>
      <c r="W51" s="37"/>
      <c r="Y51" s="20"/>
      <c r="Z51" s="21"/>
      <c r="AA51" s="7"/>
      <c r="AG51" s="1"/>
      <c r="AR51" s="22"/>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s="17" customFormat="1" x14ac:dyDescent="0.3">
      <c r="A52" s="18"/>
      <c r="I52" s="36"/>
      <c r="J52" s="36"/>
      <c r="K52" s="1"/>
      <c r="L52" s="19"/>
      <c r="M52" s="19"/>
      <c r="N52" s="19"/>
      <c r="O52" s="19"/>
      <c r="P52" s="19"/>
      <c r="Q52" s="19"/>
      <c r="R52" s="19"/>
      <c r="S52" s="24"/>
      <c r="T52" s="24"/>
      <c r="U52" s="24"/>
      <c r="V52" s="32"/>
      <c r="W52" s="37"/>
      <c r="Y52" s="20"/>
      <c r="Z52" s="21"/>
      <c r="AA52" s="7"/>
      <c r="AG52" s="1"/>
      <c r="AR52" s="22"/>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s="17" customFormat="1" x14ac:dyDescent="0.3">
      <c r="A53" s="18"/>
      <c r="I53" s="36"/>
      <c r="J53" s="36"/>
      <c r="K53" s="1"/>
      <c r="L53" s="19"/>
      <c r="M53" s="19"/>
      <c r="N53" s="19"/>
      <c r="O53" s="19"/>
      <c r="P53" s="19"/>
      <c r="Q53" s="19"/>
      <c r="R53" s="19"/>
      <c r="S53" s="24"/>
      <c r="T53" s="24"/>
      <c r="U53" s="24"/>
      <c r="V53" s="32"/>
      <c r="W53" s="37"/>
      <c r="Y53" s="20"/>
      <c r="Z53" s="21"/>
      <c r="AA53" s="7"/>
      <c r="AG53" s="1"/>
      <c r="AR53" s="22"/>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s="17" customFormat="1" x14ac:dyDescent="0.3">
      <c r="A54" s="18"/>
      <c r="I54" s="36"/>
      <c r="J54" s="36"/>
      <c r="K54" s="1"/>
      <c r="L54" s="19"/>
      <c r="M54" s="19"/>
      <c r="N54" s="19"/>
      <c r="O54" s="19"/>
      <c r="P54" s="19"/>
      <c r="Q54" s="19"/>
      <c r="R54" s="19"/>
      <c r="S54" s="24"/>
      <c r="T54" s="24"/>
      <c r="U54" s="24"/>
      <c r="V54" s="32"/>
      <c r="W54" s="37"/>
      <c r="Y54" s="20"/>
      <c r="Z54" s="21"/>
      <c r="AA54" s="7"/>
      <c r="AG54" s="1"/>
      <c r="AR54" s="22"/>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s="17" customFormat="1" x14ac:dyDescent="0.3">
      <c r="A55" s="18"/>
      <c r="I55" s="36"/>
      <c r="J55" s="36"/>
      <c r="K55" s="1"/>
      <c r="L55" s="19"/>
      <c r="M55" s="19"/>
      <c r="N55" s="19"/>
      <c r="O55" s="19"/>
      <c r="P55" s="19"/>
      <c r="Q55" s="19"/>
      <c r="R55" s="19"/>
      <c r="S55" s="24"/>
      <c r="T55" s="24"/>
      <c r="U55" s="24"/>
      <c r="V55" s="32"/>
      <c r="W55" s="37"/>
      <c r="Y55" s="20"/>
      <c r="Z55" s="21"/>
      <c r="AA55" s="7"/>
      <c r="AG55" s="1"/>
      <c r="AR55" s="22"/>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s="17" customFormat="1" x14ac:dyDescent="0.3">
      <c r="A56" s="18"/>
      <c r="I56" s="36"/>
      <c r="J56" s="36"/>
      <c r="K56" s="1"/>
      <c r="L56" s="19"/>
      <c r="M56" s="19"/>
      <c r="N56" s="19"/>
      <c r="O56" s="19"/>
      <c r="P56" s="19"/>
      <c r="Q56" s="19"/>
      <c r="R56" s="19"/>
      <c r="S56" s="24"/>
      <c r="T56" s="24"/>
      <c r="U56" s="24"/>
      <c r="V56" s="32"/>
      <c r="W56" s="37"/>
      <c r="Y56" s="20"/>
      <c r="Z56" s="21"/>
      <c r="AA56" s="7"/>
      <c r="AG56" s="1"/>
      <c r="AR56" s="22"/>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s="17" customFormat="1" x14ac:dyDescent="0.3">
      <c r="A57" s="18"/>
      <c r="I57" s="36"/>
      <c r="J57" s="36"/>
      <c r="K57" s="1"/>
      <c r="L57" s="19"/>
      <c r="M57" s="19"/>
      <c r="N57" s="19"/>
      <c r="O57" s="19"/>
      <c r="P57" s="19"/>
      <c r="Q57" s="19"/>
      <c r="R57" s="19"/>
      <c r="S57" s="24"/>
      <c r="T57" s="24"/>
      <c r="U57" s="24"/>
      <c r="V57" s="32"/>
      <c r="W57" s="37"/>
      <c r="Y57" s="20"/>
      <c r="Z57" s="21"/>
      <c r="AA57" s="7"/>
      <c r="AG57" s="1"/>
      <c r="AR57" s="22"/>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s="17" customFormat="1" x14ac:dyDescent="0.3">
      <c r="A58" s="18"/>
      <c r="I58" s="36"/>
      <c r="J58" s="36"/>
      <c r="K58" s="1"/>
      <c r="L58" s="19"/>
      <c r="M58" s="19"/>
      <c r="N58" s="19"/>
      <c r="O58" s="19"/>
      <c r="P58" s="19"/>
      <c r="Q58" s="19"/>
      <c r="R58" s="19"/>
      <c r="S58" s="24"/>
      <c r="T58" s="24"/>
      <c r="U58" s="24"/>
      <c r="V58" s="32"/>
      <c r="W58" s="37"/>
      <c r="Y58" s="20"/>
      <c r="Z58" s="21"/>
      <c r="AA58" s="7"/>
      <c r="AG58" s="1"/>
      <c r="AR58" s="22"/>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s="17" customFormat="1" x14ac:dyDescent="0.3">
      <c r="A59" s="18"/>
      <c r="I59" s="36"/>
      <c r="J59" s="36"/>
      <c r="K59" s="1"/>
      <c r="L59" s="19"/>
      <c r="M59" s="19"/>
      <c r="N59" s="19"/>
      <c r="O59" s="19"/>
      <c r="P59" s="19"/>
      <c r="Q59" s="19"/>
      <c r="R59" s="19"/>
      <c r="S59" s="24"/>
      <c r="T59" s="24"/>
      <c r="U59" s="24"/>
      <c r="V59" s="32"/>
      <c r="W59" s="37"/>
      <c r="Y59" s="20"/>
      <c r="Z59" s="21"/>
      <c r="AA59" s="7"/>
      <c r="AG59" s="1"/>
      <c r="AR59" s="22"/>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s="17" customFormat="1" x14ac:dyDescent="0.3">
      <c r="A60" s="18"/>
      <c r="I60" s="36"/>
      <c r="J60" s="36"/>
      <c r="K60" s="1"/>
      <c r="L60" s="19"/>
      <c r="M60" s="19"/>
      <c r="N60" s="19"/>
      <c r="O60" s="19"/>
      <c r="P60" s="19"/>
      <c r="Q60" s="19"/>
      <c r="R60" s="19"/>
      <c r="S60" s="24"/>
      <c r="T60" s="24"/>
      <c r="U60" s="24"/>
      <c r="V60" s="32"/>
      <c r="W60" s="37"/>
      <c r="Y60" s="20"/>
      <c r="Z60" s="21"/>
      <c r="AA60" s="7"/>
      <c r="AG60" s="1"/>
      <c r="AR60" s="22"/>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s="17" customFormat="1" x14ac:dyDescent="0.3">
      <c r="A61" s="18"/>
      <c r="I61" s="36"/>
      <c r="J61" s="36"/>
      <c r="K61" s="1"/>
      <c r="L61" s="19"/>
      <c r="M61" s="19"/>
      <c r="N61" s="19"/>
      <c r="O61" s="19"/>
      <c r="P61" s="19"/>
      <c r="Q61" s="19"/>
      <c r="R61" s="19"/>
      <c r="S61" s="24"/>
      <c r="T61" s="24"/>
      <c r="U61" s="24"/>
      <c r="V61" s="32"/>
      <c r="W61" s="37"/>
      <c r="Y61" s="20"/>
      <c r="Z61" s="21"/>
      <c r="AA61" s="7"/>
      <c r="AG61" s="1"/>
      <c r="AR61" s="22"/>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s="17" customFormat="1" x14ac:dyDescent="0.3">
      <c r="A62" s="18"/>
      <c r="I62" s="36"/>
      <c r="J62" s="36"/>
      <c r="K62" s="1"/>
      <c r="L62" s="19"/>
      <c r="M62" s="19"/>
      <c r="N62" s="19"/>
      <c r="O62" s="19"/>
      <c r="P62" s="19"/>
      <c r="Q62" s="19"/>
      <c r="R62" s="19"/>
      <c r="S62" s="24"/>
      <c r="T62" s="24"/>
      <c r="U62" s="24"/>
      <c r="V62" s="32"/>
      <c r="W62" s="37"/>
      <c r="Y62" s="20"/>
      <c r="Z62" s="21"/>
      <c r="AA62" s="7"/>
      <c r="AG62" s="1"/>
      <c r="AR62" s="22"/>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s="17" customFormat="1" x14ac:dyDescent="0.3">
      <c r="A63" s="18"/>
      <c r="I63" s="36"/>
      <c r="J63" s="36"/>
      <c r="K63" s="1"/>
      <c r="L63" s="19"/>
      <c r="M63" s="19"/>
      <c r="N63" s="19"/>
      <c r="O63" s="19"/>
      <c r="P63" s="19"/>
      <c r="Q63" s="19"/>
      <c r="R63" s="19"/>
      <c r="S63" s="24"/>
      <c r="T63" s="24"/>
      <c r="U63" s="24"/>
      <c r="V63" s="32"/>
      <c r="W63" s="37"/>
      <c r="Y63" s="20"/>
      <c r="Z63" s="21"/>
      <c r="AA63" s="7"/>
      <c r="AG63" s="1"/>
      <c r="AR63" s="22"/>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s="17" customFormat="1" x14ac:dyDescent="0.3">
      <c r="A64" s="18"/>
      <c r="I64" s="36"/>
      <c r="J64" s="36"/>
      <c r="K64" s="1"/>
      <c r="L64" s="19"/>
      <c r="M64" s="19"/>
      <c r="N64" s="19"/>
      <c r="O64" s="19"/>
      <c r="P64" s="19"/>
      <c r="Q64" s="19"/>
      <c r="R64" s="19"/>
      <c r="S64" s="24"/>
      <c r="T64" s="24"/>
      <c r="U64" s="24"/>
      <c r="V64" s="32"/>
      <c r="W64" s="37"/>
      <c r="Y64" s="20"/>
      <c r="Z64" s="21"/>
      <c r="AA64" s="7"/>
      <c r="AG64" s="1"/>
      <c r="AR64" s="22"/>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s="17" customFormat="1" x14ac:dyDescent="0.3">
      <c r="A65" s="18"/>
      <c r="I65" s="36"/>
      <c r="J65" s="36"/>
      <c r="K65" s="1"/>
      <c r="L65" s="19"/>
      <c r="M65" s="19"/>
      <c r="N65" s="19"/>
      <c r="O65" s="19"/>
      <c r="P65" s="19"/>
      <c r="Q65" s="19"/>
      <c r="R65" s="19"/>
      <c r="S65" s="24"/>
      <c r="T65" s="24"/>
      <c r="U65" s="24"/>
      <c r="V65" s="32"/>
      <c r="W65" s="37"/>
      <c r="Y65" s="20"/>
      <c r="Z65" s="21"/>
      <c r="AA65" s="7"/>
      <c r="AG65" s="1"/>
      <c r="AR65" s="22"/>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s="17" customFormat="1" x14ac:dyDescent="0.3">
      <c r="A66" s="18"/>
      <c r="I66" s="36"/>
      <c r="J66" s="36"/>
      <c r="K66" s="1"/>
      <c r="L66" s="19"/>
      <c r="M66" s="19"/>
      <c r="N66" s="19"/>
      <c r="O66" s="19"/>
      <c r="P66" s="19"/>
      <c r="Q66" s="19"/>
      <c r="R66" s="19"/>
      <c r="S66" s="24"/>
      <c r="T66" s="24"/>
      <c r="U66" s="24"/>
      <c r="V66" s="32"/>
      <c r="W66" s="37"/>
      <c r="Y66" s="20"/>
      <c r="Z66" s="21"/>
      <c r="AA66" s="7"/>
      <c r="AG66" s="1"/>
      <c r="AR66" s="22"/>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s="17" customFormat="1" x14ac:dyDescent="0.3">
      <c r="A67" s="18"/>
      <c r="I67" s="36"/>
      <c r="J67" s="36"/>
      <c r="K67" s="1"/>
      <c r="L67" s="19"/>
      <c r="M67" s="19"/>
      <c r="N67" s="19"/>
      <c r="O67" s="19"/>
      <c r="P67" s="19"/>
      <c r="Q67" s="19"/>
      <c r="R67" s="19"/>
      <c r="S67" s="24"/>
      <c r="T67" s="24"/>
      <c r="U67" s="24"/>
      <c r="V67" s="32"/>
      <c r="W67" s="37"/>
      <c r="Y67" s="20"/>
      <c r="Z67" s="21"/>
      <c r="AA67" s="7"/>
      <c r="AG67" s="1"/>
      <c r="AR67" s="22"/>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s="17" customFormat="1" x14ac:dyDescent="0.3">
      <c r="A68" s="18"/>
      <c r="I68" s="36"/>
      <c r="J68" s="36"/>
      <c r="K68" s="1"/>
      <c r="L68" s="19"/>
      <c r="M68" s="19"/>
      <c r="N68" s="19"/>
      <c r="O68" s="19"/>
      <c r="P68" s="19"/>
      <c r="Q68" s="19"/>
      <c r="R68" s="19"/>
      <c r="S68" s="24"/>
      <c r="T68" s="24"/>
      <c r="U68" s="24"/>
      <c r="V68" s="32"/>
      <c r="W68" s="37"/>
      <c r="Y68" s="20"/>
      <c r="Z68" s="21"/>
      <c r="AA68" s="7"/>
      <c r="AG68" s="1"/>
      <c r="AR68" s="22"/>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s="17" customFormat="1" x14ac:dyDescent="0.3">
      <c r="A69" s="18"/>
      <c r="I69" s="36"/>
      <c r="J69" s="36"/>
      <c r="K69" s="1"/>
      <c r="L69" s="19"/>
      <c r="M69" s="19"/>
      <c r="N69" s="19"/>
      <c r="O69" s="19"/>
      <c r="P69" s="19"/>
      <c r="Q69" s="19"/>
      <c r="R69" s="19"/>
      <c r="S69" s="24"/>
      <c r="T69" s="24"/>
      <c r="U69" s="24"/>
      <c r="V69" s="32"/>
      <c r="W69" s="37"/>
      <c r="Y69" s="20"/>
      <c r="Z69" s="21"/>
      <c r="AA69" s="7"/>
      <c r="AG69" s="1"/>
      <c r="AR69" s="22"/>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s="17" customFormat="1" x14ac:dyDescent="0.3">
      <c r="A70" s="18"/>
      <c r="I70" s="36"/>
      <c r="J70" s="36"/>
      <c r="K70" s="1"/>
      <c r="L70" s="19"/>
      <c r="M70" s="19"/>
      <c r="N70" s="19"/>
      <c r="O70" s="19"/>
      <c r="P70" s="19"/>
      <c r="Q70" s="19"/>
      <c r="R70" s="19"/>
      <c r="S70" s="24"/>
      <c r="T70" s="24"/>
      <c r="U70" s="24"/>
      <c r="V70" s="32"/>
      <c r="W70" s="37"/>
      <c r="Y70" s="20"/>
      <c r="Z70" s="21"/>
      <c r="AA70" s="7"/>
      <c r="AG70" s="1"/>
      <c r="AR70" s="22"/>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s="17" customFormat="1" x14ac:dyDescent="0.3">
      <c r="A71" s="18"/>
      <c r="I71" s="36"/>
      <c r="J71" s="36"/>
      <c r="K71" s="1"/>
      <c r="L71" s="19"/>
      <c r="M71" s="19"/>
      <c r="N71" s="19"/>
      <c r="O71" s="19"/>
      <c r="P71" s="19"/>
      <c r="Q71" s="19"/>
      <c r="R71" s="19"/>
      <c r="S71" s="24"/>
      <c r="T71" s="24"/>
      <c r="U71" s="24"/>
      <c r="V71" s="32"/>
      <c r="W71" s="37"/>
      <c r="Y71" s="20"/>
      <c r="Z71" s="21"/>
      <c r="AA71" s="7"/>
      <c r="AG71" s="1"/>
      <c r="AR71" s="22"/>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s="17" customFormat="1" x14ac:dyDescent="0.3">
      <c r="A72" s="18"/>
      <c r="I72" s="36"/>
      <c r="J72" s="36"/>
      <c r="K72" s="1"/>
      <c r="L72" s="19"/>
      <c r="M72" s="19"/>
      <c r="N72" s="19"/>
      <c r="O72" s="19"/>
      <c r="P72" s="19"/>
      <c r="Q72" s="19"/>
      <c r="R72" s="19"/>
      <c r="S72" s="24"/>
      <c r="T72" s="24"/>
      <c r="U72" s="24"/>
      <c r="V72" s="32"/>
      <c r="W72" s="37"/>
      <c r="Y72" s="20"/>
      <c r="Z72" s="21"/>
      <c r="AA72" s="7"/>
      <c r="AG72" s="1"/>
      <c r="AR72" s="22"/>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s="17" customFormat="1" x14ac:dyDescent="0.3">
      <c r="A73" s="18"/>
      <c r="I73" s="36"/>
      <c r="J73" s="36"/>
      <c r="K73" s="1"/>
      <c r="L73" s="19"/>
      <c r="M73" s="19"/>
      <c r="N73" s="19"/>
      <c r="O73" s="19"/>
      <c r="P73" s="19"/>
      <c r="Q73" s="19"/>
      <c r="R73" s="19"/>
      <c r="S73" s="24"/>
      <c r="T73" s="24"/>
      <c r="U73" s="24"/>
      <c r="V73" s="32"/>
      <c r="W73" s="37"/>
      <c r="Y73" s="20"/>
      <c r="Z73" s="21"/>
      <c r="AA73" s="7"/>
      <c r="AG73" s="1"/>
      <c r="AR73" s="22"/>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s="17" customFormat="1" x14ac:dyDescent="0.3">
      <c r="A74" s="18"/>
      <c r="I74" s="36"/>
      <c r="J74" s="36"/>
      <c r="K74" s="1"/>
      <c r="L74" s="19"/>
      <c r="M74" s="19"/>
      <c r="N74" s="19"/>
      <c r="O74" s="19"/>
      <c r="P74" s="19"/>
      <c r="Q74" s="19"/>
      <c r="R74" s="19"/>
      <c r="S74" s="24"/>
      <c r="T74" s="24"/>
      <c r="U74" s="24"/>
      <c r="V74" s="32"/>
      <c r="W74" s="37"/>
      <c r="Y74" s="20"/>
      <c r="Z74" s="21"/>
      <c r="AA74" s="7"/>
      <c r="AG74" s="1"/>
      <c r="AR74" s="22"/>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s="17" customFormat="1" x14ac:dyDescent="0.3">
      <c r="A75" s="18"/>
      <c r="I75" s="36"/>
      <c r="J75" s="36"/>
      <c r="K75" s="1"/>
      <c r="L75" s="19"/>
      <c r="M75" s="19"/>
      <c r="N75" s="19"/>
      <c r="O75" s="19"/>
      <c r="P75" s="19"/>
      <c r="Q75" s="19"/>
      <c r="R75" s="19"/>
      <c r="S75" s="24"/>
      <c r="T75" s="24"/>
      <c r="U75" s="24"/>
      <c r="V75" s="32"/>
      <c r="W75" s="37"/>
      <c r="Y75" s="20"/>
      <c r="Z75" s="21"/>
      <c r="AA75" s="7"/>
      <c r="AG75" s="1"/>
      <c r="AR75" s="22"/>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s="17" customFormat="1" x14ac:dyDescent="0.3">
      <c r="A76" s="18"/>
      <c r="I76" s="36"/>
      <c r="J76" s="36"/>
      <c r="K76" s="1"/>
      <c r="L76" s="19"/>
      <c r="M76" s="19"/>
      <c r="N76" s="19"/>
      <c r="O76" s="19"/>
      <c r="P76" s="19"/>
      <c r="Q76" s="19"/>
      <c r="R76" s="19"/>
      <c r="S76" s="24"/>
      <c r="T76" s="24"/>
      <c r="U76" s="24"/>
      <c r="V76" s="32"/>
      <c r="W76" s="37"/>
      <c r="Y76" s="20"/>
      <c r="Z76" s="21"/>
      <c r="AA76" s="7"/>
      <c r="AG76" s="1"/>
      <c r="AR76" s="22"/>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s="17" customFormat="1" x14ac:dyDescent="0.3">
      <c r="A77" s="18"/>
      <c r="I77" s="36"/>
      <c r="J77" s="36"/>
      <c r="K77" s="1"/>
      <c r="L77" s="19"/>
      <c r="M77" s="19"/>
      <c r="N77" s="19"/>
      <c r="O77" s="19"/>
      <c r="P77" s="19"/>
      <c r="Q77" s="19"/>
      <c r="R77" s="19"/>
      <c r="S77" s="24"/>
      <c r="T77" s="24"/>
      <c r="U77" s="24"/>
      <c r="V77" s="32"/>
      <c r="W77" s="37"/>
      <c r="Y77" s="20"/>
      <c r="Z77" s="21"/>
      <c r="AA77" s="7"/>
      <c r="AG77" s="1"/>
      <c r="AR77" s="22"/>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s="17" customFormat="1" x14ac:dyDescent="0.3">
      <c r="A78" s="18"/>
      <c r="I78" s="36"/>
      <c r="J78" s="36"/>
      <c r="K78" s="1"/>
      <c r="L78" s="19"/>
      <c r="M78" s="19"/>
      <c r="N78" s="19"/>
      <c r="O78" s="19"/>
      <c r="P78" s="19"/>
      <c r="Q78" s="19"/>
      <c r="R78" s="19"/>
      <c r="S78" s="24"/>
      <c r="T78" s="24"/>
      <c r="U78" s="24"/>
      <c r="V78" s="32"/>
      <c r="W78" s="37"/>
      <c r="Y78" s="20"/>
      <c r="Z78" s="21"/>
      <c r="AA78" s="7"/>
      <c r="AG78" s="1"/>
      <c r="AR78" s="22"/>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s="17" customFormat="1" x14ac:dyDescent="0.3">
      <c r="A79" s="18"/>
      <c r="I79" s="36"/>
      <c r="J79" s="36"/>
      <c r="K79" s="1"/>
      <c r="L79" s="19"/>
      <c r="M79" s="19"/>
      <c r="N79" s="19"/>
      <c r="O79" s="19"/>
      <c r="P79" s="19"/>
      <c r="Q79" s="19"/>
      <c r="R79" s="19"/>
      <c r="S79" s="24"/>
      <c r="T79" s="24"/>
      <c r="U79" s="24"/>
      <c r="V79" s="32"/>
      <c r="W79" s="37"/>
      <c r="Y79" s="20"/>
      <c r="Z79" s="21"/>
      <c r="AA79" s="7"/>
      <c r="AG79" s="1"/>
      <c r="AR79" s="22"/>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s="17" customFormat="1" x14ac:dyDescent="0.3">
      <c r="A80" s="18"/>
      <c r="I80" s="36"/>
      <c r="J80" s="36"/>
      <c r="K80" s="1"/>
      <c r="L80" s="19"/>
      <c r="M80" s="19"/>
      <c r="N80" s="19"/>
      <c r="O80" s="19"/>
      <c r="P80" s="19"/>
      <c r="Q80" s="19"/>
      <c r="R80" s="19"/>
      <c r="S80" s="24"/>
      <c r="T80" s="24"/>
      <c r="U80" s="24"/>
      <c r="V80" s="32"/>
      <c r="W80" s="37"/>
      <c r="Y80" s="20"/>
      <c r="Z80" s="21"/>
      <c r="AA80" s="7"/>
      <c r="AG80" s="1"/>
      <c r="AR80" s="22"/>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s="17" customFormat="1" x14ac:dyDescent="0.3">
      <c r="A81" s="18"/>
      <c r="I81" s="36"/>
      <c r="J81" s="36"/>
      <c r="K81" s="1"/>
      <c r="L81" s="19"/>
      <c r="M81" s="19"/>
      <c r="N81" s="19"/>
      <c r="O81" s="19"/>
      <c r="P81" s="19"/>
      <c r="Q81" s="19"/>
      <c r="R81" s="19"/>
      <c r="S81" s="24"/>
      <c r="T81" s="24"/>
      <c r="U81" s="24"/>
      <c r="V81" s="32"/>
      <c r="W81" s="37"/>
      <c r="Y81" s="20"/>
      <c r="Z81" s="21"/>
      <c r="AA81" s="7"/>
      <c r="AG81" s="1"/>
      <c r="AR81" s="22"/>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s="17" customFormat="1" x14ac:dyDescent="0.3">
      <c r="A82" s="18"/>
      <c r="I82" s="36"/>
      <c r="J82" s="36"/>
      <c r="K82" s="1"/>
      <c r="L82" s="19"/>
      <c r="M82" s="19"/>
      <c r="N82" s="19"/>
      <c r="O82" s="19"/>
      <c r="P82" s="19"/>
      <c r="Q82" s="19"/>
      <c r="R82" s="19"/>
      <c r="S82" s="24"/>
      <c r="T82" s="24"/>
      <c r="U82" s="24"/>
      <c r="V82" s="32"/>
      <c r="W82" s="37"/>
      <c r="Y82" s="20"/>
      <c r="Z82" s="21"/>
      <c r="AA82" s="7"/>
      <c r="AG82" s="1"/>
      <c r="AR82" s="22"/>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s="17" customFormat="1" x14ac:dyDescent="0.3">
      <c r="A83" s="18"/>
      <c r="I83" s="36"/>
      <c r="J83" s="36"/>
      <c r="K83" s="1"/>
      <c r="L83" s="19"/>
      <c r="M83" s="19"/>
      <c r="N83" s="19"/>
      <c r="O83" s="19"/>
      <c r="P83" s="19"/>
      <c r="Q83" s="19"/>
      <c r="R83" s="19"/>
      <c r="S83" s="24"/>
      <c r="T83" s="24"/>
      <c r="U83" s="24"/>
      <c r="V83" s="32"/>
      <c r="W83" s="37"/>
      <c r="Y83" s="20"/>
      <c r="Z83" s="21"/>
      <c r="AA83" s="7"/>
      <c r="AG83" s="1"/>
      <c r="AR83" s="22"/>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s="17" customFormat="1" x14ac:dyDescent="0.3">
      <c r="A84" s="18"/>
      <c r="I84" s="36"/>
      <c r="J84" s="36"/>
      <c r="K84" s="1"/>
      <c r="L84" s="19"/>
      <c r="M84" s="19"/>
      <c r="N84" s="19"/>
      <c r="O84" s="19"/>
      <c r="P84" s="19"/>
      <c r="Q84" s="19"/>
      <c r="R84" s="19"/>
      <c r="S84" s="24"/>
      <c r="T84" s="24"/>
      <c r="U84" s="24"/>
      <c r="V84" s="32"/>
      <c r="W84" s="37"/>
      <c r="Y84" s="20"/>
      <c r="Z84" s="21"/>
      <c r="AA84" s="7"/>
      <c r="AG84" s="1"/>
      <c r="AR84" s="22"/>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s="17" customFormat="1" x14ac:dyDescent="0.3">
      <c r="A85" s="18"/>
      <c r="I85" s="36"/>
      <c r="J85" s="36"/>
      <c r="K85" s="1"/>
      <c r="L85" s="19"/>
      <c r="M85" s="19"/>
      <c r="N85" s="19"/>
      <c r="O85" s="19"/>
      <c r="P85" s="19"/>
      <c r="Q85" s="19"/>
      <c r="R85" s="19"/>
      <c r="S85" s="24"/>
      <c r="T85" s="24"/>
      <c r="U85" s="24"/>
      <c r="V85" s="32"/>
      <c r="W85" s="37"/>
      <c r="Y85" s="20"/>
      <c r="Z85" s="21"/>
      <c r="AA85" s="7"/>
      <c r="AG85" s="1"/>
      <c r="AR85" s="22"/>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s="17" customFormat="1" x14ac:dyDescent="0.3">
      <c r="A86" s="18"/>
      <c r="I86" s="36"/>
      <c r="J86" s="36"/>
      <c r="K86" s="1"/>
      <c r="L86" s="19"/>
      <c r="M86" s="19"/>
      <c r="N86" s="19"/>
      <c r="O86" s="19"/>
      <c r="P86" s="19"/>
      <c r="Q86" s="19"/>
      <c r="R86" s="19"/>
      <c r="S86" s="24"/>
      <c r="T86" s="24"/>
      <c r="U86" s="24"/>
      <c r="V86" s="32"/>
      <c r="W86" s="37"/>
      <c r="Y86" s="20"/>
      <c r="Z86" s="21"/>
      <c r="AA86" s="7"/>
      <c r="AG86" s="1"/>
      <c r="AR86" s="22"/>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s="17" customFormat="1" x14ac:dyDescent="0.3">
      <c r="A87" s="18"/>
      <c r="I87" s="36"/>
      <c r="J87" s="36"/>
      <c r="K87" s="1"/>
      <c r="L87" s="19"/>
      <c r="M87" s="19"/>
      <c r="N87" s="19"/>
      <c r="O87" s="19"/>
      <c r="P87" s="19"/>
      <c r="Q87" s="19"/>
      <c r="R87" s="19"/>
      <c r="S87" s="24"/>
      <c r="T87" s="24"/>
      <c r="U87" s="24"/>
      <c r="V87" s="32"/>
      <c r="W87" s="37"/>
      <c r="Y87" s="20"/>
      <c r="Z87" s="21"/>
      <c r="AA87" s="7"/>
      <c r="AG87" s="1"/>
      <c r="AR87" s="22"/>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s="17" customFormat="1" x14ac:dyDescent="0.3">
      <c r="A88" s="18"/>
      <c r="I88" s="36"/>
      <c r="J88" s="36"/>
      <c r="K88" s="1"/>
      <c r="L88" s="19"/>
      <c r="M88" s="19"/>
      <c r="N88" s="19"/>
      <c r="O88" s="19"/>
      <c r="P88" s="19"/>
      <c r="Q88" s="19"/>
      <c r="R88" s="19"/>
      <c r="S88" s="24"/>
      <c r="T88" s="24"/>
      <c r="U88" s="24"/>
      <c r="V88" s="32"/>
      <c r="W88" s="37"/>
      <c r="Y88" s="20"/>
      <c r="Z88" s="21"/>
      <c r="AA88" s="7"/>
      <c r="AG88" s="1"/>
      <c r="AR88" s="22"/>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s="17" customFormat="1" x14ac:dyDescent="0.3">
      <c r="A89" s="18"/>
      <c r="I89" s="36"/>
      <c r="J89" s="36"/>
      <c r="K89" s="1"/>
      <c r="L89" s="19"/>
      <c r="M89" s="19"/>
      <c r="N89" s="19"/>
      <c r="O89" s="19"/>
      <c r="P89" s="19"/>
      <c r="Q89" s="19"/>
      <c r="R89" s="19"/>
      <c r="S89" s="24"/>
      <c r="T89" s="24"/>
      <c r="U89" s="24"/>
      <c r="V89" s="32"/>
      <c r="W89" s="37"/>
      <c r="Y89" s="20"/>
      <c r="Z89" s="21"/>
      <c r="AA89" s="7"/>
      <c r="AG89" s="1"/>
      <c r="AR89" s="22"/>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s="17" customFormat="1" x14ac:dyDescent="0.3">
      <c r="A90" s="18"/>
      <c r="I90" s="36"/>
      <c r="J90" s="36"/>
      <c r="K90" s="1"/>
      <c r="L90" s="19"/>
      <c r="M90" s="19"/>
      <c r="N90" s="19"/>
      <c r="O90" s="19"/>
      <c r="P90" s="19"/>
      <c r="Q90" s="19"/>
      <c r="R90" s="19"/>
      <c r="S90" s="24"/>
      <c r="T90" s="24"/>
      <c r="U90" s="24"/>
      <c r="V90" s="32"/>
      <c r="W90" s="37"/>
      <c r="Y90" s="20"/>
      <c r="Z90" s="21"/>
      <c r="AA90" s="7"/>
      <c r="AG90" s="1"/>
      <c r="AR90" s="22"/>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s="17" customFormat="1" x14ac:dyDescent="0.3">
      <c r="A91" s="18"/>
      <c r="I91" s="36"/>
      <c r="J91" s="36"/>
      <c r="K91" s="1"/>
      <c r="L91" s="19"/>
      <c r="M91" s="19"/>
      <c r="N91" s="19"/>
      <c r="O91" s="19"/>
      <c r="P91" s="19"/>
      <c r="Q91" s="19"/>
      <c r="R91" s="19"/>
      <c r="S91" s="24"/>
      <c r="T91" s="24"/>
      <c r="U91" s="24"/>
      <c r="V91" s="32"/>
      <c r="W91" s="37"/>
      <c r="Y91" s="20"/>
      <c r="Z91" s="21"/>
      <c r="AA91" s="7"/>
      <c r="AG91" s="1"/>
      <c r="AR91" s="22"/>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s="17" customFormat="1" x14ac:dyDescent="0.3">
      <c r="A92" s="18"/>
      <c r="I92" s="36"/>
      <c r="J92" s="36"/>
      <c r="K92" s="1"/>
      <c r="L92" s="19"/>
      <c r="M92" s="19"/>
      <c r="N92" s="19"/>
      <c r="O92" s="19"/>
      <c r="P92" s="19"/>
      <c r="Q92" s="19"/>
      <c r="R92" s="19"/>
      <c r="S92" s="24"/>
      <c r="T92" s="24"/>
      <c r="U92" s="24"/>
      <c r="V92" s="32"/>
      <c r="W92" s="37"/>
      <c r="Y92" s="20"/>
      <c r="Z92" s="21"/>
      <c r="AA92" s="7"/>
      <c r="AG92" s="1"/>
      <c r="AR92" s="22"/>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s="17" customFormat="1" x14ac:dyDescent="0.3">
      <c r="A93" s="18"/>
      <c r="I93" s="36"/>
      <c r="J93" s="36"/>
      <c r="K93" s="1"/>
      <c r="L93" s="19"/>
      <c r="M93" s="19"/>
      <c r="N93" s="19"/>
      <c r="O93" s="19"/>
      <c r="P93" s="19"/>
      <c r="Q93" s="19"/>
      <c r="R93" s="19"/>
      <c r="S93" s="24"/>
      <c r="T93" s="24"/>
      <c r="U93" s="24"/>
      <c r="V93" s="32"/>
      <c r="W93" s="37"/>
      <c r="Y93" s="20"/>
      <c r="Z93" s="21"/>
      <c r="AA93" s="7"/>
      <c r="AG93" s="1"/>
      <c r="AR93" s="22"/>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s="17" customFormat="1" x14ac:dyDescent="0.3">
      <c r="A94" s="18"/>
      <c r="I94" s="36"/>
      <c r="J94" s="36"/>
      <c r="K94" s="1"/>
      <c r="L94" s="19"/>
      <c r="M94" s="19"/>
      <c r="N94" s="19"/>
      <c r="O94" s="19"/>
      <c r="P94" s="19"/>
      <c r="Q94" s="19"/>
      <c r="R94" s="19"/>
      <c r="S94" s="24"/>
      <c r="T94" s="24"/>
      <c r="U94" s="24"/>
      <c r="V94" s="32"/>
      <c r="W94" s="37"/>
      <c r="Y94" s="20"/>
      <c r="Z94" s="21"/>
      <c r="AA94" s="7"/>
      <c r="AG94" s="1"/>
      <c r="AR94" s="22"/>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s="17" customFormat="1" x14ac:dyDescent="0.3">
      <c r="A95" s="18"/>
      <c r="I95" s="36"/>
      <c r="J95" s="36"/>
      <c r="K95" s="1"/>
      <c r="L95" s="19"/>
      <c r="M95" s="19"/>
      <c r="N95" s="19"/>
      <c r="O95" s="19"/>
      <c r="P95" s="19"/>
      <c r="Q95" s="19"/>
      <c r="R95" s="19"/>
      <c r="S95" s="24"/>
      <c r="T95" s="24"/>
      <c r="U95" s="24"/>
      <c r="V95" s="32"/>
      <c r="W95" s="37"/>
      <c r="Y95" s="20"/>
      <c r="Z95" s="21"/>
      <c r="AA95" s="7"/>
      <c r="AG95" s="1"/>
      <c r="AR95" s="22"/>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s="17" customFormat="1" x14ac:dyDescent="0.3">
      <c r="A96" s="18"/>
      <c r="I96" s="36"/>
      <c r="J96" s="36"/>
      <c r="K96" s="1"/>
      <c r="L96" s="19"/>
      <c r="M96" s="19"/>
      <c r="N96" s="19"/>
      <c r="O96" s="19"/>
      <c r="P96" s="19"/>
      <c r="Q96" s="19"/>
      <c r="R96" s="19"/>
      <c r="S96" s="24"/>
      <c r="T96" s="24"/>
      <c r="U96" s="24"/>
      <c r="V96" s="32"/>
      <c r="W96" s="37"/>
      <c r="Y96" s="20"/>
      <c r="Z96" s="21"/>
      <c r="AA96" s="7"/>
      <c r="AG96" s="1"/>
      <c r="AR96" s="22"/>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s="17" customFormat="1" x14ac:dyDescent="0.3">
      <c r="A97" s="18"/>
      <c r="I97" s="36"/>
      <c r="J97" s="36"/>
      <c r="K97" s="1"/>
      <c r="L97" s="19"/>
      <c r="M97" s="19"/>
      <c r="N97" s="19"/>
      <c r="O97" s="19"/>
      <c r="P97" s="19"/>
      <c r="Q97" s="19"/>
      <c r="R97" s="19"/>
      <c r="S97" s="24"/>
      <c r="T97" s="24"/>
      <c r="U97" s="24"/>
      <c r="V97" s="32"/>
      <c r="W97" s="37"/>
      <c r="Y97" s="20"/>
      <c r="Z97" s="21"/>
      <c r="AA97" s="7"/>
      <c r="AG97" s="1"/>
      <c r="AR97" s="22"/>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s="17" customFormat="1" x14ac:dyDescent="0.3">
      <c r="A98" s="18"/>
      <c r="I98" s="36"/>
      <c r="J98" s="36"/>
      <c r="K98" s="1"/>
      <c r="L98" s="19"/>
      <c r="M98" s="19"/>
      <c r="N98" s="19"/>
      <c r="O98" s="19"/>
      <c r="P98" s="19"/>
      <c r="Q98" s="19"/>
      <c r="R98" s="19"/>
      <c r="S98" s="24"/>
      <c r="T98" s="24"/>
      <c r="U98" s="24"/>
      <c r="V98" s="32"/>
      <c r="W98" s="37"/>
      <c r="Y98" s="20"/>
      <c r="Z98" s="21"/>
      <c r="AA98" s="7"/>
      <c r="AG98" s="1"/>
      <c r="AR98" s="22"/>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s="17" customFormat="1" x14ac:dyDescent="0.3">
      <c r="A99" s="18"/>
      <c r="I99" s="36"/>
      <c r="J99" s="36"/>
      <c r="K99" s="1"/>
      <c r="L99" s="19"/>
      <c r="M99" s="19"/>
      <c r="N99" s="19"/>
      <c r="O99" s="19"/>
      <c r="P99" s="19"/>
      <c r="Q99" s="19"/>
      <c r="R99" s="19"/>
      <c r="S99" s="24"/>
      <c r="T99" s="24"/>
      <c r="U99" s="24"/>
      <c r="V99" s="32"/>
      <c r="W99" s="37"/>
      <c r="Y99" s="20"/>
      <c r="Z99" s="21"/>
      <c r="AA99" s="7"/>
      <c r="AG99" s="1"/>
      <c r="AR99" s="22"/>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s="17" customFormat="1" x14ac:dyDescent="0.3">
      <c r="A100" s="18"/>
      <c r="I100" s="36"/>
      <c r="J100" s="36"/>
      <c r="K100" s="1"/>
      <c r="L100" s="19"/>
      <c r="M100" s="19"/>
      <c r="N100" s="19"/>
      <c r="O100" s="19"/>
      <c r="P100" s="19"/>
      <c r="Q100" s="19"/>
      <c r="R100" s="19"/>
      <c r="S100" s="24"/>
      <c r="T100" s="24"/>
      <c r="U100" s="24"/>
      <c r="V100" s="32"/>
      <c r="W100" s="37"/>
      <c r="Y100" s="20"/>
      <c r="Z100" s="21"/>
      <c r="AA100" s="7"/>
      <c r="AG100" s="1"/>
      <c r="AR100" s="22"/>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s="17" customFormat="1" x14ac:dyDescent="0.3">
      <c r="A101" s="18"/>
      <c r="I101" s="36"/>
      <c r="J101" s="36"/>
      <c r="K101" s="1"/>
      <c r="L101" s="19"/>
      <c r="M101" s="19"/>
      <c r="N101" s="19"/>
      <c r="O101" s="19"/>
      <c r="P101" s="19"/>
      <c r="Q101" s="19"/>
      <c r="R101" s="19"/>
      <c r="S101" s="24"/>
      <c r="T101" s="24"/>
      <c r="U101" s="24"/>
      <c r="V101" s="32"/>
      <c r="W101" s="37"/>
      <c r="Y101" s="20"/>
      <c r="Z101" s="21"/>
      <c r="AA101" s="7"/>
      <c r="AG101" s="1"/>
      <c r="AR101" s="22"/>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s="17" customFormat="1" x14ac:dyDescent="0.3">
      <c r="A102" s="18"/>
      <c r="I102" s="36"/>
      <c r="J102" s="36"/>
      <c r="K102" s="1"/>
      <c r="L102" s="19"/>
      <c r="M102" s="19"/>
      <c r="N102" s="19"/>
      <c r="O102" s="19"/>
      <c r="P102" s="19"/>
      <c r="Q102" s="19"/>
      <c r="R102" s="19"/>
      <c r="S102" s="24"/>
      <c r="T102" s="24"/>
      <c r="U102" s="24"/>
      <c r="V102" s="32"/>
      <c r="W102" s="37"/>
      <c r="Y102" s="20"/>
      <c r="Z102" s="21"/>
      <c r="AA102" s="7"/>
      <c r="AG102" s="1"/>
      <c r="AR102" s="22"/>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s="17" customFormat="1" x14ac:dyDescent="0.3">
      <c r="A103" s="18"/>
      <c r="I103" s="36"/>
      <c r="J103" s="36"/>
      <c r="K103" s="1"/>
      <c r="L103" s="19"/>
      <c r="M103" s="19"/>
      <c r="N103" s="19"/>
      <c r="O103" s="19"/>
      <c r="P103" s="19"/>
      <c r="Q103" s="19"/>
      <c r="R103" s="19"/>
      <c r="S103" s="24"/>
      <c r="T103" s="24"/>
      <c r="U103" s="24"/>
      <c r="V103" s="32"/>
      <c r="W103" s="37"/>
      <c r="Y103" s="20"/>
      <c r="Z103" s="21"/>
      <c r="AA103" s="7"/>
      <c r="AG103" s="1"/>
      <c r="AR103" s="22"/>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s="17" customFormat="1" x14ac:dyDescent="0.3">
      <c r="A104" s="18"/>
      <c r="I104" s="36"/>
      <c r="J104" s="36"/>
      <c r="K104" s="1"/>
      <c r="L104" s="19"/>
      <c r="M104" s="19"/>
      <c r="N104" s="19"/>
      <c r="O104" s="19"/>
      <c r="P104" s="19"/>
      <c r="Q104" s="19"/>
      <c r="R104" s="19"/>
      <c r="S104" s="24"/>
      <c r="T104" s="24"/>
      <c r="U104" s="24"/>
      <c r="V104" s="32"/>
      <c r="W104" s="37"/>
      <c r="Y104" s="20"/>
      <c r="Z104" s="21"/>
      <c r="AA104" s="7"/>
      <c r="AG104" s="1"/>
      <c r="AR104" s="22"/>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s="17" customFormat="1" x14ac:dyDescent="0.3">
      <c r="A105" s="18"/>
      <c r="I105" s="36"/>
      <c r="J105" s="36"/>
      <c r="K105" s="1"/>
      <c r="L105" s="19"/>
      <c r="M105" s="19"/>
      <c r="N105" s="19"/>
      <c r="O105" s="19"/>
      <c r="P105" s="19"/>
      <c r="Q105" s="19"/>
      <c r="R105" s="19"/>
      <c r="S105" s="24"/>
      <c r="T105" s="24"/>
      <c r="U105" s="24"/>
      <c r="V105" s="32"/>
      <c r="W105" s="37"/>
      <c r="Y105" s="20"/>
      <c r="Z105" s="21"/>
      <c r="AA105" s="7"/>
      <c r="AG105" s="1"/>
      <c r="AR105" s="22"/>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s="17" customFormat="1" x14ac:dyDescent="0.3">
      <c r="A106" s="18"/>
      <c r="I106" s="36"/>
      <c r="J106" s="36"/>
      <c r="K106" s="1"/>
      <c r="L106" s="19"/>
      <c r="M106" s="19"/>
      <c r="N106" s="19"/>
      <c r="O106" s="19"/>
      <c r="P106" s="19"/>
      <c r="Q106" s="19"/>
      <c r="R106" s="19"/>
      <c r="S106" s="24"/>
      <c r="T106" s="24"/>
      <c r="U106" s="24"/>
      <c r="V106" s="32"/>
      <c r="W106" s="37"/>
      <c r="Y106" s="20"/>
      <c r="Z106" s="21"/>
      <c r="AA106" s="7"/>
      <c r="AG106" s="1"/>
      <c r="AR106" s="22"/>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s="17" customFormat="1" x14ac:dyDescent="0.3">
      <c r="A107" s="18"/>
      <c r="I107" s="36"/>
      <c r="J107" s="36"/>
      <c r="K107" s="1"/>
      <c r="L107" s="19"/>
      <c r="M107" s="19"/>
      <c r="N107" s="19"/>
      <c r="O107" s="19"/>
      <c r="P107" s="19"/>
      <c r="Q107" s="19"/>
      <c r="R107" s="19"/>
      <c r="S107" s="24"/>
      <c r="T107" s="24"/>
      <c r="U107" s="24"/>
      <c r="V107" s="32"/>
      <c r="W107" s="37"/>
      <c r="Y107" s="20"/>
      <c r="Z107" s="21"/>
      <c r="AA107" s="7"/>
      <c r="AG107" s="1"/>
      <c r="AR107" s="22"/>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s="17" customFormat="1" x14ac:dyDescent="0.3">
      <c r="A108" s="18"/>
      <c r="I108" s="36"/>
      <c r="J108" s="36"/>
      <c r="K108" s="1"/>
      <c r="L108" s="19"/>
      <c r="M108" s="19"/>
      <c r="N108" s="19"/>
      <c r="O108" s="19"/>
      <c r="P108" s="19"/>
      <c r="Q108" s="19"/>
      <c r="R108" s="19"/>
      <c r="S108" s="24"/>
      <c r="T108" s="24"/>
      <c r="U108" s="24"/>
      <c r="V108" s="32"/>
      <c r="W108" s="37"/>
      <c r="Y108" s="20"/>
      <c r="Z108" s="21"/>
      <c r="AA108" s="7"/>
      <c r="AG108" s="1"/>
      <c r="AR108" s="22"/>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s="17" customFormat="1" x14ac:dyDescent="0.3">
      <c r="A109" s="18"/>
      <c r="I109" s="36"/>
      <c r="J109" s="36"/>
      <c r="K109" s="1"/>
      <c r="L109" s="19"/>
      <c r="M109" s="19"/>
      <c r="N109" s="19"/>
      <c r="O109" s="19"/>
      <c r="P109" s="19"/>
      <c r="Q109" s="19"/>
      <c r="R109" s="19"/>
      <c r="S109" s="24"/>
      <c r="T109" s="24"/>
      <c r="U109" s="24"/>
      <c r="V109" s="32"/>
      <c r="W109" s="37"/>
      <c r="Y109" s="20"/>
      <c r="Z109" s="21"/>
      <c r="AA109" s="7"/>
      <c r="AG109" s="1"/>
      <c r="AR109" s="22"/>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s="17" customFormat="1" x14ac:dyDescent="0.3">
      <c r="A110" s="18"/>
      <c r="I110" s="36"/>
      <c r="J110" s="36"/>
      <c r="K110" s="1"/>
      <c r="L110" s="19"/>
      <c r="M110" s="19"/>
      <c r="N110" s="19"/>
      <c r="O110" s="19"/>
      <c r="P110" s="19"/>
      <c r="Q110" s="19"/>
      <c r="R110" s="19"/>
      <c r="S110" s="24"/>
      <c r="T110" s="24"/>
      <c r="U110" s="24"/>
      <c r="V110" s="32"/>
      <c r="W110" s="37"/>
      <c r="Y110" s="20"/>
      <c r="Z110" s="21"/>
      <c r="AA110" s="7"/>
      <c r="AG110" s="1"/>
      <c r="AR110" s="22"/>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s="17" customFormat="1" x14ac:dyDescent="0.3">
      <c r="A111" s="18"/>
      <c r="I111" s="36"/>
      <c r="J111" s="36"/>
      <c r="K111" s="1"/>
      <c r="L111" s="19"/>
      <c r="M111" s="19"/>
      <c r="N111" s="19"/>
      <c r="O111" s="19"/>
      <c r="P111" s="19"/>
      <c r="Q111" s="19"/>
      <c r="R111" s="19"/>
      <c r="S111" s="24"/>
      <c r="T111" s="24"/>
      <c r="U111" s="24"/>
      <c r="V111" s="32"/>
      <c r="W111" s="37"/>
      <c r="Y111" s="20"/>
      <c r="Z111" s="21"/>
      <c r="AA111" s="7"/>
      <c r="AG111" s="1"/>
      <c r="AR111" s="22"/>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s="17" customFormat="1" x14ac:dyDescent="0.3">
      <c r="A112" s="18"/>
      <c r="I112" s="36"/>
      <c r="J112" s="36"/>
      <c r="K112" s="1"/>
      <c r="L112" s="19"/>
      <c r="M112" s="19"/>
      <c r="N112" s="19"/>
      <c r="O112" s="19"/>
      <c r="P112" s="19"/>
      <c r="Q112" s="19"/>
      <c r="R112" s="19"/>
      <c r="S112" s="24"/>
      <c r="T112" s="24"/>
      <c r="U112" s="24"/>
      <c r="V112" s="32"/>
      <c r="W112" s="37"/>
      <c r="Y112" s="20"/>
      <c r="Z112" s="21"/>
      <c r="AA112" s="7"/>
      <c r="AG112" s="1"/>
      <c r="AR112" s="22"/>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row>
    <row r="113" spans="1:83" s="17" customFormat="1" x14ac:dyDescent="0.3">
      <c r="A113" s="18"/>
      <c r="I113" s="36"/>
      <c r="J113" s="36"/>
      <c r="K113" s="1"/>
      <c r="L113" s="19"/>
      <c r="M113" s="19"/>
      <c r="N113" s="19"/>
      <c r="O113" s="19"/>
      <c r="P113" s="19"/>
      <c r="Q113" s="19"/>
      <c r="R113" s="19"/>
      <c r="S113" s="24"/>
      <c r="T113" s="24"/>
      <c r="U113" s="24"/>
      <c r="V113" s="32"/>
      <c r="W113" s="37"/>
      <c r="Y113" s="20"/>
      <c r="Z113" s="21"/>
      <c r="AA113" s="7"/>
      <c r="AG113" s="1"/>
      <c r="AR113" s="22"/>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row>
    <row r="114" spans="1:83" s="17" customFormat="1" x14ac:dyDescent="0.3">
      <c r="A114" s="18"/>
      <c r="I114" s="36"/>
      <c r="J114" s="36"/>
      <c r="K114" s="1"/>
      <c r="L114" s="19"/>
      <c r="M114" s="19"/>
      <c r="N114" s="19"/>
      <c r="O114" s="19"/>
      <c r="P114" s="19"/>
      <c r="Q114" s="19"/>
      <c r="R114" s="19"/>
      <c r="S114" s="24"/>
      <c r="T114" s="24"/>
      <c r="U114" s="24"/>
      <c r="V114" s="32"/>
      <c r="W114" s="37"/>
      <c r="Y114" s="20"/>
      <c r="Z114" s="21"/>
      <c r="AA114" s="7"/>
      <c r="AG114" s="1"/>
      <c r="AR114" s="22"/>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row>
    <row r="115" spans="1:83" s="17" customFormat="1" x14ac:dyDescent="0.3">
      <c r="A115" s="18"/>
      <c r="I115" s="36"/>
      <c r="J115" s="36"/>
      <c r="K115" s="1"/>
      <c r="L115" s="19"/>
      <c r="M115" s="19"/>
      <c r="N115" s="19"/>
      <c r="O115" s="19"/>
      <c r="P115" s="19"/>
      <c r="Q115" s="19"/>
      <c r="R115" s="19"/>
      <c r="S115" s="24"/>
      <c r="T115" s="24"/>
      <c r="U115" s="24"/>
      <c r="V115" s="32"/>
      <c r="W115" s="37"/>
      <c r="Y115" s="20"/>
      <c r="Z115" s="21"/>
      <c r="AA115" s="7"/>
      <c r="AG115" s="1"/>
      <c r="AR115" s="22"/>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row>
    <row r="116" spans="1:83" s="17" customFormat="1" x14ac:dyDescent="0.3">
      <c r="A116" s="18"/>
      <c r="I116" s="36"/>
      <c r="J116" s="36"/>
      <c r="K116" s="1"/>
      <c r="L116" s="19"/>
      <c r="M116" s="19"/>
      <c r="N116" s="19"/>
      <c r="O116" s="19"/>
      <c r="P116" s="19"/>
      <c r="Q116" s="19"/>
      <c r="R116" s="19"/>
      <c r="S116" s="24"/>
      <c r="T116" s="24"/>
      <c r="U116" s="24"/>
      <c r="V116" s="32"/>
      <c r="W116" s="37"/>
      <c r="Y116" s="20"/>
      <c r="Z116" s="21"/>
      <c r="AA116" s="7"/>
      <c r="AG116" s="1"/>
      <c r="AR116" s="22"/>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row>
    <row r="117" spans="1:83" s="17" customFormat="1" x14ac:dyDescent="0.3">
      <c r="A117" s="18"/>
      <c r="I117" s="36"/>
      <c r="J117" s="36"/>
      <c r="K117" s="1"/>
      <c r="L117" s="19"/>
      <c r="M117" s="19"/>
      <c r="N117" s="19"/>
      <c r="O117" s="19"/>
      <c r="P117" s="19"/>
      <c r="Q117" s="19"/>
      <c r="R117" s="19"/>
      <c r="S117" s="24"/>
      <c r="T117" s="24"/>
      <c r="U117" s="24"/>
      <c r="V117" s="32"/>
      <c r="W117" s="37"/>
      <c r="Y117" s="20"/>
      <c r="Z117" s="21"/>
      <c r="AA117" s="7"/>
      <c r="AG117" s="1"/>
      <c r="AR117" s="22"/>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row>
    <row r="118" spans="1:83" s="17" customFormat="1" x14ac:dyDescent="0.3">
      <c r="A118" s="18"/>
      <c r="I118" s="36"/>
      <c r="J118" s="36"/>
      <c r="K118" s="1"/>
      <c r="L118" s="19"/>
      <c r="M118" s="19"/>
      <c r="N118" s="19"/>
      <c r="O118" s="19"/>
      <c r="P118" s="19"/>
      <c r="Q118" s="19"/>
      <c r="R118" s="19"/>
      <c r="S118" s="24"/>
      <c r="T118" s="24"/>
      <c r="U118" s="24"/>
      <c r="V118" s="32"/>
      <c r="W118" s="37"/>
      <c r="Y118" s="20"/>
      <c r="Z118" s="21"/>
      <c r="AA118" s="7"/>
      <c r="AG118" s="1"/>
      <c r="AR118" s="22"/>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row>
    <row r="119" spans="1:83" s="17" customFormat="1" x14ac:dyDescent="0.3">
      <c r="A119" s="18"/>
      <c r="I119" s="36"/>
      <c r="J119" s="36"/>
      <c r="K119" s="1"/>
      <c r="L119" s="19"/>
      <c r="M119" s="19"/>
      <c r="N119" s="19"/>
      <c r="O119" s="19"/>
      <c r="P119" s="19"/>
      <c r="Q119" s="19"/>
      <c r="R119" s="19"/>
      <c r="S119" s="24"/>
      <c r="T119" s="24"/>
      <c r="U119" s="24"/>
      <c r="V119" s="32"/>
      <c r="W119" s="37"/>
      <c r="Y119" s="20"/>
      <c r="Z119" s="21"/>
      <c r="AA119" s="7"/>
      <c r="AG119" s="1"/>
      <c r="AR119" s="22"/>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row>
    <row r="120" spans="1:83" s="17" customFormat="1" x14ac:dyDescent="0.3">
      <c r="A120" s="18"/>
      <c r="I120" s="36"/>
      <c r="J120" s="36"/>
      <c r="K120" s="1"/>
      <c r="L120" s="19"/>
      <c r="M120" s="19"/>
      <c r="N120" s="19"/>
      <c r="O120" s="19"/>
      <c r="P120" s="19"/>
      <c r="Q120" s="19"/>
      <c r="R120" s="19"/>
      <c r="S120" s="24"/>
      <c r="T120" s="24"/>
      <c r="U120" s="24"/>
      <c r="V120" s="32"/>
      <c r="W120" s="37"/>
      <c r="Y120" s="20"/>
      <c r="Z120" s="21"/>
      <c r="AA120" s="7"/>
      <c r="AG120" s="1"/>
      <c r="AR120" s="22"/>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row>
    <row r="121" spans="1:83" s="17" customFormat="1" x14ac:dyDescent="0.3">
      <c r="A121" s="18"/>
      <c r="I121" s="36"/>
      <c r="J121" s="36"/>
      <c r="K121" s="1"/>
      <c r="L121" s="19"/>
      <c r="M121" s="19"/>
      <c r="N121" s="19"/>
      <c r="O121" s="19"/>
      <c r="P121" s="19"/>
      <c r="Q121" s="19"/>
      <c r="R121" s="19"/>
      <c r="S121" s="24"/>
      <c r="T121" s="24"/>
      <c r="U121" s="24"/>
      <c r="V121" s="32"/>
      <c r="W121" s="37"/>
      <c r="Y121" s="20"/>
      <c r="Z121" s="21"/>
      <c r="AA121" s="7"/>
      <c r="AG121" s="1"/>
      <c r="AR121" s="22"/>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1:83" s="17" customFormat="1" x14ac:dyDescent="0.3">
      <c r="A122" s="18"/>
      <c r="I122" s="36"/>
      <c r="J122" s="36"/>
      <c r="K122" s="1"/>
      <c r="L122" s="19"/>
      <c r="M122" s="19"/>
      <c r="N122" s="19"/>
      <c r="O122" s="19"/>
      <c r="P122" s="19"/>
      <c r="Q122" s="19"/>
      <c r="R122" s="19"/>
      <c r="S122" s="24"/>
      <c r="T122" s="24"/>
      <c r="U122" s="24"/>
      <c r="V122" s="32"/>
      <c r="W122" s="37"/>
      <c r="Y122" s="20"/>
      <c r="Z122" s="21"/>
      <c r="AA122" s="7"/>
      <c r="AG122" s="1"/>
      <c r="AR122" s="22"/>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sheetData>
  <autoFilter ref="G5:G38" xr:uid="{00000000-0009-0000-0000-000000000000}"/>
  <mergeCells count="146">
    <mergeCell ref="I29:I31"/>
    <mergeCell ref="K29:K31"/>
    <mergeCell ref="L29:L31"/>
    <mergeCell ref="I25:I28"/>
    <mergeCell ref="K25:K28"/>
    <mergeCell ref="L25:L28"/>
    <mergeCell ref="A6:A38"/>
    <mergeCell ref="G29:G38"/>
    <mergeCell ref="AA36:AA38"/>
    <mergeCell ref="Z36:Z38"/>
    <mergeCell ref="W36:W38"/>
    <mergeCell ref="X36:X38"/>
    <mergeCell ref="V36:V38"/>
    <mergeCell ref="S29:S38"/>
    <mergeCell ref="T29:T38"/>
    <mergeCell ref="U29:U31"/>
    <mergeCell ref="V29:V31"/>
    <mergeCell ref="W29:W31"/>
    <mergeCell ref="X29:X31"/>
    <mergeCell ref="Z29:Z31"/>
    <mergeCell ref="H29:H31"/>
    <mergeCell ref="H36:H38"/>
    <mergeCell ref="M29:M31"/>
    <mergeCell ref="E1:S1"/>
    <mergeCell ref="E2:S2"/>
    <mergeCell ref="E3:S3"/>
    <mergeCell ref="A4:AR4"/>
    <mergeCell ref="S6:S13"/>
    <mergeCell ref="T6:T13"/>
    <mergeCell ref="I6:I8"/>
    <mergeCell ref="K6:K8"/>
    <mergeCell ref="L6:L8"/>
    <mergeCell ref="X6:X8"/>
    <mergeCell ref="Z6:Z8"/>
    <mergeCell ref="AA6:AA8"/>
    <mergeCell ref="AF6:AF38"/>
    <mergeCell ref="Z11:Z12"/>
    <mergeCell ref="AA11:AA12"/>
    <mergeCell ref="X9:X12"/>
    <mergeCell ref="G6:G13"/>
    <mergeCell ref="G14:G28"/>
    <mergeCell ref="S14:S28"/>
    <mergeCell ref="I36:I38"/>
    <mergeCell ref="K36:K38"/>
    <mergeCell ref="L36:L38"/>
    <mergeCell ref="I22:I24"/>
    <mergeCell ref="K22:K24"/>
    <mergeCell ref="I9:I12"/>
    <mergeCell ref="K9:K12"/>
    <mergeCell ref="L9:L12"/>
    <mergeCell ref="Z9:Z10"/>
    <mergeCell ref="L18:L21"/>
    <mergeCell ref="K18:K21"/>
    <mergeCell ref="W18:W21"/>
    <mergeCell ref="Z18:Z21"/>
    <mergeCell ref="I18:I21"/>
    <mergeCell ref="U9:U10"/>
    <mergeCell ref="V9:V10"/>
    <mergeCell ref="W9:W10"/>
    <mergeCell ref="U11:U12"/>
    <mergeCell ref="V11:V12"/>
    <mergeCell ref="W11:W12"/>
    <mergeCell ref="T14:T28"/>
    <mergeCell ref="L22:L24"/>
    <mergeCell ref="AK22:AK23"/>
    <mergeCell ref="AS29:AS31"/>
    <mergeCell ref="AA22:AA23"/>
    <mergeCell ref="W25:W28"/>
    <mergeCell ref="X25:X28"/>
    <mergeCell ref="Z25:Z28"/>
    <mergeCell ref="AA25:AA28"/>
    <mergeCell ref="AA29:AA31"/>
    <mergeCell ref="AR22:AR23"/>
    <mergeCell ref="AR25:AR28"/>
    <mergeCell ref="AR29:AR31"/>
    <mergeCell ref="AJ25:AJ28"/>
    <mergeCell ref="AK25:AK28"/>
    <mergeCell ref="W22:W24"/>
    <mergeCell ref="Z22:Z24"/>
    <mergeCell ref="X22:X24"/>
    <mergeCell ref="H25:H28"/>
    <mergeCell ref="AJ11:AJ12"/>
    <mergeCell ref="AK11:AK12"/>
    <mergeCell ref="AS9:AS10"/>
    <mergeCell ref="AS11:AS12"/>
    <mergeCell ref="AR11:AR12"/>
    <mergeCell ref="AR9:AR10"/>
    <mergeCell ref="AJ9:AJ10"/>
    <mergeCell ref="AK9:AK10"/>
    <mergeCell ref="AO6:AO38"/>
    <mergeCell ref="AP6:AP38"/>
    <mergeCell ref="AQ6:AQ38"/>
    <mergeCell ref="AL11:AL12"/>
    <mergeCell ref="AL22:AL23"/>
    <mergeCell ref="AL25:AL28"/>
    <mergeCell ref="U25:U28"/>
    <mergeCell ref="V25:V28"/>
    <mergeCell ref="AS22:AS23"/>
    <mergeCell ref="AS25:AS28"/>
    <mergeCell ref="U22:U23"/>
    <mergeCell ref="V22:V24"/>
    <mergeCell ref="AM25:AM28"/>
    <mergeCell ref="AN25:AN28"/>
    <mergeCell ref="AJ22:AJ23"/>
    <mergeCell ref="AE6:AE8"/>
    <mergeCell ref="AE11:AE12"/>
    <mergeCell ref="AE22:AE23"/>
    <mergeCell ref="AE25:AE28"/>
    <mergeCell ref="AE29:AE31"/>
    <mergeCell ref="AE36:AE38"/>
    <mergeCell ref="O29:O31"/>
    <mergeCell ref="P6:P8"/>
    <mergeCell ref="P9:P12"/>
    <mergeCell ref="P18:P21"/>
    <mergeCell ref="P22:P24"/>
    <mergeCell ref="P25:P28"/>
    <mergeCell ref="P29:P31"/>
    <mergeCell ref="O6:O8"/>
    <mergeCell ref="O9:O12"/>
    <mergeCell ref="O18:O21"/>
    <mergeCell ref="O22:O24"/>
    <mergeCell ref="O25:O28"/>
    <mergeCell ref="F6:F38"/>
    <mergeCell ref="E6:E38"/>
    <mergeCell ref="D6:D38"/>
    <mergeCell ref="C6:C38"/>
    <mergeCell ref="B6:B38"/>
    <mergeCell ref="N29:N31"/>
    <mergeCell ref="Q6:Q13"/>
    <mergeCell ref="Q17:Q28"/>
    <mergeCell ref="Q29:Q38"/>
    <mergeCell ref="N9:N10"/>
    <mergeCell ref="N11:N12"/>
    <mergeCell ref="N25:N28"/>
    <mergeCell ref="N6:N8"/>
    <mergeCell ref="N18:N21"/>
    <mergeCell ref="N22:N24"/>
    <mergeCell ref="M6:M8"/>
    <mergeCell ref="M9:M12"/>
    <mergeCell ref="M18:M21"/>
    <mergeCell ref="M22:M24"/>
    <mergeCell ref="M25:M28"/>
    <mergeCell ref="H6:H8"/>
    <mergeCell ref="H9:H12"/>
    <mergeCell ref="H18:H21"/>
    <mergeCell ref="H22:H24"/>
  </mergeCells>
  <pageMargins left="0.70866141732283472" right="0.70866141732283472" top="0.74803149606299213" bottom="0.74803149606299213" header="0.31496062992125984" footer="0.31496062992125984"/>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LUZ  MARINA SEVERICHE MONROY</cp:lastModifiedBy>
  <cp:revision/>
  <cp:lastPrinted>2020-04-19T16:50:04Z</cp:lastPrinted>
  <dcterms:created xsi:type="dcterms:W3CDTF">2014-04-01T17:59:10Z</dcterms:created>
  <dcterms:modified xsi:type="dcterms:W3CDTF">2020-07-29T22:10:36Z</dcterms:modified>
  <cp:category/>
  <cp:contentStatus/>
</cp:coreProperties>
</file>