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luzma\OneDrive\Escritorio\SEGUIMIENTO PLANES DE ACCION A 30 DE JUNIO DE 2020\"/>
    </mc:Choice>
  </mc:AlternateContent>
  <xr:revisionPtr revIDLastSave="0" documentId="8_{58D389DF-0F08-497D-9BA4-E9CFCDDBEA5C}" xr6:coauthVersionLast="45" xr6:coauthVersionMax="45" xr10:uidLastSave="{00000000-0000-0000-0000-000000000000}"/>
  <bookViews>
    <workbookView xWindow="-110" yWindow="-110" windowWidth="19420" windowHeight="10420" xr2:uid="{00000000-000D-0000-FFFF-FFFF00000000}"/>
  </bookViews>
  <sheets>
    <sheet name="2020" sheetId="1" r:id="rId1"/>
  </sheets>
  <definedNames>
    <definedName name="_xlnm._FilterDatabase" localSheetId="0" hidden="1">'2020'!$A$3:$AP$77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80" i="1" l="1"/>
  <c r="AN81" i="1" s="1"/>
  <c r="AN80" i="1"/>
  <c r="P12" i="1" l="1"/>
  <c r="P10" i="1"/>
  <c r="Q13" i="1"/>
  <c r="Q26" i="1"/>
  <c r="R40" i="1"/>
  <c r="S40" i="1" s="1"/>
  <c r="Q40" i="1"/>
  <c r="P40" i="1"/>
  <c r="S62" i="1"/>
  <c r="Q64" i="1"/>
  <c r="S64" i="1"/>
  <c r="T64" i="1" s="1"/>
  <c r="S76" i="1"/>
  <c r="T76" i="1" s="1"/>
  <c r="S63" i="1"/>
  <c r="S36" i="1"/>
  <c r="R10" i="1"/>
  <c r="R12" i="1"/>
  <c r="S24" i="1"/>
  <c r="R51" i="1"/>
  <c r="R56" i="1"/>
  <c r="R59" i="1"/>
  <c r="S59" i="1" s="1"/>
  <c r="R60" i="1"/>
  <c r="Q31" i="1"/>
  <c r="Q30" i="1"/>
  <c r="R30" i="1" s="1"/>
  <c r="S30" i="1" s="1"/>
  <c r="Q5" i="1"/>
  <c r="R5" i="1" s="1"/>
  <c r="S4" i="1" s="1"/>
  <c r="T4" i="1" s="1"/>
  <c r="Q6" i="1"/>
  <c r="R6" i="1" s="1"/>
  <c r="Q7" i="1"/>
  <c r="R7" i="1" s="1"/>
  <c r="Q8" i="1"/>
  <c r="Q9" i="1"/>
  <c r="Q11" i="1"/>
  <c r="R11" i="1" s="1"/>
  <c r="Q14" i="1"/>
  <c r="Q15" i="1"/>
  <c r="R15" i="1" s="1"/>
  <c r="S13" i="1" s="1"/>
  <c r="Q16" i="1"/>
  <c r="Q18" i="1"/>
  <c r="R18" i="1" s="1"/>
  <c r="Q19" i="1"/>
  <c r="Q20" i="1"/>
  <c r="R20" i="1" s="1"/>
  <c r="Q22" i="1"/>
  <c r="Q23" i="1"/>
  <c r="Q24" i="1"/>
  <c r="Q25" i="1"/>
  <c r="Q27" i="1"/>
  <c r="Q28" i="1"/>
  <c r="R28" i="1" s="1"/>
  <c r="S27" i="1" s="1"/>
  <c r="Q29" i="1"/>
  <c r="Q32" i="1"/>
  <c r="Q33" i="1"/>
  <c r="R33" i="1" s="1"/>
  <c r="S33" i="1" s="1"/>
  <c r="T33" i="1" s="1"/>
  <c r="Q34" i="1"/>
  <c r="Q35" i="1"/>
  <c r="Q36" i="1"/>
  <c r="Q37" i="1"/>
  <c r="Q38" i="1"/>
  <c r="Q39" i="1"/>
  <c r="Q42" i="1"/>
  <c r="R42" i="1" s="1"/>
  <c r="Q43" i="1"/>
  <c r="Q44" i="1"/>
  <c r="Q45" i="1"/>
  <c r="Q46" i="1"/>
  <c r="Q47" i="1"/>
  <c r="R47" i="1" s="1"/>
  <c r="Q48" i="1"/>
  <c r="R48" i="1" s="1"/>
  <c r="Q49" i="1"/>
  <c r="Q50" i="1"/>
  <c r="R50" i="1" s="1"/>
  <c r="S49" i="1" s="1"/>
  <c r="T49" i="1" s="1"/>
  <c r="Q52" i="1"/>
  <c r="R52" i="1" s="1"/>
  <c r="Q53" i="1"/>
  <c r="Q54" i="1"/>
  <c r="R54" i="1" s="1"/>
  <c r="Q55" i="1"/>
  <c r="Q57" i="1"/>
  <c r="Q58" i="1"/>
  <c r="R58" i="1" s="1"/>
  <c r="Q61" i="1"/>
  <c r="R61" i="1" s="1"/>
  <c r="Q62" i="1"/>
  <c r="Q63" i="1"/>
  <c r="Q65" i="1"/>
  <c r="R65" i="1" s="1"/>
  <c r="Q66" i="1"/>
  <c r="Q67" i="1"/>
  <c r="R67" i="1" s="1"/>
  <c r="Q68" i="1"/>
  <c r="Q69" i="1"/>
  <c r="R69" i="1" s="1"/>
  <c r="Q70" i="1"/>
  <c r="R70" i="1" s="1"/>
  <c r="Q71" i="1"/>
  <c r="R71" i="1" s="1"/>
  <c r="Q72" i="1"/>
  <c r="Q73" i="1"/>
  <c r="Q74" i="1"/>
  <c r="R74" i="1" s="1"/>
  <c r="S72" i="1" s="1"/>
  <c r="Q75" i="1"/>
  <c r="Q76" i="1"/>
  <c r="Q77" i="1"/>
  <c r="Q4" i="1"/>
  <c r="O13" i="1"/>
  <c r="P18" i="1"/>
  <c r="P19" i="1"/>
  <c r="P20" i="1"/>
  <c r="P22" i="1"/>
  <c r="P23" i="1"/>
  <c r="P24" i="1"/>
  <c r="P25" i="1"/>
  <c r="P27" i="1"/>
  <c r="P28" i="1"/>
  <c r="P29" i="1"/>
  <c r="P32" i="1"/>
  <c r="P33" i="1"/>
  <c r="P34" i="1"/>
  <c r="P35" i="1"/>
  <c r="P36" i="1"/>
  <c r="P37" i="1"/>
  <c r="P38" i="1"/>
  <c r="P39" i="1"/>
  <c r="P42" i="1"/>
  <c r="P43" i="1"/>
  <c r="P44" i="1"/>
  <c r="P45" i="1"/>
  <c r="P46" i="1"/>
  <c r="P47" i="1"/>
  <c r="P48" i="1"/>
  <c r="P49" i="1"/>
  <c r="P50" i="1"/>
  <c r="P51" i="1"/>
  <c r="P52" i="1"/>
  <c r="P53" i="1"/>
  <c r="P54" i="1"/>
  <c r="P55" i="1"/>
  <c r="P56" i="1"/>
  <c r="P57" i="1"/>
  <c r="P58" i="1"/>
  <c r="P60" i="1"/>
  <c r="P61" i="1"/>
  <c r="P62" i="1"/>
  <c r="P65" i="1"/>
  <c r="P67" i="1"/>
  <c r="P68" i="1"/>
  <c r="P69" i="1"/>
  <c r="P70" i="1"/>
  <c r="P71" i="1"/>
  <c r="P72" i="1"/>
  <c r="P73" i="1"/>
  <c r="P74" i="1"/>
  <c r="P75" i="1"/>
  <c r="P77" i="1"/>
  <c r="P14" i="1"/>
  <c r="P15" i="1"/>
  <c r="P11" i="1"/>
  <c r="P5" i="1"/>
  <c r="P6" i="1"/>
  <c r="P7" i="1"/>
  <c r="P9" i="1"/>
  <c r="T24" i="1" l="1"/>
  <c r="S16" i="1"/>
  <c r="T16" i="1" s="1"/>
  <c r="S6" i="1"/>
  <c r="T6" i="1" s="1"/>
  <c r="S68" i="1"/>
  <c r="S65" i="1"/>
  <c r="S42" i="1"/>
  <c r="T42" i="1" s="1"/>
  <c r="S51" i="1"/>
  <c r="T51" i="1" s="1"/>
  <c r="S56" i="1"/>
  <c r="T56" i="1" s="1"/>
  <c r="S60" i="1"/>
  <c r="T59" i="1" s="1"/>
  <c r="AB27" i="1"/>
  <c r="AC27" i="1" s="1"/>
  <c r="AB22" i="1"/>
  <c r="AC22" i="1" s="1"/>
  <c r="AB15" i="1"/>
  <c r="AC15" i="1" s="1"/>
  <c r="AB14" i="1"/>
  <c r="AC14" i="1" s="1"/>
  <c r="AB11" i="1"/>
  <c r="AC11" i="1" s="1"/>
  <c r="AB7" i="1"/>
  <c r="AC7" i="1" s="1"/>
  <c r="AB6" i="1"/>
  <c r="AC6" i="1" s="1"/>
  <c r="O21" i="1"/>
  <c r="O17" i="1"/>
  <c r="Q17" i="1" s="1"/>
  <c r="AC40" i="1"/>
  <c r="AD40" i="1" s="1"/>
  <c r="AC12" i="1"/>
  <c r="AB77" i="1"/>
  <c r="AC77" i="1" s="1"/>
  <c r="AB76" i="1"/>
  <c r="AD76" i="1" s="1"/>
  <c r="AE76" i="1" s="1"/>
  <c r="AB75" i="1"/>
  <c r="AC75" i="1" s="1"/>
  <c r="AB74" i="1"/>
  <c r="AC74" i="1" s="1"/>
  <c r="AB73" i="1"/>
  <c r="AC73" i="1" s="1"/>
  <c r="AB72" i="1"/>
  <c r="AC72" i="1" s="1"/>
  <c r="AB71" i="1"/>
  <c r="AC71" i="1" s="1"/>
  <c r="AB70" i="1"/>
  <c r="AC70" i="1" s="1"/>
  <c r="AB69" i="1"/>
  <c r="AC69" i="1" s="1"/>
  <c r="AB68" i="1"/>
  <c r="AC68" i="1" s="1"/>
  <c r="AB67" i="1"/>
  <c r="AC67" i="1" s="1"/>
  <c r="AB66" i="1"/>
  <c r="AB65" i="1"/>
  <c r="AC65" i="1" s="1"/>
  <c r="AB64" i="1"/>
  <c r="AC64" i="1" s="1"/>
  <c r="AD64" i="1" s="1"/>
  <c r="AB63" i="1"/>
  <c r="AC63" i="1" s="1"/>
  <c r="AD63" i="1" s="1"/>
  <c r="AB62" i="1"/>
  <c r="AC62" i="1" s="1"/>
  <c r="AD62" i="1" s="1"/>
  <c r="AB61" i="1"/>
  <c r="AC61" i="1" s="1"/>
  <c r="AB60" i="1"/>
  <c r="AC60" i="1" s="1"/>
  <c r="AD60" i="1" s="1"/>
  <c r="AB59" i="1"/>
  <c r="AC59" i="1" s="1"/>
  <c r="AD59" i="1" s="1"/>
  <c r="AB58" i="1"/>
  <c r="AC58" i="1" s="1"/>
  <c r="AB57" i="1"/>
  <c r="AC57" i="1" s="1"/>
  <c r="AB56" i="1"/>
  <c r="AC56" i="1" s="1"/>
  <c r="AB55" i="1"/>
  <c r="AC55" i="1" s="1"/>
  <c r="AB54" i="1"/>
  <c r="AC54" i="1" s="1"/>
  <c r="AB53" i="1"/>
  <c r="AC53" i="1" s="1"/>
  <c r="AB52" i="1"/>
  <c r="AC52" i="1" s="1"/>
  <c r="AB51" i="1"/>
  <c r="AC51" i="1" s="1"/>
  <c r="AB50" i="1"/>
  <c r="AC50" i="1" s="1"/>
  <c r="AB49" i="1"/>
  <c r="AC49" i="1" s="1"/>
  <c r="AB48" i="1"/>
  <c r="AC48" i="1" s="1"/>
  <c r="AB47" i="1"/>
  <c r="AC47" i="1" s="1"/>
  <c r="AB46" i="1"/>
  <c r="AC46" i="1" s="1"/>
  <c r="AB45" i="1"/>
  <c r="AC45" i="1" s="1"/>
  <c r="AB44" i="1"/>
  <c r="AC44" i="1" s="1"/>
  <c r="AB43" i="1"/>
  <c r="AC43" i="1" s="1"/>
  <c r="AB42" i="1"/>
  <c r="AC42" i="1" s="1"/>
  <c r="AB39" i="1"/>
  <c r="AC39" i="1" s="1"/>
  <c r="AB38" i="1"/>
  <c r="AC38" i="1" s="1"/>
  <c r="AB37" i="1"/>
  <c r="AC37" i="1" s="1"/>
  <c r="AB36" i="1"/>
  <c r="AC36" i="1" s="1"/>
  <c r="AB35" i="1"/>
  <c r="AC35" i="1" s="1"/>
  <c r="AB34" i="1"/>
  <c r="AC34" i="1" s="1"/>
  <c r="AB33" i="1"/>
  <c r="AC33" i="1" s="1"/>
  <c r="AB32" i="1"/>
  <c r="AC32" i="1" s="1"/>
  <c r="AD30" i="1" s="1"/>
  <c r="AB29" i="1"/>
  <c r="AC29" i="1" s="1"/>
  <c r="AB28" i="1"/>
  <c r="AC28" i="1" s="1"/>
  <c r="AB26" i="1"/>
  <c r="AB25" i="1"/>
  <c r="AC25" i="1" s="1"/>
  <c r="AB24" i="1"/>
  <c r="AC24" i="1" s="1"/>
  <c r="AD24" i="1" s="1"/>
  <c r="AB23" i="1"/>
  <c r="AC23" i="1" s="1"/>
  <c r="AB21" i="1"/>
  <c r="AC21" i="1" s="1"/>
  <c r="AB20" i="1"/>
  <c r="AC20" i="1" s="1"/>
  <c r="AB19" i="1"/>
  <c r="AC19" i="1" s="1"/>
  <c r="AB18" i="1"/>
  <c r="AC18" i="1" s="1"/>
  <c r="AB17" i="1"/>
  <c r="AB16" i="1"/>
  <c r="AC16" i="1" s="1"/>
  <c r="AB9" i="1"/>
  <c r="AC9" i="1" s="1"/>
  <c r="AB8" i="1"/>
  <c r="AB5" i="1"/>
  <c r="AC5" i="1" s="1"/>
  <c r="AB4" i="1"/>
  <c r="AD56" i="1" l="1"/>
  <c r="AD49" i="1"/>
  <c r="T65" i="1"/>
  <c r="T80" i="1" s="1"/>
  <c r="Q21" i="1"/>
  <c r="P21" i="1"/>
  <c r="P80" i="1" s="1"/>
  <c r="AD33" i="1"/>
  <c r="AD51" i="1"/>
  <c r="AD4" i="1"/>
  <c r="AD16" i="1"/>
  <c r="AE16" i="1" s="1"/>
  <c r="AE56" i="1"/>
  <c r="AD68" i="1"/>
  <c r="AD72" i="1"/>
  <c r="AD6" i="1"/>
  <c r="AD65" i="1"/>
  <c r="AD36" i="1"/>
  <c r="AD42" i="1"/>
  <c r="AD27" i="1"/>
  <c r="AB13" i="1"/>
  <c r="AD13" i="1" s="1"/>
  <c r="AE24" i="1" l="1"/>
  <c r="AE42" i="1"/>
  <c r="AE4" i="1"/>
  <c r="AE65" i="1"/>
  <c r="AE80" i="1" l="1"/>
</calcChain>
</file>

<file path=xl/sharedStrings.xml><?xml version="1.0" encoding="utf-8"?>
<sst xmlns="http://schemas.openxmlformats.org/spreadsheetml/2006/main" count="669" uniqueCount="390">
  <si>
    <t>OBJETIVO ESTRATEGICO</t>
  </si>
  <si>
    <t xml:space="preserve">EJE ESTRATEGICO </t>
  </si>
  <si>
    <t xml:space="preserve">LINEA ESTRATEGICA </t>
  </si>
  <si>
    <t>PROGRAMA</t>
  </si>
  <si>
    <t>META DE RESULTADO</t>
  </si>
  <si>
    <t>SUBPROGRAMA</t>
  </si>
  <si>
    <t>NOMBRE DEL PROYECTO INSCRITO EN EL BANCO DE PROYECTO</t>
  </si>
  <si>
    <t xml:space="preserve">UNIDAD DE MEDIDA </t>
  </si>
  <si>
    <t>RESPONSABLE</t>
  </si>
  <si>
    <t>RUBRO</t>
  </si>
  <si>
    <t>FUENTE</t>
  </si>
  <si>
    <t>INDICADOR META DE RESULTADO</t>
  </si>
  <si>
    <t>LINEA BASE META DE RESULTADO A 2015</t>
  </si>
  <si>
    <t xml:space="preserve">META PRODUCTO  PLAN DE DESARROLLO (VALOR ABSOLUTO) </t>
  </si>
  <si>
    <t>LINEA BASE META PRODUCTO A 2015</t>
  </si>
  <si>
    <t xml:space="preserve">INDICADOR META PRODUCTO  PLAN DE DESARROLLO </t>
  </si>
  <si>
    <t>CODIGO BPIN (CODIGO ACTUALIZADO EN MGA WEB)</t>
  </si>
  <si>
    <t>ACTIVIDADES DEL PROYECTO (ACTIVIDADES QUE SE INCORPORARON EN LA GUIA DE ACTUALIZACIÓN)</t>
  </si>
  <si>
    <t xml:space="preserve">Fecha de inicio </t>
  </si>
  <si>
    <t xml:space="preserve">Fecha de Terminación </t>
  </si>
  <si>
    <t>OBSERVACIONES</t>
  </si>
  <si>
    <t>OBJETIVO ESTRATÉGICO 1: SUPERAR LA DESIGUALDAD</t>
  </si>
  <si>
    <t>EJE ESTRATEGICO PRIMERO LA GENTE</t>
  </si>
  <si>
    <t>LÍNEA ESTRATÉGICA INFANCIA, NIÑEZ Y ADOLESCENCIA FELIZ Y PROTEGIDA</t>
  </si>
  <si>
    <t>PROGRAMA PRIMERA INFANCIA FELIZ Y PROTEGIDA</t>
  </si>
  <si>
    <t>Aumentar en un 10% la participacion de padres, madres y/o cuidadores en acciones que promuevan  el desarrollo de habilidades,  entornos protectores y pautas de crianza que favorezcan el crecimiento integral de los niños y las niñas de primera infancia.</t>
  </si>
  <si>
    <t>Construir 3 nuevas infraestructuras para la atencion integral a la primera infancia.</t>
  </si>
  <si>
    <t>Porcentajes de padres y/o cuidadores que participan en Acciones que promuevan el desarrollo de hicbilidades en entornos protectores y pautas de crianza que favorecen el desarrollo integral de los niños y las niñas de primera infancia.</t>
  </si>
  <si>
    <t>Adecuación y/o construcción de infraesturctura para  la atención de niños y niñas (0-5 años).</t>
  </si>
  <si>
    <t>PROGRAMA NIÑEZ Y ADOLESCENCIA FELIZ Y PROTEGIDA</t>
  </si>
  <si>
    <t>Porcentaje de niñas, niños y odolescentes con derechos amenazados, inobservados y/o vulnerados atendidos en forma transitoria e inmediata y/o especializada.</t>
  </si>
  <si>
    <t>Aumentar en un 2% el porcentaje de Porcentaje de Adultos que participan en acciones de prevención de riesgos sociales que afectan o los niños, niñas y adolescentes para el fortalecimiento de vínculos afectivos y entornos protectores (nivel 1,2 y 3 del SISBEN)</t>
  </si>
  <si>
    <t>Porcentaje de Adultos que participan en acciones de prevención de riesgos sociales que afectan o los niños, niñas y adolescentes para el fortalecimiento de vínculos afectivos y entornos protectores (nivel 1,2 y 3 del SISBEN)</t>
  </si>
  <si>
    <t>Porcentaje de niños, niños, adolescentes y adultos que impulsan y desarrollan acciones de promoción de derechos, de participación, de lúdica y de gestión de políticas publicas.</t>
  </si>
  <si>
    <t>LÍNEA ESTRATÉGICA JOVENES CON ESPERANZA Y FUTURO</t>
  </si>
  <si>
    <t>PROGRAMA JÓVENES INNOVADORES CON ESPERANZA Y FUTURO</t>
  </si>
  <si>
    <t>Incrementar hasta un 10% la Participación de los jóvenes en los diferentes espacios de representación y organización de la población juvenil, programas y proyectos que los benefician.</t>
  </si>
  <si>
    <t>Participación de los jóvenes en los diferentes espacios de representación y organización de la población juvenil, programas y proyectos que los benefician.</t>
  </si>
  <si>
    <t>LÍNEA ESTRATÉGICA AÑOS DORADOS Y BRILLANTES</t>
  </si>
  <si>
    <t>PROGRAMA PROMOCIÓN YGARANTÍA DE LOS DERECHOS HUMANOS DE LAS PERSONAS MAYORES</t>
  </si>
  <si>
    <t>Disminuir el indice de personas mayores abandonadas hasta un 50%</t>
  </si>
  <si>
    <t>% de personas mayores en abandono en personas mayores</t>
  </si>
  <si>
    <t>Aumentar el porcentaje de organizaciones de personas mayores fortalecidas hasta el 53%</t>
  </si>
  <si>
    <t>índice de participación y empoderamiento del adulto mayor.</t>
  </si>
  <si>
    <t>Implementar el Sitema Integrado de Atención a Personas Mayores</t>
  </si>
  <si>
    <t>% de instituciones atendiendo al enfoque diferencial de envejecimiento y vejez</t>
  </si>
  <si>
    <t>PROGRAMA ENVEJECIMIENTO ACTIVO Y SALUDABLE</t>
  </si>
  <si>
    <t>Mantener y aumentar cobertura en Hogares Geriatricos, Centros de Vida y Grupos Organizados.</t>
  </si>
  <si>
    <t>% de personas mayores con atención integral en CDV y GO</t>
  </si>
  <si>
    <t>LÍNEA ESTRATÉGICA MUJERES EN PLENO GOCE EFECTIVO DE SUS DERECHOS</t>
  </si>
  <si>
    <t>PROGRAMA UNA VIDA LIBRE DE VIOLENCIAS PARA LAS MUJERES</t>
  </si>
  <si>
    <t>Incrementar en un 25% las personas que participan en acciones para prevenir y eliminar las violencias</t>
  </si>
  <si>
    <t>Porcentaje de personas que participan en acciones para prevenir y eliminar las violencias</t>
  </si>
  <si>
    <t>PROGRAMA LAS MUJERES DECIDIMOS SOBRE EJERCICIO DEL PODER</t>
  </si>
  <si>
    <t>Incrementar en un 40% los mujeres participando en procesos formativos en liderozgo femenino y empoderamiento sociopolítico</t>
  </si>
  <si>
    <t>Mujeres participando en procesos formativos en liderozgo femenino y empoderamiento sociopolítico</t>
  </si>
  <si>
    <t>PROGRAMA PRIMERO TU MUJER</t>
  </si>
  <si>
    <t xml:space="preserve">Incrementar en un 100% el número de personas víctimas del conflicto armado con procesos de reconstrucción del tejido social </t>
  </si>
  <si>
    <t>Mujeres víctimas del conflicto armado con procesos de reconstrucción del tejido socia</t>
  </si>
  <si>
    <t>LÍNEA ESTRATÉGICA GENTE DE ESPECIAL PROTECCIÓN CONSTITUCIONAL: RECONOCIDAS, EMPODERADAS Y RESPETADAS</t>
  </si>
  <si>
    <t>PROGRAMA DIVERSIDAD SEXUAL</t>
  </si>
  <si>
    <t>Política Pública En Diversidad Sexual y Genero Fornnulada y Ejecutada</t>
  </si>
  <si>
    <t>Politica Publica en Diversidad Sexual y Genero</t>
  </si>
  <si>
    <t>PROGRAMA HABITANTE DE CALLE INTEGRADO A LA SOCIEDAD</t>
  </si>
  <si>
    <t>Aumnetar la atención hasta un 80% la atención de las personas habitantes de calle.</t>
  </si>
  <si>
    <t>Porcentaje de Habitantes en situación de calle Atendidos</t>
  </si>
  <si>
    <t>OBJETIVO ESTRATÉGICO 2: ADAPTAR EL TERRITORIO PARA LA GENTE</t>
  </si>
  <si>
    <t>EJE ESTRATÉGICO DESARROLLO ECONOMICO INCLUYENTE</t>
  </si>
  <si>
    <t>LÍNEA ESTRATÉGICA CARTAGENA CIUDAD PARA INVERTIR</t>
  </si>
  <si>
    <t>PROGRAMA EMPLEO, INGRESO, EMPRENDIMIENTO</t>
  </si>
  <si>
    <t>Intervenir el 10% de unidades de negocios informales de cadenas productivas populares del Distrito de Cartagena de Indias.</t>
  </si>
  <si>
    <t>Porcentaje de unidades de negocios intervenidas</t>
  </si>
  <si>
    <t>Disminuir al 14% la tasa de desempleo juvenil en el Distrito de Cartagena (1.909)</t>
  </si>
  <si>
    <t>Tasa de desempleo juvenil</t>
  </si>
  <si>
    <t>ND</t>
  </si>
  <si>
    <t>OBJETIVO ESTRATEGICO 3: CONSTRUIR CIUDADANIA Y FORTALECER LA
INSTITUCIONALIDAD</t>
  </si>
  <si>
    <t>EJE ESTRATÉGICO FORTALECIMIENTO INSTITUCIONAL</t>
  </si>
  <si>
    <t>PROGRAMA FORTALECIMIENTO DE ORGANIZACIONES DE PARTICIPACION CIUDADANA Y COMUNITARIAS</t>
  </si>
  <si>
    <t>70 % Organizaciones Sociales Fortalecidas para el Desarrollo.</t>
  </si>
  <si>
    <t>% Organizaciones Sociales Fortalecidas para el Desarrollo.</t>
  </si>
  <si>
    <t>15% personas mayores de 10 años residentes en Cartagena participan en actividades organizadas por lo Administración Distrital.</t>
  </si>
  <si>
    <t>% de personas mayores de 10 años que participan en actividades organizadas por la Administración Distrital .</t>
  </si>
  <si>
    <t xml:space="preserve">Aumentar o 1.3% el Porcentaje de niños, niños y adolescentes atendidos en formo transitoria e inmediato y/o especializada con derechos amenazados, inobservados y/o vulnerados </t>
  </si>
  <si>
    <t>Mantener el porcentaje de 15% de niños, niños, adolescentes y adultos que impulsan y desarrollan acciones de promoción de derechos, de participación, de lúdica y de gestión de políticas publicas.</t>
  </si>
  <si>
    <t>SUBPROGRAMA MI PRIMERA INFANCIA FELIZ Y ACOGIDA POR MI FAMILIA</t>
  </si>
  <si>
    <t>SUBPROGRAMA NIÑEZ Y ADOLESCENCIA FELIZ CON ESPACIOS PARA LA PROMOCIÓN, PROTECCIÓN Y GARANTÍA DE SUS DERECHOS</t>
  </si>
  <si>
    <t xml:space="preserve">SUBPROGRAMA NIÑEZ Y ADOLESCENCIA ACTIVA CON ESPACIOS PARA LA LÚDICA, LA PARTICIPACIÓN Y LA INCIDENCIA EN SU PROPIO DESARROLLO </t>
  </si>
  <si>
    <t>SUBPROGRAMA GENTE JOVEN PARTICIPANDO Y A SALVO</t>
  </si>
  <si>
    <t>SUBPROGRAMA PROMOCIÓN, PREVENCIÓN Y ERRADICACIÓN DEL MALTRATO Y/O EL ABANDONO A LAS PERSONAS MAYORES</t>
  </si>
  <si>
    <t>SUBPROGRAMA PARTICIPACIÓN Y FORTALECIMIENTO A ORGANIZACIONES DE PERSONAS MAYORES PARA LA INCIDENCIA POLÍTICA Y/O CIUDADANA</t>
  </si>
  <si>
    <t>SUBPROGRAMA SISTEMA INTEGRADO DE ATENCIÓN A PERSONAS MAYORES - SIAM</t>
  </si>
  <si>
    <t>SUBPROGRAMA PROMOCIÓN DEL AUTOCUIDADO Y HÁBITOS DE VIDA SALUDABLE</t>
  </si>
  <si>
    <t>SUBPROGRAMA GENERACIÓN DE INGRESOS</t>
  </si>
  <si>
    <t>SUBPROGRAMA ATENCIÓN INTEGRAL</t>
  </si>
  <si>
    <t>SUBPROGRAMA PRIMERO TÚ MUJER, LIBRE DE VIOLENCIAS</t>
  </si>
  <si>
    <t>SUBPROGRAMA PRIMERO TU MUJER EN EL EJERCICIO DEL PODER</t>
  </si>
  <si>
    <t>SUBPROGRAMA PRIMERO TÚ MUJER, CONSTRUCTORA DE PAZ</t>
  </si>
  <si>
    <t>SUBPROGRAMA DIVERSIDAD SEXUAL E IDENTIDADES DE GENERO</t>
  </si>
  <si>
    <t>SUBPROGRAMA POLÍTICA INTEGRADORA FOCALIZADA DE INCLUSIÓN SOCIAL A LAS PERSONAS CON DISCAPACIDAD</t>
  </si>
  <si>
    <t>SUBPROGRAMA ATENCIÓN INTERSECTORIAL PARA EL DESARROLLO LOCAL DE LA POBLACIÓN CON DISCAPACIDAD</t>
  </si>
  <si>
    <t>SUBPROGRAMA GERENCIA SOCIAL TRANSECTORIAL PARA TRANSFORMAR IMAGINARIOS DE LA DISCAPACIDAD</t>
  </si>
  <si>
    <t>SUBPROGRAMA FORTALECIMIENTO INSTITUCIONAL DEL SISTEMA DISTRITAL DE DISCAPACIDAD EINCLUSIÓN SOCIAL</t>
  </si>
  <si>
    <t>SUBPROGRAMA ATENCIÓN HUMANITARIA A LOS HABITANTES DE CALLE</t>
  </si>
  <si>
    <t>SUBPROGRAMA INCLUSIÓN PARA LA TRANSFORMACIÓN DE LA INFORMALIDAD</t>
  </si>
  <si>
    <t>SUBPROGRAMA PRIMERO TÚ MUJER CON AUTONOMÍA ECONÓMICA</t>
  </si>
  <si>
    <t>SUBPROGRAMA GENTE JOVEN Y EMPRENDEDORA</t>
  </si>
  <si>
    <t>SUBPROGRAMA MEJORES ORGANIZACIONES COMUNALES MÁS DESARROLLO</t>
  </si>
  <si>
    <t>Numero de Padres, madres y/o cuidadores que participan en acciones de promoción para la atención integral de la primera infancia con enfoque diferencial.</t>
  </si>
  <si>
    <t>Numero de CDI Construidos para la atención de niñas y niños (0- 5 años).</t>
  </si>
  <si>
    <t>Numero de niñas, niños y adolescentes con derechos amenazados, Inobservados y/o vulnerados atendidos de forma transitoria e inmediata a través de Hogar de Paso</t>
  </si>
  <si>
    <t>Numero de niñas, niños y adolescentes con derechos amenazados, inobservados y/o vulnerados (en situación de explotación laboral y/o víctimas de violencia sexual u otro tipo de violencia) atendidos mediante atención especializada.</t>
  </si>
  <si>
    <t>Numero de Adultos que participan en acciones de prevención de riesgos sociales que afectan a los niños, niñas y adolescentes para el fortalecimiento de vínculos afectivos y entornos protectores</t>
  </si>
  <si>
    <t>Servicio de Orientación y Acompañamiento la Familia</t>
  </si>
  <si>
    <t>Número de Iniciativas Productivas impulsadas con padres de familia comprometidos con la protección y el desarrollo de los niños, niños y adolescentes de su entorno hogar</t>
  </si>
  <si>
    <t>Implementación Campaña de Comunicación Ciudadana para la prevención de la violencia sexual</t>
  </si>
  <si>
    <t>Numero de niñas, niños, adolescentes que participan y disfrutan de actividades lúdicos extramurales y del ejercicio del juego al inferior de los ludotecas</t>
  </si>
  <si>
    <t>Numero de niñas, niños, adolescentes que participan de los consejos de infancia y adolescencia u otros escenarios</t>
  </si>
  <si>
    <t>Numero de niñas, niños, adolescentes, adultos e instituciones que participan en la formulación, implementación y seguimiento de la Política Pública de Infancia y Adolescencia y Fortalecimiento Familiar</t>
  </si>
  <si>
    <t>Número de jóvenes según sexo y edad que participan en instancias de participación ciudadana</t>
  </si>
  <si>
    <t>Número de jóvenes que participan en organizaciones grupos y comités juveniles que operan en el territorio.</t>
  </si>
  <si>
    <t>Número de jóvenes que participan de la construcción, socialización y seguimiento de la política pública de juventud</t>
  </si>
  <si>
    <t>Número de jóvenes que participan en actividades de formación sociopolítica, mecanismo de participación y la ley 1622 de juventud.</t>
  </si>
  <si>
    <t>Número de jóvenes que participan en espacios de representación juvenil</t>
  </si>
  <si>
    <t>Número de jóvenes que participan y/o benefician de las iniciativas juveniles sociales o de prevención</t>
  </si>
  <si>
    <t>Número de jóvenes que se benefician con acciones de prevención a través de la cultura, el deporte y acciones de cultura de paz</t>
  </si>
  <si>
    <t>Número de jóvenes que participan de procesos formativos</t>
  </si>
  <si>
    <t>No. De estrategias implementadas</t>
  </si>
  <si>
    <t>No. de redes implementadas</t>
  </si>
  <si>
    <t>No. de personas mayores en hogares geriótricos</t>
  </si>
  <si>
    <t>No. De organizaciones fortalecidas</t>
  </si>
  <si>
    <t>Fortalecer las veedurías locales</t>
  </si>
  <si>
    <t>No. De personas mayores formadas</t>
  </si>
  <si>
    <t>No. De acuerdos creados y aprobados paro la reglamentación del CIP</t>
  </si>
  <si>
    <t>No. De subcomités creados para la articulación del SIAM</t>
  </si>
  <si>
    <t>No. De programas o estrategias para personas mayores implementados en educación, salud, deporte, cultura</t>
  </si>
  <si>
    <t>No. De personas mayores formadas en derecho y cultura del envejecimiento saludable</t>
  </si>
  <si>
    <t>No. de familias o cuidador formados</t>
  </si>
  <si>
    <t>No. De encuentros intergeneracionales para la promoción del autocuidado y cultura del envejecimiento activo</t>
  </si>
  <si>
    <t>No. de unidades productivas nuevas</t>
  </si>
  <si>
    <t>No. de unidades productivas de CDV fortalecidas</t>
  </si>
  <si>
    <t>No. Personas mayores beneficiados con programas y proyectos productivos implementados</t>
  </si>
  <si>
    <t>No. de unidades productivas de GO fortalecidas</t>
  </si>
  <si>
    <t>No. De personas mayores atendidas en CDV y GO, en procesos de mejoramiento nutricional y en proceso de promoción y prevención de enfermedades y discapacidades</t>
  </si>
  <si>
    <t>Número de acciones de prevención de las diferentes formas de violencia basados en qenero</t>
  </si>
  <si>
    <t>Programas y estrategias de movilización social para prevenir la violencia con organizaciones de carácter municipal a nivel urbano y rural.</t>
  </si>
  <si>
    <t>Número de mujeres victimas de violencia de pareja y violencia sexual atendidos en el Hogar de Poso o Casa de Acogida con tiijos e hijas menores de edad</t>
  </si>
  <si>
    <t>Número de funcionarios o funcionarlas con procesos de formación y actualización normativa en derechos humanos de las mujeres y prevención de violencia</t>
  </si>
  <si>
    <t>Número de hombres atendidos en modelo terapéutico para manejo de la ira.</t>
  </si>
  <si>
    <t>Diplomado las mujeres toman lo palabra</t>
  </si>
  <si>
    <t>Iniciativas de organizaciones de mujeres víctimas del Conflicto Armado acompañadas en procesos de autonomía económica</t>
  </si>
  <si>
    <t>Iniciativas de organizaciones de mujeres víctimas del Conflicto Armado acompañadas en procesos de reconstrucción del tejido social</t>
  </si>
  <si>
    <t>Acciones de memoria tiistórica contadas desde los mujeres</t>
  </si>
  <si>
    <t>Mujeres víctimas del conflictos atendidas en el proceso de reconstrucción de paz</t>
  </si>
  <si>
    <t>Número De Acciones Afirmativas para el Reconocimiento de Derechos.</t>
  </si>
  <si>
    <t>Numero Capacitaciones a Funcionarios Públicos sobre las necesidades y Condiciones particulares de la Población LGBTI.</t>
  </si>
  <si>
    <t>No. De Ciclos realizados en la actualización de la Política Publica Distrital de Discapacidad e Inclusión Social.</t>
  </si>
  <si>
    <t>Una "Ruta Única de protección y atención a los personas con Discapacidad, su familia y/o Cuidadores, basado en los lineamientos RBC".</t>
  </si>
  <si>
    <t>Numero de PcD registrada autodeclarada en el RCLPD atendidas Intersectorialmente en estrategias de Desarrollo institucional y comunitario</t>
  </si>
  <si>
    <t>No. De Medidas especializadas orientadoras en ajustes razonables realizadas</t>
  </si>
  <si>
    <t>No. De Comités Territoriales Operando adecuadamente de acuerdo a la Ley 1145 de 2007 y la Resolución 3317 de 2013.</t>
  </si>
  <si>
    <t>Numero de habitante atendidos en las Rutas de Atención Integral</t>
  </si>
  <si>
    <t>Unidades de negocios con sus registros mercantiles.</t>
  </si>
  <si>
    <t>Numero de compañas realizadas</t>
  </si>
  <si>
    <t>Micro y pequeñas empresas que mejoran su competitividad.</t>
  </si>
  <si>
    <t>Número de Mujeres vinculadas en el mercado laboral</t>
  </si>
  <si>
    <t>Número de mujeres beneficiadas con créditos en entidades financieras</t>
  </si>
  <si>
    <t>Número de mujeres beneficiadas con asistencia técnica para promoción de sus ideas de negocios</t>
  </si>
  <si>
    <t>Número de jóvenes ubicados laboralmenfe en el marco del sistema de intermediación laboral</t>
  </si>
  <si>
    <t>Número de iniciativas productivas creadas o fortalecidas</t>
  </si>
  <si>
    <t>Número de jóvenes que se benefician de iniciativas productivas</t>
  </si>
  <si>
    <t>Número de jóvenes formados en emprendimiento</t>
  </si>
  <si>
    <t>No de Organización es Comunales , asesoradas, Inspecciones, vigiladas y controladas</t>
  </si>
  <si>
    <t>No de Personas que participan en actividades Organizadas por la Administracion Distrital.</t>
  </si>
  <si>
    <t>Número de niños, niños y adolescentes en situación de alto riesgo social vinculados a acciones de prevención que favorecen el desarrollo de factores autoprotectores</t>
  </si>
  <si>
    <t>Plan de Acción para el cumplimiento de lo Resolución 1325 de la ONU realizado.</t>
  </si>
  <si>
    <t>FORTALECIMIENTO DE ENTORNOS Y ESPACIOS PROTECTORES PARA UNA PRIMERA INFANCIA FELIZ Y PROTEGIDA.</t>
  </si>
  <si>
    <t>2018-13001-0169</t>
  </si>
  <si>
    <t>PREVENCIÓN DE RIESGOS SOCIALES QUE AFECTAN A LA NIÑEZ Y A LA ADOLESCENCIA Y PROTECCIÓN Y GARANTÍA DE SUS DERECHOS EN LA CIUDAD DE CARTAGENA.</t>
  </si>
  <si>
    <t>2018-13001-0162</t>
  </si>
  <si>
    <t>FORTALECIMIENTO DE LOS ESPACIOS DE LUDICA Y PARTICIPACIÓN DE LA NIÑEZ Y LA ADOLESCENCIA PARA LA INCIDENCIA EN SU PROPIO DESARROLLO.</t>
  </si>
  <si>
    <t>2018-13001-0163</t>
  </si>
  <si>
    <t>FORTALECIMIENTO DE LA PARTICIPCION JUVENIL "GENTE JOVEN PARTICIPANDO Y A SALVO"</t>
  </si>
  <si>
    <t>2018-13001-0161</t>
  </si>
  <si>
    <t>PROMOCIÓN, PREVENCIÓN Y ERRADICACIÓN DEL MALTRATO Y/O EL ABANDONO A LAS PERSONAS MAYORES EN EL DISTRITO DE CARTAGENA DE INDIAS.</t>
  </si>
  <si>
    <t>2018-13001-0177</t>
  </si>
  <si>
    <t>2018-13001-0176</t>
  </si>
  <si>
    <t>FORTALECIMIENTO DE ORGANIZACIONES DE PERSONAS MAYORES EN EL DISTRITO DE CARTAGENA DE INDIAS.</t>
  </si>
  <si>
    <t>2018-13001-0175</t>
  </si>
  <si>
    <t>IMPLEMENTACIÓN DEL SISTEMA INTEGRADO DE ATENCIÓN A PERSONAS MAYORES EN EL DISTRITO DE CARTAGENA DE INDIAS.</t>
  </si>
  <si>
    <t>DIFUSIÓN PROMOCIÓN DEL AUTO CUIDADO Y HÁBITOS DE VIDA SALUDABLE.</t>
  </si>
  <si>
    <t>2018-13001-0174</t>
  </si>
  <si>
    <t>GENERACIÓN DE INGRESOS.</t>
  </si>
  <si>
    <t>2018-13001-0178</t>
  </si>
  <si>
    <t>ATENCIÓN INTEGRAL A LAS PERSONAS MAYORES EN EL DISTRITO DE CARTAGENA DE INDIAS.</t>
  </si>
  <si>
    <t>2018-13001-0179</t>
  </si>
  <si>
    <t>PRIMERO TÚ MUJER, LIBRE DE VIOLENCIAS.</t>
  </si>
  <si>
    <t>2018-13001-0215</t>
  </si>
  <si>
    <t>PROPENDER POR EL EMPODERAMIENTO Y LA PARTICIPACIÓN DE LAS MUJERES EN ESPACIOS DE TOMA DE DECISIÓN.</t>
  </si>
  <si>
    <t>2018-13001-0216</t>
  </si>
  <si>
    <t>Número de mujeres capacitadas y formadas en política, liderazgo social, comunitario y político.</t>
  </si>
  <si>
    <t>PRIMERO TÚ MUJER, CONSTRUCTORAS DE PAZ.</t>
  </si>
  <si>
    <t>2018-13001-0218</t>
  </si>
  <si>
    <t>DIVERSIDAD SEXUAL E IDENTIDADES DE GENERO.</t>
  </si>
  <si>
    <t>2018-13001-0220</t>
  </si>
  <si>
    <t>CONSTRUCCIÓN POLÍTICA INTEGRADORA FOCALIZADA DE INCLUSIÓN SOCIAL A LAS PERSONAS CON DISCAPACIDAD</t>
  </si>
  <si>
    <t>2018-13001-0186</t>
  </si>
  <si>
    <t>2018-13001-0181</t>
  </si>
  <si>
    <t>CONSOLIDACIÓN MECANISMOS Y SEGUIMIENTOS, A LA PROTECCIÓN Y ATENCIÓN INTEGRAL A LAS PERSONAS CON DISCAPACIDAD, SU FAMILIA Y/O CUIDADOR Y CUIDADORAS, EN LAS DIMENSIONES SOCIALES, INSTITUCIONALES Y ECONÓMICAS EN EL DISTRITO DE CARTAGENA.</t>
  </si>
  <si>
    <t>2018-13001-0192</t>
  </si>
  <si>
    <t>CONTRIBUCIÓN A LA GERENCIA SOCIAL TRANSECTORIAL PARA TRANSFORMAR IMAGINARIOS DE LA DISCAPACIDAD EN CARTAGENA.</t>
  </si>
  <si>
    <t>2018-13001-0196</t>
  </si>
  <si>
    <t>ASISTENCIA AL FORTALECIMIENTO DEL SISTEMA DISTRITAL DE DISCAPACIDAD E INCLUSION SOCIAL EN CARTAGENA.</t>
  </si>
  <si>
    <t>2018-13001-0198</t>
  </si>
  <si>
    <t>APOYO SOCIAL DE LA POBLACION HABITANTE DE CALLE DISTRITO DE CARTAGENA.</t>
  </si>
  <si>
    <t>2018-13001-0188</t>
  </si>
  <si>
    <t>Número de Mujeres Capacitados y cualificadas en oficios específicos.</t>
  </si>
  <si>
    <t>IMPLEMENTACIÓN DEL PLAN ESTRATÉGICO PARA EL DESARROLLO SOCIO-EMPRESARIAL Y PRODUCTIVO EN EL DISTRITO DE CARTAGENA DE INDIAS CARTAGENA.</t>
  </si>
  <si>
    <t>2018-13001-0193</t>
  </si>
  <si>
    <t>PRIMERO TÚ MUJER CON AUTONOMÍA ECONÓMICA.</t>
  </si>
  <si>
    <t>2018-13001-0217</t>
  </si>
  <si>
    <t>FORTALECIMIENTO PARA DESARROLLO ECONÓMICO DE GENTE JOVEN Y EMPRENDEDORA</t>
  </si>
  <si>
    <t>2018-13001-0160</t>
  </si>
  <si>
    <t>FORTALECER A LAS ORGANIZACIONES COMUNALES BRINDÁNDOLES HERRAMIENTAS CONCEPTUALES Y METODOLÓGICAS PARA EL CUMPLIMIENTO DE LOS OBJETIVOS MISIONALES Y SOCIALES EN EL MARCO DE LA LEGISLACIÓN COMUNAL Y LA LEY.</t>
  </si>
  <si>
    <t>Grupo de Infancia, Juventud y Familia</t>
  </si>
  <si>
    <t>Grupo Promocion de Organizaciones Sociales, Adulto Mayor</t>
  </si>
  <si>
    <t>Grupo Asuntos para la Mujer</t>
  </si>
  <si>
    <t>Grupo Promocion de Organizaciones Sociales, Discapacidad</t>
  </si>
  <si>
    <t>Grupo Proyectos Productivos y Generacion de Ingresos</t>
  </si>
  <si>
    <t>Grupo de Formación Ciudadana y Gestión Comunitaria</t>
  </si>
  <si>
    <t>ICLD</t>
  </si>
  <si>
    <t>Unidad</t>
  </si>
  <si>
    <t>LÍNEA ESTRATÉGICA PARTICIPACIÓN Y FORTALECIMIENTO A LA DESCENTRALIZACIÓN</t>
  </si>
  <si>
    <t>1  Infraestructura apta para la atención a la población de primera infancia</t>
  </si>
  <si>
    <t>1 Campaña de Comunicación Ciudadana para la prevención de la violencia sexual implementada.</t>
  </si>
  <si>
    <t>1 servicios de orientación y acompañamiento a las familias prestados.</t>
  </si>
  <si>
    <t>150 Personas mayores en hogares geriátricos atendidas</t>
  </si>
  <si>
    <t>ESTAMPILLA AÑOS DORADOS</t>
  </si>
  <si>
    <t>9.227 Personas mayores atendidas en CDV y GO, mediante procesos de mejoramiento nutricional y procesos de promoción y prevención de enfermedades y discapacidades.</t>
  </si>
  <si>
    <t>1 Plan de Acción para el cumplimiento de la Resolución 1325 de la ONU realizado</t>
  </si>
  <si>
    <t>Política Pública En Diversidad Sexual e Identidades de Género Distrital.</t>
  </si>
  <si>
    <t>1 Linea base de la Politica Publica de Diversidad sexual e indentidades de genero construida</t>
  </si>
  <si>
    <t>1 Ruta Única de protección y atención a las personas con Discapacidad, su familia y/o Cuidadores, basado en los lineamientos RBC</t>
  </si>
  <si>
    <t>1 Asistencia y acompañamiento en la representacion y participacion de las personas con discapacidad.</t>
  </si>
  <si>
    <t>PROTECCIÓN Y ATENCIÓN INTEGRAL A LAS PERSONAS CON DISCAPACIDAD, SU FAMILIA Y/O CUIDADOR Y CUIDADORAS</t>
  </si>
  <si>
    <t>META PRODUCTO A 2020</t>
  </si>
  <si>
    <t>APROPIACION INICIAL 2020</t>
  </si>
  <si>
    <t>Número de escuelas libres de sexismo realizadas en las instituciones educativas del Distrito.</t>
  </si>
  <si>
    <t>Numero de enlaces sectoriales y territoriales.</t>
  </si>
  <si>
    <t>1.250 Padres, madres y/o cuidadores participando en acciones de promoción para la atención integral de la primera infancia con enfoque diferencial.</t>
  </si>
  <si>
    <t>100 niñas, niños y adolescentes con derechos amenazados, Inobservados y/o vulnerados atendidos de forma transitoria e inmediata a través de Hogar de Paso.</t>
  </si>
  <si>
    <t>100 niñas, niños y adolescentes con derechos amenazados, inobservados y/o vulnerados (en situación de explotación laboral y/o víctimas de violencia sexual u otro tipo de violencia) atendidos mediante atención especializada.</t>
  </si>
  <si>
    <t xml:space="preserve">808 niñas, niños y adolescentes de 6 a 17 años vinculados en acciones de prevencion. </t>
  </si>
  <si>
    <t>808 Adultos participando en acciones de prevención de riesgos sociales que afectan a los niños, niñas y adolescentes para el fortalecimiento de vínculos afectivos y entornos protectores</t>
  </si>
  <si>
    <t>2 Iniciativas Productivas impulsadas con padres de familia comprometidos con la protección y el desarrollo de los niños, niños y adolescentes de su entorno hogar.</t>
  </si>
  <si>
    <t>2.500 Niñas, niños, adolescentes participando y disfrutando de actividades lúdicas extramurales y del ejercicio del juego al interior de las ludotecas.</t>
  </si>
  <si>
    <t>90 Niñas, niños, adolescentes participando de los consejos de infancia y adolescencia u otros escenarios.</t>
  </si>
  <si>
    <t>1.000 Niñas, niños, adolescentes, adultos e instituciones  participando en la formulación, implementación y seguimiento de la Política Pública de Infancia y Adolescencia y Fortalecimiento Familiar.</t>
  </si>
  <si>
    <t>63 jóvenes según sexo y edad que participan en instancias de participación ciudadana</t>
  </si>
  <si>
    <t>375 jóvenes participando en organizaciones grupos y comités juveniles que operan en el territorio.</t>
  </si>
  <si>
    <t>1.000 jóvenes participando de la construcción, socialización y seguimiento de la política pública de juventud.</t>
  </si>
  <si>
    <t>625 jóvenes que participan en actividades de formación sociopolítica, mecanismo de participación y la ley 1622 de juventud.</t>
  </si>
  <si>
    <t>125 jóvenes participando en espacios de representación juvenil</t>
  </si>
  <si>
    <t>250 jóvenes participando y/o benefician de las iniciativas juveniles sociales o de prevención.</t>
  </si>
  <si>
    <t>1.511 jóvenes beneficiados con acciones de prevención a través de la cultura, el deporte y acciones de cultura de paz</t>
  </si>
  <si>
    <t>500 jóvenes participando de procesos formativos.</t>
  </si>
  <si>
    <t>1 Estrategias de información y comunicación implementadas.</t>
  </si>
  <si>
    <t>1 Redes de apoyo de atención psico-social- comunitaria implmentadas</t>
  </si>
  <si>
    <t>5 organizaciones fortalecidas</t>
  </si>
  <si>
    <t>1 veeduria local fortalecida</t>
  </si>
  <si>
    <t>50 Personas mayores formadas</t>
  </si>
  <si>
    <t>Acuerdo creado y aprobado para la reglamentación del CIP</t>
  </si>
  <si>
    <t>Subcomité creado para la articulación del SIAM</t>
  </si>
  <si>
    <t>2 Programas o estrategias para personas mayores implementados en educación, salud, deporte, cultura.</t>
  </si>
  <si>
    <t>784 personas mayores formadas en derecho y cultura del envejecimiento saludable</t>
  </si>
  <si>
    <t>200 familias o cuidadores formados.</t>
  </si>
  <si>
    <t>2 encuentros intergeneracionales</t>
  </si>
  <si>
    <t>3 Unidades productivas nuevas</t>
  </si>
  <si>
    <t>1 unidades productivas de CDV fortalecidas</t>
  </si>
  <si>
    <t>13 Personas mayores beneficiados con programas y proyectos productivos implementados</t>
  </si>
  <si>
    <t>1 Unidades productivas de GO fortalecidas</t>
  </si>
  <si>
    <t>23 Acciones de prevención de las diferentes formas de violencia basados en genero realizadas</t>
  </si>
  <si>
    <t>5 Programas y estrategias de movilización social para prevenir la violencia con organizaciones de carácter municipal a nivel urbano y rural, promovidos</t>
  </si>
  <si>
    <t>20 Mujeres victimas de violencia de pareja y violencia sexual atendidas en Hogar de Paso o Casa de Acogida con hijos e hijas menores de edad.</t>
  </si>
  <si>
    <t>65 Funcionarios o funcionarias formados en derechos humanos de las mujeres y prevención de violencia.</t>
  </si>
  <si>
    <t>32 Hombres atendidos mediante modelo terapéutico para manejo de la ira.</t>
  </si>
  <si>
    <t>8 Escuelas libres de sexismo realizadas en las instituciones educativas del Distrito.</t>
  </si>
  <si>
    <t>2 enlaces sectoriales y territoriales.</t>
  </si>
  <si>
    <t>150 Mujeres capacitadas y formadas en política, liderazgo social, comunitario y político.</t>
  </si>
  <si>
    <t>1 Diplomado las mujeres toman la palabra realizados</t>
  </si>
  <si>
    <t>1 Iniciativas de organizaciones de mujeres víctimas del Conflicto Armado acompañadas en procesos de autonomía económica</t>
  </si>
  <si>
    <t>1 Iniciativas de organizaciones de mujeres víctimas del Conflicto Armado acompañadas en procesos de reconstrucción del tejido social</t>
  </si>
  <si>
    <t>1 Acciones de memoria histórica contadas desde las mujeres</t>
  </si>
  <si>
    <t>75 Mujeres víctimas del conflictos atendidas en el proceso de reconstrucción de paz</t>
  </si>
  <si>
    <t>1 Acciones Afirmativas para el Reconocimiento de Derechos realizadas</t>
  </si>
  <si>
    <t>125 Funcionarios Públicos Capacitados sobre las necesidades y Condiciones particulares de la Población LGBTI.</t>
  </si>
  <si>
    <t>1 Documentos de lineamientos técnicos</t>
  </si>
  <si>
    <t>540 Personas con Dsicapacidad registradas, autodeclarada en el RCLPD Intersectorialmente en estrategias de Desarrollo institucional y comunitario atendidas.</t>
  </si>
  <si>
    <t>2 Medidas especializadas orientadoras en ajustes razonables, acciones afirmativas y diseño universal, implementadas.</t>
  </si>
  <si>
    <t>56 Habitante de calle atendidos mediante Rutas de Atención Integral</t>
  </si>
  <si>
    <t>2 campañas realizadas.</t>
  </si>
  <si>
    <t>250 Micro y pequeñas empresas que mejoran su competitividad.</t>
  </si>
  <si>
    <t>63 Mujeres Capacitadas y cualificadas en oficios específicos.</t>
  </si>
  <si>
    <t>25 Mujeres vinculadas en el mercado laboral</t>
  </si>
  <si>
    <t>25 Mujeres beneficiadas con créditos en entidades financieras.</t>
  </si>
  <si>
    <t>63 Mujeres beneficiadas con asistencia técnica para promoción de sus ideas de negocios.</t>
  </si>
  <si>
    <t>164 jóvenes ubicados laboralmente en el marco del sistema de intermediación laboral</t>
  </si>
  <si>
    <t>5 iniciativas productivas creadas o fortalecidas</t>
  </si>
  <si>
    <t>125 jóvenes beneficiados de iniciativas productivas.</t>
  </si>
  <si>
    <t>75 jóvenes formados en emprendimiento</t>
  </si>
  <si>
    <t>261 Organización es Comunales , asesoradas, Inspecciones, vigiladas y controladas</t>
  </si>
  <si>
    <t>15.386 Personas participando en actividades Organizadas por la administración distrital</t>
  </si>
  <si>
    <t>Tasa de cobertura en los ajustes razonables de los derechos de las PcD.</t>
  </si>
  <si>
    <t>30,36% de PCD autoreconocidas y registradas (14.402 PcD autodeclarada registradas, Fuente de Datos: Ministerio de Salud y Protección Social, Cubo de Datos RLCPD, Corte 31 de Diciembre de 2015)</t>
  </si>
  <si>
    <t>Garantizar al 30% de las PcD los ajustes razonables de sus derechos desde una perspectiva genérica y jurídica, promoviendo el desarrollo social, humano y económico en su ciclo vital y con enfoque diferencial.</t>
  </si>
  <si>
    <t>Se desarrollaron reuniones de concertacion para el desarrollo de las jornadas formativas con los adultos responsables del cuidado de la primera infancia. Las cuales iniciaban a finales de marzo, sin embargo por la contingencia generada por la pandemia del convid19 no se pudieron desarrollar estas actividades, iniciandose un proceso de organizacion de material virtual para compartir en las redes sociales de la secretaria</t>
  </si>
  <si>
    <t>Durante  este primer trimestre se estuvieron desarrollando actividades de busqueda activa de la poblacion en situacion de vida en calle, mendicidad, trabajo infantil y alta permanencia en calle Con el objetivo de realizar un ejercicio de observación directa que permita ubicar puntos críticos del territorio.                                                    Las jornadas se desarrollaron en las 3 localidades del Distrito, identificandose que la Localidad 1 fue en donde mas se envidencio la presencia de niños, niñas y sus familias en las situaciones relacionadas con mendicidad, trabajo infantil y alta permanencia en calle. 
Se inicio proceso de intervencion en chambacu  por la presencia de NNA en situacion de vida en calle, lograndose a traves de un trabajo articulado con SNBF, la atencion de un grupo de ellos.  Se ha mantenido el seguimiento, la gestion y el apoyo por parte del grupo infancia a la situacion de los niños y las atenciones brindadas a ellos.</t>
  </si>
  <si>
    <t>Se llevo a cabo Jornada de Atencion Integral en Chambacu, brindando  atención a niñas, niños y adolescentes con alta permanencia en calle que se encuentran ubicados en el sector de Chambacu y a las familias asentadas en esa zona.
Esta Jornada fue organizada y liderada desde la Secretaria de Participación y Desarrollo Social desde la Unidad de Infancia, Juventud y Familia, logrando la vinculación de diferentes instancias del Distrito,  atendiendose 20 NNA, con actividades de prevencion.          Por otra parte se desarrollaron dos espacios de sensiblizacion para la prevencion de la violencia sexual con 156 NNA</t>
  </si>
  <si>
    <t xml:space="preserve">En el mes de febrero se realizaron visitas para la concertacion de actividades formativas en 2 instituciones educativas de la localidad 3, sin embargo por las situacion de confinamiento no se pudieron ejecutar por lo que se desarrollaron piezas comunicacionales que buscaban mitigar las situaciones de violencia sexual y que ademas contienen las rutas de atención virtual y telefónica a niños, niñas y adolescentes con derechos vulnerados. Estas informaciones seran difundidas a traves de las redes sociales de la Secretaria.                                                                                      En jornada de atencion y prevencion realizada en Chambacu se vinculo a 16 aultos a quienes se le brindaron orientaciones sobre la prevencion de la Violencia Sexual y Trabajo Infantil.                  En alianza con el CIETI se llevo a cabo una Jornada de Sensibilización Contra el Trabajo infantil y Mendicidad, en el Centro Historico, abordando alrededor de 450 personas  
</t>
  </si>
  <si>
    <t xml:space="preserve">Se creó el correo electrónico familiascartagena2020@gmail.com  y se dispuso de lineas telefonicas de algunos funcionarios para brindar asesoría y apoyo psicosocial virtual a la ciudadanía que lo requiera.  Ofreciendo atencion a las entidades y personas que han pedido asesoría para la atención de situaciones de vulneración de derechos de niños, niñas y adolescentes, a traves de la activacion de rutas de atencion y gestion interinstitucional de acuerdo con la situación presentada. </t>
  </si>
  <si>
    <t>Esta meta se ejecuta articulada con la Unidad de Proyectos Productivos, programada para los proximos meses, dado que los adultos beneficarios se identifican dentro de las familias vinculadas al proceso de erradicacion del trabajo infantil, el cual se contemplara para el segundo semestre del año.</t>
  </si>
  <si>
    <t>Se mantiene la campaña de comunicación ciudadana "Lo Valioso es No Tener Precio"</t>
  </si>
  <si>
    <t xml:space="preserve">Se desarrollaron 6 jornadas de ludotecas viajeras en las comunidades de La María, Villa Fanny, Nelson Mandela, Vía Perimetral, Santa Cruz del Islote y Chambacú, beneficiando un total de 719 niños, niñas y adolescentes
Ademas desde el mes de febrero se llevaron a cabo las primeras actividades para organizar la celebración en el Distrito, en alianza con la Corporación Juego y Niñez y la Oficina de Gestión Social de la Alcaldía, el viernes 7 de febrero se llevó a cabo el taller de socialización de lineamientos técnicos de la celebración día de la niñez, conto con la participación 58 personas, representando un total de 27 instituciones. </t>
  </si>
  <si>
    <t>Con el objetivo de consultar a las niñas y niños del Distrito de Cartagena de Indias cuales son las necesidades y problemáticas que dificultan el pleno ejercicio y cumplimiento de sus derechos con el fin plantear soluciones en la construcción del Plan de Desarrollo 2020 – 2023, 121 niños niñas y adolescentes de sectores vulnerables de la ciudad desarrollaron mesas de trabajo durante toda la mañana del día 21 de febrero de 2020.</t>
  </si>
  <si>
    <t>Durante este primer trimestre se vinculo al Consejo de infancia y adolescencia, en actividades de acompañamiento para revisar que las apuestas definidas en la politica publica adoptada quedaran inmersas en el nuevo PDT</t>
  </si>
  <si>
    <t>NO se realizó, pues su proyección implica riesgos de contagio por COVID-19</t>
  </si>
  <si>
    <t>Se estableció convenio con 3 Hogares Geriatricos para la atencion a mayores en situación de calle o abandono</t>
  </si>
  <si>
    <t>Esta meta es cumplida y no hacia parte del plan de acción desde 2019</t>
  </si>
  <si>
    <t xml:space="preserve">La meta tiene un cumplimiento del 80%. El acuerdo esta creado y no alcanzo su aprobación, en primer momento, en el segundo semestre 2019 por las circunstacia de los concejales que afecto las sesiones del consejo. En el presente periodo puede proyectarse su aprobacion de manera virtual. </t>
  </si>
  <si>
    <t>Meta cumplida en 2019</t>
  </si>
  <si>
    <t xml:space="preserve">La meta es resultado de un proceso de articulación con otras dependencias ys ecretarias del distrito. En este periodo el tema de apoyos y ayudas en el marco de la emergencia por COVID 19 se han articulado directamente desde el despacho del secretario con Plan de Emergencia Social PES, con la oficina de la Primera Dama y de gestión de riesgos. </t>
  </si>
  <si>
    <t>Se continua con el proceso a través de una estrategia remota de atención a personas mayores socializando los protocolos de prevención de COVID-19  como estrategia de autocuidado, así como el acceso a los  beneficios que le competen desde sus derechos</t>
  </si>
  <si>
    <t>Se realiza la atención a traves del apoyo nutricional con ayudas alimentaris, acompañamiento psicosocial remoto y actividades fisicas para la prevención de enfermedades y discapacidades a trves de llamadas telefonicas, redes sociales, grupos de whatsapp.</t>
  </si>
  <si>
    <t xml:space="preserve">La meta fue alcanzada en 2019. El fortalecimiento a unidades productivas se ha suspendido por cumplimiento a las medidas preventivas de contagio por COVID-19 </t>
  </si>
  <si>
    <t>NO se han realizado encuentros intergeneracionales por cumplimiento de las medidas de aislamiento para mitigar el contagio por COVID-19</t>
  </si>
  <si>
    <t>El avance hace referencia al indicador de logro en el primer trimestre.</t>
  </si>
  <si>
    <t>Recursos agotados a la fecha por atencion prioritaria de la atencion humanitaria.</t>
  </si>
  <si>
    <t>Esta meta se ejecuta de la mano con la Secretaria de Infraestructura. Se encuentra el CDI Villas de Aranjuez con un avance de construccion de mas del 80%, acorde con lo reportado por Infraestructura. Se requiere que la alta direccion tome una decision para determinar la asignacion de los recursos y la terminacion de la obra, encontrandose en estudio dicha viabilidad, por parte de la entidad encargada de las obras publicas en el territorio.</t>
  </si>
  <si>
    <t>Se adelanta la gestion de recursos para garantizar la apertura del hogar de paso en el mes de abril. Toda vez que el plan de inversiones 2020 ademas de no asignar recursos, ni siquiera creo el rubro.  Sin embargo dada la situacion de confinamiento por la llegada de la Pandemia se desarrollaron las Gestiones para la atención de casos a NNA con derechos vulnerados, ante el ICBF, quien suplio la falta del hogar, disponiendo de cupos en sus instituciones de proteccion, como medida transitoria.          Gestionandose el restablecimiento de derechos de 14 nna.</t>
  </si>
  <si>
    <t>Vr. PresupuestoEjecutado</t>
  </si>
  <si>
    <t>se tiene previsto en articulacion con la defensoria del pueblo realizar 3 talleres de prevencion de violencia hacia la población lgbtiq+. Durante el mes de julio de 2020.</t>
  </si>
  <si>
    <t>500 Unidades de negocios con sus registros mercantiles.</t>
  </si>
  <si>
    <t>196,504,979</t>
  </si>
  <si>
    <t>ACUMULADO  META PRODUCTO 2016-2019</t>
  </si>
  <si>
    <t>AVANCE META PRODUCTO A JUNIO 30 DE 2020</t>
  </si>
  <si>
    <t>AVANCE META PRODUCTO AL CUATRIENIO</t>
  </si>
  <si>
    <t>AVANCE SUBPROGRAMA</t>
  </si>
  <si>
    <t>REPORTE META PRODUCTO CORTE                31-03-2020</t>
  </si>
  <si>
    <t>REPORTE META PRODUCTO CORTE                        30-06-2020</t>
  </si>
  <si>
    <t>ACUMULADO  META PRODUCTO 2016-2020</t>
  </si>
  <si>
    <t>META A EJECUTAR PROYECTO 2020</t>
  </si>
  <si>
    <t>REPORTE
CORTE                31-03-2020</t>
  </si>
  <si>
    <t>REPORTE
CORTE                        30-06-2020</t>
  </si>
  <si>
    <t xml:space="preserve">AVANCE TRIMESTRAL META PROYECTO </t>
  </si>
  <si>
    <t>AVANCE PROYECTO</t>
  </si>
  <si>
    <t>TOTAL META PROYECTO EJECUTADO 2020</t>
  </si>
  <si>
    <t>NP</t>
  </si>
  <si>
    <t>NA</t>
  </si>
  <si>
    <t>AVANCE PROGRAMA</t>
  </si>
  <si>
    <t>PRESUPUESTO</t>
  </si>
  <si>
    <t>EJECUCIÓN PRESUPUESTAL SEGÚN PREDIS - PLANEACIÓN</t>
  </si>
  <si>
    <t>RUBRO PRESUPUESTAL</t>
  </si>
  <si>
    <t>02-001-06-20-01-06-01-01
FORTALECIMIENTO DE ENTORNOS Y ESPACIOS PROTECTORES PARA UNA PRIMERA INFANCIA FELIZ Y PROTEGIDA - Ingresos Corrientes de Libre Destinacion</t>
  </si>
  <si>
    <t>PRESUPUESTO DEFINITIVO SEGÚN PREDIS - PLANEACIÓN</t>
  </si>
  <si>
    <t>02-065-06-20-01-06-01-01
FORTALECIMIENTO DE ENTORNOS Y ESPACIOS PROTECTORES PARA UNA PRIMERA INFANCIA FELIZ Y PROTEGIDA - Rendimientos Financieros Atencion Integral Primera Infancia</t>
  </si>
  <si>
    <t>02-001-06-20-01-06-02-01
FORTALECIMIENTO DE  ESPACIOS DE LUDICA Y PARTICIPACION DE LA NI?EZ Y LA ADOLECENCIA EN SU PROPIO DESARROLLO - Ingresos Corrientes de Libre Destinacion</t>
  </si>
  <si>
    <t>02-001-06-20-01-07-01-01
FORTALECIMIENTO DE LA PARTICIPACION JUVENIL  GENTE JOVEN PARTICIPANDO Y A SALVO  -Ingresos Corrientes de Libre Destinacion</t>
  </si>
  <si>
    <t>02-088-06-20-01-08-01-01
PREVENCION, PROMOCION Y ERRADICACION DEL MALTRATO Y/O ABANDONO DE PERSONAS MAYORES - Estampilla Años Dorados</t>
  </si>
  <si>
    <t>02-088-06-20-01-08-01-02
FORTALECIMIENTO DE ORGANIZACIONES DE PERSONAS MAYORES - Estampilla Años Dorados</t>
  </si>
  <si>
    <t>02-088-06-20-01-08-01-03
IMPLEMENTACION DEL SISTEMA INTEGRADO DE ATENCION A PERSONAS MAYORES CARTAGENA - Estampilla Años Dorados</t>
  </si>
  <si>
    <t>02-088-06-20-01-08-02-01
IMPLEMENTACION PROMOCION DEL AUTO CUIDADO Y HABITOS DE VIDA SALUDABLE - Estampilla Años Dorados</t>
  </si>
  <si>
    <t>02-088-06-20-01-08-02-02
GENERACION DE INGRESOS CARTAGENA - Estampilla Años Dorados</t>
  </si>
  <si>
    <t xml:space="preserve">02-088-06-20-01-08-02-03
ASISTENCIA ATENCION INTEGRAL A LAS PERSONAS MAYORES DEL DISTRITO - Estampilla Años Dorados
</t>
  </si>
  <si>
    <t>02-109-06-20-01-08-02-01
ASISTENCIA ATENCION INTEGRAL A LAS PERSONAS MAYORES DEL DISTRITO - Rendimientos financieros estampilla años dorados</t>
  </si>
  <si>
    <t>02-001-06-20-01-09-01-01
PRIMERO TU MUJER LIBRE DE VIOLENCIA - Ingresos Corrientes de Libre Destinacion</t>
  </si>
  <si>
    <t>02-001-06-20-01-09-02-01
PROPENDER POR EL EMPODERAMIENTO Y PARTICIPACION DE MUJERES EN ESPACIOS DE TOMA DE DECISIONES - Ingresos Corrientes de Libre Destinacion</t>
  </si>
  <si>
    <t>02-001-06-20-01-09-03-01
PRIMERO TU MUJER CONSTRUCTORA DE PAZ - Ingresos Corrientes de Libre Destinacion</t>
  </si>
  <si>
    <t>02-001-06-20-01-10-01-01
DIVERSIDAD SEXUAL E IDENTIDADES DE GENERO - Ingresos Corrientes de Libre Destinacion</t>
  </si>
  <si>
    <t>02-001-06-20-01-10-02-01
CONSTRUCCION POLITICA INTEGRADORA FOCALIZADA DE INCLUSION SOCIAL A LAS PERSONAS CON DISCAPACIDAD - Ingresos Corrientes de Libre Destinacion</t>
  </si>
  <si>
    <t>02-001-06-20-01-10-02-02
CONSOLIDACION DE MECANISMOS QUE PROTEJAN A LAS PERSONAS CON DISCAPACIDAD DE MANERA INTEGRAL - Ingresos Corrientes de Libre Destinacion</t>
  </si>
  <si>
    <t>02-001-06-20-01-10-02-03 
CONTRIBUCION A LA GERENCIA SOCIAL TRANSECTORIAL PARA TRANSFORMAR IMAGINARIOS DE LA DISCAPACIDAD - Ingresos Corrientes de Libre Destinacion</t>
  </si>
  <si>
    <t>02-001-06-20-01-10-02-04
ASISTENCIA AL FORTALECIMIENTO DEL SISTEMA DISTRITAL DE DISCAPACIDAD E INCLUSION SOCIAL - Ingresos Corrientes de Libre Destinacion</t>
  </si>
  <si>
    <t>02-001-06-20-01-10-03-01
APOYO SOCIAL DE LA POBLACION HABITANTE DE CALLE - Ingresos Corrientes de Libre Destinacion</t>
  </si>
  <si>
    <t>02-001-06-20-02-01-02-01
IMPLEMENTACION DEL PLAN ESTRATEGICO PARA EL DESARROLLO SOCIOEMPRESARIAL Y PRODUCTIVO - Ingresos Corrientes de Libre Destinacion</t>
  </si>
  <si>
    <t>02-001-06-20-02-01-02-02
PRIMERO TU MUJER CON AUTONOMIA ECONOMICA - Ingresos Corrientes de Libre Destinacion</t>
  </si>
  <si>
    <t>02-001-06-20-02-01-02-03
FORTALECIMIENTO PARA DESARROLLO ECONOMICO DE GENTE JOVEN Y EMPRENDEDORA - Ingresos Corrientes de Libre Destinacion</t>
  </si>
  <si>
    <t>02-001-06-20-03-05-02-01
FORTALECIMIENTO A ORGANIZACIONES COMUNALES, BRINDANDO HERRAMIENTAS PARA CUMPLIMIENTO DE SUS OBJETIVOS  - Ingresos Corrientes de Libre Destinacion</t>
  </si>
  <si>
    <t>EJECUCION PRESUPUESTAL SECRETARÍA DE PARTICIPACIÓN Y DESARROLLO SOCIAL A JUNIO 30 DE 2020</t>
  </si>
  <si>
    <t>AVANCE PLAN DE DESARROLLO SECRETARÍA DE PARTICIPACIÓN Y DESARROLLO SOCIAL JUNIO 30 DE 2020</t>
  </si>
  <si>
    <t>AVANCE ACUMULADO PLAN DE DESARROLLO SECRETARÍA DE PARTICIPACIÓN Y DESARROLLO SOCIAL 2016-20200</t>
  </si>
  <si>
    <t>AVANCE PLAN DE ACCIÓN SECRETARÍA DE PARTICIPACIÓN Y DESARROLLO SOCIAL JUNIO 30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</si>
</sst>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21" x14ac:knownFonts="1">
    <font>
      <sz val="11"/>
      <color theme="1"/>
      <name val="Calibri"/>
      <family val="2"/>
      <scheme val="minor"/>
    </font>
    <font>
      <sz val="11"/>
      <color theme="1"/>
      <name val="Calibri"/>
      <family val="2"/>
      <scheme val="minor"/>
    </font>
    <font>
      <sz val="10"/>
      <name val="Arial"/>
      <family val="2"/>
    </font>
    <font>
      <b/>
      <sz val="14"/>
      <color theme="0"/>
      <name val="Arial Narrow"/>
      <family val="2"/>
    </font>
    <font>
      <b/>
      <sz val="14"/>
      <color theme="9" tint="-0.499984740745262"/>
      <name val="Arial Narrow"/>
      <family val="2"/>
    </font>
    <font>
      <b/>
      <sz val="12"/>
      <color rgb="FFFF0000"/>
      <name val="Arial Narrow"/>
      <family val="2"/>
    </font>
    <font>
      <sz val="14"/>
      <color theme="1"/>
      <name val="Arial Narrow"/>
      <family val="2"/>
    </font>
    <font>
      <sz val="14"/>
      <color rgb="FF000000"/>
      <name val="Arial Narrow"/>
      <family val="2"/>
    </font>
    <font>
      <sz val="14"/>
      <name val="Arial Narrow"/>
      <family val="2"/>
    </font>
    <font>
      <sz val="14"/>
      <color rgb="FFFF0000"/>
      <name val="Arial Narrow"/>
      <family val="2"/>
    </font>
    <font>
      <b/>
      <sz val="12"/>
      <color theme="1"/>
      <name val="Arial Narrow"/>
      <family val="2"/>
    </font>
    <font>
      <sz val="12"/>
      <color theme="1"/>
      <name val="Arial Narrow"/>
      <family val="2"/>
    </font>
    <font>
      <sz val="18"/>
      <color theme="1"/>
      <name val="Arial Narrow"/>
      <family val="2"/>
    </font>
    <font>
      <b/>
      <sz val="16"/>
      <color rgb="FFFF0000"/>
      <name val="Arial Narrow"/>
      <family val="2"/>
    </font>
    <font>
      <sz val="20"/>
      <color theme="1"/>
      <name val="Arial Narrow"/>
      <family val="2"/>
    </font>
    <font>
      <b/>
      <sz val="14"/>
      <color rgb="FFFF0000"/>
      <name val="Arial Narrow"/>
      <family val="2"/>
    </font>
    <font>
      <b/>
      <sz val="18"/>
      <color rgb="FFFF0000"/>
      <name val="Arial Narrow"/>
      <family val="2"/>
    </font>
    <font>
      <b/>
      <sz val="14"/>
      <color theme="1"/>
      <name val="Arial Narrow"/>
      <family val="2"/>
    </font>
    <font>
      <sz val="12"/>
      <color rgb="FFFF0000"/>
      <name val="Arial Narrow"/>
      <family val="2"/>
    </font>
    <font>
      <b/>
      <sz val="20"/>
      <color rgb="FFFF0000"/>
      <name val="Arial Narrow"/>
      <family val="2"/>
    </font>
    <font>
      <b/>
      <sz val="22"/>
      <color rgb="FFFF0000"/>
      <name val="Arial Narrow"/>
      <family val="2"/>
    </font>
  </fonts>
  <fills count="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71B14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3">
    <xf numFmtId="0" fontId="0" fillId="0" borderId="0"/>
    <xf numFmtId="0" fontId="2" fillId="0" borderId="0"/>
    <xf numFmtId="9" fontId="1" fillId="0" borderId="0" applyFont="0" applyFill="0" applyBorder="0" applyAlignment="0" applyProtection="0"/>
  </cellStyleXfs>
  <cellXfs count="137">
    <xf numFmtId="0" fontId="0" fillId="0" borderId="0" xfId="0"/>
    <xf numFmtId="3" fontId="3" fillId="4" borderId="1" xfId="0" applyNumberFormat="1" applyFont="1" applyFill="1" applyBorder="1" applyAlignment="1">
      <alignment horizontal="center" vertical="center" wrapText="1"/>
    </xf>
    <xf numFmtId="9" fontId="3" fillId="4" borderId="1" xfId="2"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9" fontId="4" fillId="2" borderId="1" xfId="2"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10"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0" fontId="7"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Fill="1" applyBorder="1" applyAlignment="1">
      <alignment vertical="center" wrapText="1"/>
    </xf>
    <xf numFmtId="0" fontId="6" fillId="0" borderId="4" xfId="0" applyFont="1" applyBorder="1" applyAlignment="1">
      <alignment horizontal="left" vertical="center" wrapText="1"/>
    </xf>
    <xf numFmtId="0" fontId="9" fillId="0" borderId="1" xfId="0" applyFont="1" applyFill="1" applyBorder="1" applyAlignment="1">
      <alignment horizontal="left" vertical="center" wrapText="1"/>
    </xf>
    <xf numFmtId="3" fontId="9" fillId="0" borderId="1" xfId="0" applyNumberFormat="1" applyFont="1" applyFill="1" applyBorder="1" applyAlignment="1">
      <alignment horizontal="center" vertical="center" wrapText="1"/>
    </xf>
    <xf numFmtId="0" fontId="6" fillId="0" borderId="3" xfId="0" applyFont="1" applyBorder="1" applyAlignment="1">
      <alignment horizontal="left" vertical="center" wrapText="1"/>
    </xf>
    <xf numFmtId="3" fontId="6"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3" fontId="8" fillId="0" borderId="1"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Alignment="1">
      <alignment horizontal="center" vertical="center"/>
    </xf>
    <xf numFmtId="3" fontId="3" fillId="5" borderId="1" xfId="0" applyNumberFormat="1" applyFont="1" applyFill="1" applyBorder="1" applyAlignment="1">
      <alignment horizontal="center" vertical="center" wrapText="1"/>
    </xf>
    <xf numFmtId="9" fontId="3" fillId="5" borderId="1" xfId="2" applyFont="1" applyFill="1" applyBorder="1" applyAlignment="1">
      <alignment horizontal="center" vertical="center" wrapText="1"/>
    </xf>
    <xf numFmtId="10" fontId="3" fillId="5"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0" fontId="12" fillId="0" borderId="1" xfId="0" applyNumberFormat="1" applyFont="1" applyBorder="1" applyAlignment="1">
      <alignment horizontal="center" vertical="center"/>
    </xf>
    <xf numFmtId="0" fontId="6" fillId="4" borderId="1" xfId="0" applyFont="1" applyFill="1" applyBorder="1" applyAlignment="1">
      <alignment vertical="center" wrapText="1"/>
    </xf>
    <xf numFmtId="10" fontId="14" fillId="0" borderId="4" xfId="0" applyNumberFormat="1" applyFont="1" applyBorder="1" applyAlignment="1">
      <alignment horizontal="center" vertical="center"/>
    </xf>
    <xf numFmtId="10" fontId="15" fillId="0" borderId="1" xfId="2" applyNumberFormat="1" applyFont="1" applyBorder="1" applyAlignment="1">
      <alignment horizontal="center" vertical="center"/>
    </xf>
    <xf numFmtId="3" fontId="15" fillId="0" borderId="1" xfId="0" applyNumberFormat="1" applyFont="1" applyBorder="1" applyAlignment="1">
      <alignment horizontal="center" vertical="center"/>
    </xf>
    <xf numFmtId="10" fontId="15" fillId="2" borderId="1" xfId="2" applyNumberFormat="1" applyFont="1" applyFill="1" applyBorder="1" applyAlignment="1">
      <alignment horizontal="center" vertical="center"/>
    </xf>
    <xf numFmtId="10" fontId="13" fillId="0" borderId="1" xfId="0" applyNumberFormat="1" applyFont="1" applyFill="1" applyBorder="1" applyAlignment="1">
      <alignment horizontal="center" vertical="center" wrapText="1"/>
    </xf>
    <xf numFmtId="10" fontId="13" fillId="0" borderId="2"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6" fillId="0" borderId="0" xfId="0" applyFont="1" applyFill="1" applyAlignment="1">
      <alignment vertical="center"/>
    </xf>
    <xf numFmtId="10" fontId="16" fillId="0" borderId="1" xfId="0" applyNumberFormat="1" applyFont="1" applyFill="1" applyBorder="1" applyAlignment="1">
      <alignment horizontal="center" vertical="center" wrapText="1"/>
    </xf>
    <xf numFmtId="10" fontId="13" fillId="0" borderId="5" xfId="2" applyNumberFormat="1" applyFont="1" applyFill="1" applyBorder="1" applyAlignment="1">
      <alignment horizontal="center" vertical="center" wrapText="1"/>
    </xf>
    <xf numFmtId="0" fontId="6" fillId="0" borderId="0" xfId="0" applyFont="1" applyFill="1" applyAlignment="1">
      <alignment horizontal="center" vertical="center"/>
    </xf>
    <xf numFmtId="0" fontId="17" fillId="0" borderId="0" xfId="0" applyFont="1" applyBorder="1" applyAlignment="1">
      <alignment horizontal="center" vertical="center" wrapText="1"/>
    </xf>
    <xf numFmtId="10" fontId="16" fillId="0" borderId="4"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0" fontId="16" fillId="0" borderId="16" xfId="0" applyNumberFormat="1" applyFont="1" applyBorder="1" applyAlignment="1">
      <alignment horizontal="center" vertical="center"/>
    </xf>
    <xf numFmtId="10" fontId="16" fillId="0" borderId="17" xfId="0" applyNumberFormat="1" applyFont="1" applyBorder="1" applyAlignment="1">
      <alignment horizontal="center" vertical="center"/>
    </xf>
    <xf numFmtId="0" fontId="16" fillId="0" borderId="15" xfId="0" applyFont="1" applyBorder="1" applyAlignment="1">
      <alignment vertical="center"/>
    </xf>
    <xf numFmtId="10" fontId="20" fillId="0" borderId="1" xfId="0" applyNumberFormat="1" applyFont="1" applyBorder="1" applyAlignment="1">
      <alignment horizontal="center" vertical="center"/>
    </xf>
    <xf numFmtId="3" fontId="9" fillId="0" borderId="2"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164" fontId="13" fillId="0" borderId="3" xfId="0" applyNumberFormat="1"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1" xfId="0" applyFont="1" applyFill="1" applyBorder="1" applyAlignment="1">
      <alignment horizontal="center" vertical="center" wrapText="1"/>
    </xf>
    <xf numFmtId="10" fontId="19" fillId="0" borderId="12" xfId="2" applyNumberFormat="1" applyFont="1" applyFill="1" applyBorder="1" applyAlignment="1">
      <alignment horizontal="center" vertical="center"/>
    </xf>
    <xf numFmtId="10" fontId="19" fillId="0" borderId="13" xfId="2" applyNumberFormat="1" applyFont="1" applyFill="1" applyBorder="1" applyAlignment="1">
      <alignment horizontal="center" vertical="center"/>
    </xf>
    <xf numFmtId="10" fontId="16" fillId="0" borderId="14" xfId="0" applyNumberFormat="1" applyFont="1" applyBorder="1" applyAlignment="1">
      <alignment horizontal="center" vertical="center" wrapText="1"/>
    </xf>
    <xf numFmtId="10" fontId="16" fillId="0" borderId="16" xfId="0" applyNumberFormat="1"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3" xfId="0" applyFont="1" applyBorder="1" applyAlignment="1">
      <alignment horizontal="center" vertical="center" wrapText="1"/>
    </xf>
    <xf numFmtId="3" fontId="9" fillId="0" borderId="4"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0" fontId="16" fillId="0" borderId="2" xfId="0" applyNumberFormat="1" applyFont="1" applyFill="1" applyBorder="1" applyAlignment="1">
      <alignment horizontal="center" vertical="center" wrapText="1"/>
    </xf>
    <xf numFmtId="10" fontId="16" fillId="0" borderId="4" xfId="0" applyNumberFormat="1" applyFont="1" applyFill="1" applyBorder="1" applyAlignment="1">
      <alignment horizontal="center" vertical="center" wrapText="1"/>
    </xf>
    <xf numFmtId="10" fontId="16" fillId="0" borderId="3"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7" fillId="0" borderId="1" xfId="0" applyFont="1" applyBorder="1" applyAlignment="1">
      <alignment horizontal="center" vertical="center" wrapText="1"/>
    </xf>
    <xf numFmtId="3" fontId="9"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10" fontId="13" fillId="0" borderId="2" xfId="0" applyNumberFormat="1" applyFont="1" applyFill="1" applyBorder="1" applyAlignment="1">
      <alignment horizontal="center" vertical="center" wrapText="1"/>
    </xf>
    <xf numFmtId="10" fontId="13" fillId="0" borderId="4" xfId="0" applyNumberFormat="1" applyFont="1" applyFill="1" applyBorder="1" applyAlignment="1">
      <alignment horizontal="center" vertical="center" wrapText="1"/>
    </xf>
    <xf numFmtId="10" fontId="13"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0" fontId="7" fillId="0" borderId="1"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10" fontId="12" fillId="0" borderId="1" xfId="2" applyNumberFormat="1" applyFont="1" applyFill="1" applyBorder="1" applyAlignment="1">
      <alignment horizontal="center" vertical="center" wrapText="1"/>
    </xf>
    <xf numFmtId="10" fontId="12" fillId="0" borderId="1" xfId="0" applyNumberFormat="1" applyFont="1" applyBorder="1" applyAlignment="1">
      <alignment horizontal="center" vertical="center"/>
    </xf>
    <xf numFmtId="10" fontId="14" fillId="0" borderId="2" xfId="2" applyNumberFormat="1" applyFont="1" applyFill="1" applyBorder="1" applyAlignment="1">
      <alignment horizontal="center" vertical="center" wrapText="1"/>
    </xf>
    <xf numFmtId="10" fontId="14" fillId="0" borderId="4" xfId="2" applyNumberFormat="1" applyFont="1" applyFill="1" applyBorder="1" applyAlignment="1">
      <alignment horizontal="center" vertical="center" wrapText="1"/>
    </xf>
    <xf numFmtId="10" fontId="14" fillId="0" borderId="3" xfId="2" applyNumberFormat="1" applyFont="1" applyFill="1" applyBorder="1" applyAlignment="1">
      <alignment horizontal="center" vertical="center" wrapText="1"/>
    </xf>
    <xf numFmtId="10" fontId="14" fillId="0" borderId="2" xfId="0" applyNumberFormat="1" applyFont="1" applyBorder="1" applyAlignment="1">
      <alignment horizontal="center" vertical="center"/>
    </xf>
    <xf numFmtId="10" fontId="14" fillId="0" borderId="4" xfId="0" applyNumberFormat="1" applyFont="1" applyBorder="1" applyAlignment="1">
      <alignment horizontal="center" vertical="center"/>
    </xf>
    <xf numFmtId="10" fontId="14" fillId="0" borderId="3" xfId="0" applyNumberFormat="1" applyFont="1" applyBorder="1" applyAlignment="1">
      <alignment horizontal="center" vertical="center"/>
    </xf>
  </cellXfs>
  <cellStyles count="3">
    <cellStyle name="Normal" xfId="0" builtinId="0"/>
    <cellStyle name="Normal 3" xfId="1" xr:uid="{00000000-0005-0000-0000-000001000000}"/>
    <cellStyle name="Porcentaje" xfId="2" builtinId="5"/>
  </cellStyles>
  <dxfs count="0"/>
  <tableStyles count="0" defaultTableStyle="TableStyleMedium2" defaultPivotStyle="PivotStyleLight16"/>
  <colors>
    <mruColors>
      <color rgb="FF71B149"/>
      <color rgb="FF606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P81"/>
  <sheetViews>
    <sheetView tabSelected="1" topLeftCell="Q1" zoomScale="60" zoomScaleNormal="60" workbookViewId="0">
      <pane ySplit="3" topLeftCell="A77" activePane="bottomLeft" state="frozen"/>
      <selection pane="bottomLeft" activeCell="W80" sqref="W80"/>
    </sheetView>
  </sheetViews>
  <sheetFormatPr baseColWidth="10" defaultColWidth="11.453125" defaultRowHeight="18" x14ac:dyDescent="0.35"/>
  <cols>
    <col min="1" max="1" width="19" style="5" customWidth="1"/>
    <col min="2" max="2" width="15" style="5" customWidth="1"/>
    <col min="3" max="3" width="16.81640625" style="5" customWidth="1"/>
    <col min="4" max="4" width="21.1796875" style="59" customWidth="1"/>
    <col min="5" max="5" width="35.26953125" style="59" customWidth="1"/>
    <col min="6" max="6" width="41.54296875" style="6" customWidth="1"/>
    <col min="7" max="7" width="18.81640625" style="5" customWidth="1"/>
    <col min="8" max="8" width="23.453125" style="59" customWidth="1"/>
    <col min="9" max="9" width="23.7265625" style="5" hidden="1" customWidth="1"/>
    <col min="10" max="10" width="26" style="5" hidden="1" customWidth="1"/>
    <col min="11" max="11" width="17.81640625" style="5" hidden="1" customWidth="1"/>
    <col min="12" max="12" width="18.81640625" style="5" hidden="1" customWidth="1"/>
    <col min="13" max="13" width="25.54296875" style="5" hidden="1" customWidth="1"/>
    <col min="14" max="14" width="22.1796875" style="5" hidden="1" customWidth="1"/>
    <col min="15" max="15" width="22.81640625" style="5" hidden="1" customWidth="1"/>
    <col min="16" max="16" width="25.54296875" style="5" customWidth="1"/>
    <col min="17" max="17" width="23.81640625" style="5" customWidth="1"/>
    <col min="18" max="18" width="26" style="5" customWidth="1"/>
    <col min="19" max="20" width="25.81640625" style="7" customWidth="1"/>
    <col min="21" max="21" width="35.81640625" style="6" customWidth="1"/>
    <col min="22" max="22" width="19.26953125" style="6" customWidth="1"/>
    <col min="23" max="23" width="26.81640625" style="7" customWidth="1"/>
    <col min="24" max="24" width="17" style="5" customWidth="1"/>
    <col min="25" max="25" width="13.26953125" style="5" customWidth="1"/>
    <col min="26" max="26" width="14.7265625" style="5" customWidth="1"/>
    <col min="27" max="27" width="14.453125" style="5" customWidth="1"/>
    <col min="28" max="28" width="21.54296875" style="8" customWidth="1"/>
    <col min="29" max="29" width="33" style="8" customWidth="1"/>
    <col min="30" max="30" width="18.1796875" style="5" customWidth="1"/>
    <col min="31" max="31" width="27.7265625" style="5" customWidth="1"/>
    <col min="32" max="32" width="36.1796875" style="5" customWidth="1"/>
    <col min="33" max="33" width="28.7265625" style="5" customWidth="1"/>
    <col min="34" max="34" width="50" style="5" customWidth="1"/>
    <col min="35" max="35" width="29.7265625" style="6" customWidth="1"/>
    <col min="36" max="36" width="29.7265625" style="5" customWidth="1"/>
    <col min="37" max="37" width="30.1796875" style="8" customWidth="1"/>
    <col min="38" max="38" width="32.1796875" style="62" customWidth="1"/>
    <col min="39" max="39" width="41.54296875" style="62" customWidth="1"/>
    <col min="40" max="40" width="47.81640625" style="62" customWidth="1"/>
    <col min="41" max="41" width="47.54296875" style="62" customWidth="1"/>
    <col min="42" max="42" width="82.54296875" style="5" customWidth="1"/>
    <col min="43" max="16384" width="11.453125" style="5"/>
  </cols>
  <sheetData>
    <row r="2" spans="1:42" ht="18.5" thickBot="1" x14ac:dyDescent="0.4">
      <c r="AI2" s="105" t="s">
        <v>358</v>
      </c>
      <c r="AJ2" s="105"/>
      <c r="AK2" s="105"/>
      <c r="AL2" s="105"/>
      <c r="AM2" s="63"/>
      <c r="AN2" s="63"/>
      <c r="AO2" s="63"/>
    </row>
    <row r="3" spans="1:42" s="43" customFormat="1" ht="90" customHeight="1" x14ac:dyDescent="0.35">
      <c r="A3" s="42" t="s">
        <v>0</v>
      </c>
      <c r="B3" s="42" t="s">
        <v>1</v>
      </c>
      <c r="C3" s="42" t="s">
        <v>2</v>
      </c>
      <c r="D3" s="42" t="s">
        <v>3</v>
      </c>
      <c r="E3" s="42" t="s">
        <v>4</v>
      </c>
      <c r="F3" s="42" t="s">
        <v>11</v>
      </c>
      <c r="G3" s="42" t="s">
        <v>12</v>
      </c>
      <c r="H3" s="42" t="s">
        <v>5</v>
      </c>
      <c r="I3" s="42" t="s">
        <v>15</v>
      </c>
      <c r="J3" s="42" t="s">
        <v>13</v>
      </c>
      <c r="K3" s="42" t="s">
        <v>14</v>
      </c>
      <c r="L3" s="42" t="s">
        <v>342</v>
      </c>
      <c r="M3" s="42" t="s">
        <v>244</v>
      </c>
      <c r="N3" s="42" t="s">
        <v>346</v>
      </c>
      <c r="O3" s="42" t="s">
        <v>347</v>
      </c>
      <c r="P3" s="61" t="s">
        <v>343</v>
      </c>
      <c r="Q3" s="61" t="s">
        <v>348</v>
      </c>
      <c r="R3" s="61" t="s">
        <v>344</v>
      </c>
      <c r="S3" s="61" t="s">
        <v>345</v>
      </c>
      <c r="T3" s="61" t="s">
        <v>357</v>
      </c>
      <c r="U3" s="42" t="s">
        <v>6</v>
      </c>
      <c r="V3" s="42" t="s">
        <v>16</v>
      </c>
      <c r="W3" s="42" t="s">
        <v>17</v>
      </c>
      <c r="X3" s="42" t="s">
        <v>349</v>
      </c>
      <c r="Y3" s="42" t="s">
        <v>7</v>
      </c>
      <c r="Z3" s="42" t="s">
        <v>350</v>
      </c>
      <c r="AA3" s="42" t="s">
        <v>351</v>
      </c>
      <c r="AB3" s="42" t="s">
        <v>354</v>
      </c>
      <c r="AC3" s="47" t="s">
        <v>352</v>
      </c>
      <c r="AD3" s="48" t="s">
        <v>353</v>
      </c>
      <c r="AE3" s="48" t="s">
        <v>357</v>
      </c>
      <c r="AF3" s="42" t="s">
        <v>18</v>
      </c>
      <c r="AG3" s="42" t="s">
        <v>19</v>
      </c>
      <c r="AH3" s="42" t="s">
        <v>8</v>
      </c>
      <c r="AI3" s="42" t="s">
        <v>10</v>
      </c>
      <c r="AJ3" s="42" t="s">
        <v>9</v>
      </c>
      <c r="AK3" s="42" t="s">
        <v>245</v>
      </c>
      <c r="AL3" s="42" t="s">
        <v>338</v>
      </c>
      <c r="AM3" s="48" t="s">
        <v>360</v>
      </c>
      <c r="AN3" s="48" t="s">
        <v>362</v>
      </c>
      <c r="AO3" s="48" t="s">
        <v>359</v>
      </c>
      <c r="AP3" s="42" t="s">
        <v>20</v>
      </c>
    </row>
    <row r="4" spans="1:42" ht="144" x14ac:dyDescent="0.35">
      <c r="A4" s="118" t="s">
        <v>21</v>
      </c>
      <c r="B4" s="118" t="s">
        <v>22</v>
      </c>
      <c r="C4" s="118" t="s">
        <v>23</v>
      </c>
      <c r="D4" s="118" t="s">
        <v>24</v>
      </c>
      <c r="E4" s="21" t="s">
        <v>25</v>
      </c>
      <c r="F4" s="10" t="s">
        <v>27</v>
      </c>
      <c r="G4" s="11">
        <v>3.3000000000000002E-2</v>
      </c>
      <c r="H4" s="118" t="s">
        <v>84</v>
      </c>
      <c r="I4" s="9" t="s">
        <v>107</v>
      </c>
      <c r="J4" s="12">
        <v>10000</v>
      </c>
      <c r="K4" s="12">
        <v>3321</v>
      </c>
      <c r="L4" s="13">
        <v>12187</v>
      </c>
      <c r="M4" s="13">
        <v>1250</v>
      </c>
      <c r="N4" s="14">
        <v>58</v>
      </c>
      <c r="O4" s="15">
        <v>1506</v>
      </c>
      <c r="P4" s="52">
        <v>1</v>
      </c>
      <c r="Q4" s="53">
        <f>+L4+N4+O4</f>
        <v>13751</v>
      </c>
      <c r="R4" s="52">
        <v>1</v>
      </c>
      <c r="S4" s="111">
        <f>AVERAGE(R4:R5)</f>
        <v>0.66666666666666663</v>
      </c>
      <c r="T4" s="99">
        <f>+S4</f>
        <v>0.66666666666666663</v>
      </c>
      <c r="U4" s="93" t="s">
        <v>175</v>
      </c>
      <c r="V4" s="93" t="s">
        <v>176</v>
      </c>
      <c r="W4" s="16" t="s">
        <v>248</v>
      </c>
      <c r="X4" s="44">
        <v>1250</v>
      </c>
      <c r="Y4" s="17" t="s">
        <v>230</v>
      </c>
      <c r="Z4" s="44">
        <v>58</v>
      </c>
      <c r="AA4" s="44">
        <v>1506</v>
      </c>
      <c r="AB4" s="44">
        <f t="shared" ref="AB4:AB9" si="0">+Z4+AA4</f>
        <v>1564</v>
      </c>
      <c r="AC4" s="46">
        <v>1</v>
      </c>
      <c r="AD4" s="129">
        <f>AVERAGE(AC4:AC5)</f>
        <v>0.5</v>
      </c>
      <c r="AE4" s="131">
        <f>AVERAGE(AD4:AD15)</f>
        <v>0.50791595508757215</v>
      </c>
      <c r="AF4" s="18">
        <v>43832</v>
      </c>
      <c r="AG4" s="18">
        <v>44012</v>
      </c>
      <c r="AH4" s="17" t="s">
        <v>223</v>
      </c>
      <c r="AI4" s="17" t="s">
        <v>229</v>
      </c>
      <c r="AJ4" s="93" t="s">
        <v>175</v>
      </c>
      <c r="AK4" s="95">
        <v>565511227.54999995</v>
      </c>
      <c r="AL4" s="95">
        <v>58400000</v>
      </c>
      <c r="AM4" s="30" t="s">
        <v>361</v>
      </c>
      <c r="AN4" s="65">
        <v>262249839.55000001</v>
      </c>
      <c r="AO4" s="65">
        <v>58400000</v>
      </c>
      <c r="AP4" s="19" t="s">
        <v>314</v>
      </c>
    </row>
    <row r="5" spans="1:42" ht="180" customHeight="1" x14ac:dyDescent="0.35">
      <c r="A5" s="118"/>
      <c r="B5" s="118"/>
      <c r="C5" s="118"/>
      <c r="D5" s="118"/>
      <c r="E5" s="21" t="s">
        <v>26</v>
      </c>
      <c r="F5" s="10" t="s">
        <v>28</v>
      </c>
      <c r="G5" s="20">
        <v>4</v>
      </c>
      <c r="H5" s="118"/>
      <c r="I5" s="9" t="s">
        <v>108</v>
      </c>
      <c r="J5" s="12">
        <v>3</v>
      </c>
      <c r="K5" s="12">
        <v>4</v>
      </c>
      <c r="L5" s="13">
        <v>1</v>
      </c>
      <c r="M5" s="13">
        <v>1</v>
      </c>
      <c r="N5" s="14">
        <v>0</v>
      </c>
      <c r="O5" s="15">
        <v>0</v>
      </c>
      <c r="P5" s="52">
        <f t="shared" ref="P5:P9" si="1">+(N5+O5)/M5</f>
        <v>0</v>
      </c>
      <c r="Q5" s="53">
        <f t="shared" ref="Q5:Q69" si="2">+L5+N5+O5</f>
        <v>1</v>
      </c>
      <c r="R5" s="52">
        <f t="shared" ref="R5:R69" si="3">+Q5/J5</f>
        <v>0.33333333333333331</v>
      </c>
      <c r="S5" s="113"/>
      <c r="T5" s="101"/>
      <c r="U5" s="94"/>
      <c r="V5" s="94"/>
      <c r="W5" s="16" t="s">
        <v>232</v>
      </c>
      <c r="X5" s="1">
        <v>1</v>
      </c>
      <c r="Y5" s="17" t="s">
        <v>230</v>
      </c>
      <c r="Z5" s="1">
        <v>0</v>
      </c>
      <c r="AA5" s="1">
        <v>0</v>
      </c>
      <c r="AB5" s="1">
        <f t="shared" si="0"/>
        <v>0</v>
      </c>
      <c r="AC5" s="2">
        <f>+AB5/X5</f>
        <v>0</v>
      </c>
      <c r="AD5" s="129"/>
      <c r="AE5" s="132"/>
      <c r="AF5" s="18">
        <v>43832</v>
      </c>
      <c r="AG5" s="18">
        <v>44012</v>
      </c>
      <c r="AH5" s="17" t="s">
        <v>223</v>
      </c>
      <c r="AI5" s="17" t="s">
        <v>229</v>
      </c>
      <c r="AJ5" s="94"/>
      <c r="AK5" s="96"/>
      <c r="AL5" s="96"/>
      <c r="AM5" s="30" t="s">
        <v>363</v>
      </c>
      <c r="AN5" s="65">
        <v>103261387</v>
      </c>
      <c r="AO5" s="65">
        <v>0</v>
      </c>
      <c r="AP5" s="19" t="s">
        <v>336</v>
      </c>
    </row>
    <row r="6" spans="1:42" ht="192" customHeight="1" x14ac:dyDescent="0.35">
      <c r="A6" s="118"/>
      <c r="B6" s="118"/>
      <c r="C6" s="118"/>
      <c r="D6" s="118" t="s">
        <v>29</v>
      </c>
      <c r="E6" s="120" t="s">
        <v>82</v>
      </c>
      <c r="F6" s="120" t="s">
        <v>30</v>
      </c>
      <c r="G6" s="121">
        <v>7.0000000000000001E-3</v>
      </c>
      <c r="H6" s="118" t="s">
        <v>85</v>
      </c>
      <c r="I6" s="9" t="s">
        <v>109</v>
      </c>
      <c r="J6" s="117">
        <v>1360</v>
      </c>
      <c r="K6" s="117">
        <v>1297</v>
      </c>
      <c r="L6" s="13">
        <v>715</v>
      </c>
      <c r="M6" s="13">
        <v>100</v>
      </c>
      <c r="N6" s="14">
        <v>14</v>
      </c>
      <c r="O6" s="15">
        <v>11</v>
      </c>
      <c r="P6" s="52">
        <f t="shared" si="1"/>
        <v>0.25</v>
      </c>
      <c r="Q6" s="53">
        <f t="shared" si="2"/>
        <v>740</v>
      </c>
      <c r="R6" s="54">
        <f t="shared" si="3"/>
        <v>0.54411764705882348</v>
      </c>
      <c r="S6" s="111">
        <f>AVERAGE(R6:R12)</f>
        <v>0.81302521008403361</v>
      </c>
      <c r="T6" s="99">
        <f>AVERAGE(S6:S15)</f>
        <v>0.88923482726423897</v>
      </c>
      <c r="U6" s="93" t="s">
        <v>177</v>
      </c>
      <c r="V6" s="93" t="s">
        <v>178</v>
      </c>
      <c r="W6" s="16" t="s">
        <v>249</v>
      </c>
      <c r="X6" s="1">
        <v>100</v>
      </c>
      <c r="Y6" s="17" t="s">
        <v>230</v>
      </c>
      <c r="Z6" s="1">
        <v>14</v>
      </c>
      <c r="AA6" s="1">
        <v>11</v>
      </c>
      <c r="AB6" s="1">
        <f t="shared" si="0"/>
        <v>25</v>
      </c>
      <c r="AC6" s="2">
        <f>+AB6/X6</f>
        <v>0.25</v>
      </c>
      <c r="AD6" s="129">
        <f>AVERAGE(AC6:AC12)</f>
        <v>0.56859971711456858</v>
      </c>
      <c r="AE6" s="132"/>
      <c r="AF6" s="18">
        <v>43832</v>
      </c>
      <c r="AG6" s="18">
        <v>44012</v>
      </c>
      <c r="AH6" s="17" t="s">
        <v>223</v>
      </c>
      <c r="AI6" s="115" t="s">
        <v>229</v>
      </c>
      <c r="AJ6" s="93" t="s">
        <v>177</v>
      </c>
      <c r="AK6" s="116">
        <v>0</v>
      </c>
      <c r="AL6" s="116">
        <v>0</v>
      </c>
      <c r="AM6" s="106"/>
      <c r="AN6" s="107"/>
      <c r="AO6" s="107"/>
      <c r="AP6" s="26" t="s">
        <v>337</v>
      </c>
    </row>
    <row r="7" spans="1:42" ht="174" customHeight="1" x14ac:dyDescent="0.35">
      <c r="A7" s="118"/>
      <c r="B7" s="118"/>
      <c r="C7" s="118"/>
      <c r="D7" s="118"/>
      <c r="E7" s="120"/>
      <c r="F7" s="120"/>
      <c r="G7" s="121"/>
      <c r="H7" s="118"/>
      <c r="I7" s="9" t="s">
        <v>110</v>
      </c>
      <c r="J7" s="117"/>
      <c r="K7" s="117"/>
      <c r="L7" s="13">
        <v>200</v>
      </c>
      <c r="M7" s="13">
        <v>100</v>
      </c>
      <c r="N7" s="14">
        <v>0</v>
      </c>
      <c r="O7" s="15">
        <v>0</v>
      </c>
      <c r="P7" s="52">
        <f t="shared" si="1"/>
        <v>0</v>
      </c>
      <c r="Q7" s="53">
        <f t="shared" si="2"/>
        <v>200</v>
      </c>
      <c r="R7" s="54">
        <f>+Q7/J6</f>
        <v>0.14705882352941177</v>
      </c>
      <c r="S7" s="112"/>
      <c r="T7" s="100"/>
      <c r="U7" s="114"/>
      <c r="V7" s="114"/>
      <c r="W7" s="16" t="s">
        <v>250</v>
      </c>
      <c r="X7" s="1">
        <v>100</v>
      </c>
      <c r="Y7" s="17" t="s">
        <v>230</v>
      </c>
      <c r="Z7" s="1">
        <v>0</v>
      </c>
      <c r="AA7" s="1">
        <v>0</v>
      </c>
      <c r="AB7" s="1">
        <f t="shared" si="0"/>
        <v>0</v>
      </c>
      <c r="AC7" s="2">
        <f>+AB7/X7</f>
        <v>0</v>
      </c>
      <c r="AD7" s="129"/>
      <c r="AE7" s="132"/>
      <c r="AF7" s="18">
        <v>43832</v>
      </c>
      <c r="AG7" s="18">
        <v>44012</v>
      </c>
      <c r="AH7" s="17" t="s">
        <v>223</v>
      </c>
      <c r="AI7" s="115"/>
      <c r="AJ7" s="114"/>
      <c r="AK7" s="116"/>
      <c r="AL7" s="116"/>
      <c r="AM7" s="106"/>
      <c r="AN7" s="107"/>
      <c r="AO7" s="107"/>
      <c r="AP7" s="26" t="s">
        <v>315</v>
      </c>
    </row>
    <row r="8" spans="1:42" ht="109.5" customHeight="1" x14ac:dyDescent="0.35">
      <c r="A8" s="118"/>
      <c r="B8" s="118"/>
      <c r="C8" s="118"/>
      <c r="D8" s="118"/>
      <c r="E8" s="120" t="s">
        <v>31</v>
      </c>
      <c r="F8" s="120" t="s">
        <v>32</v>
      </c>
      <c r="G8" s="121">
        <v>1.6E-2</v>
      </c>
      <c r="H8" s="118"/>
      <c r="I8" s="9" t="s">
        <v>173</v>
      </c>
      <c r="J8" s="12">
        <v>17170</v>
      </c>
      <c r="K8" s="12">
        <v>16597</v>
      </c>
      <c r="L8" s="13">
        <v>21598</v>
      </c>
      <c r="M8" s="13">
        <v>808</v>
      </c>
      <c r="N8" s="14">
        <v>176</v>
      </c>
      <c r="O8" s="15">
        <v>676</v>
      </c>
      <c r="P8" s="52">
        <v>1</v>
      </c>
      <c r="Q8" s="53">
        <f t="shared" si="2"/>
        <v>22450</v>
      </c>
      <c r="R8" s="52">
        <v>1</v>
      </c>
      <c r="S8" s="112"/>
      <c r="T8" s="100"/>
      <c r="U8" s="114"/>
      <c r="V8" s="114"/>
      <c r="W8" s="16" t="s">
        <v>251</v>
      </c>
      <c r="X8" s="44">
        <v>808</v>
      </c>
      <c r="Y8" s="17" t="s">
        <v>230</v>
      </c>
      <c r="Z8" s="44">
        <v>176</v>
      </c>
      <c r="AA8" s="44">
        <v>676</v>
      </c>
      <c r="AB8" s="44">
        <f t="shared" si="0"/>
        <v>852</v>
      </c>
      <c r="AC8" s="45">
        <v>1</v>
      </c>
      <c r="AD8" s="129"/>
      <c r="AE8" s="132"/>
      <c r="AF8" s="18">
        <v>43832</v>
      </c>
      <c r="AG8" s="18">
        <v>44012</v>
      </c>
      <c r="AH8" s="17" t="s">
        <v>223</v>
      </c>
      <c r="AI8" s="115"/>
      <c r="AJ8" s="114"/>
      <c r="AK8" s="116"/>
      <c r="AL8" s="116"/>
      <c r="AM8" s="106"/>
      <c r="AN8" s="107"/>
      <c r="AO8" s="107"/>
      <c r="AP8" s="26" t="s">
        <v>316</v>
      </c>
    </row>
    <row r="9" spans="1:42" ht="173.25" customHeight="1" x14ac:dyDescent="0.35">
      <c r="A9" s="118"/>
      <c r="B9" s="118"/>
      <c r="C9" s="118"/>
      <c r="D9" s="118"/>
      <c r="E9" s="120"/>
      <c r="F9" s="120"/>
      <c r="G9" s="121"/>
      <c r="H9" s="118"/>
      <c r="I9" s="9" t="s">
        <v>111</v>
      </c>
      <c r="J9" s="12">
        <v>6461</v>
      </c>
      <c r="K9" s="12">
        <v>2968</v>
      </c>
      <c r="L9" s="13">
        <v>11275</v>
      </c>
      <c r="M9" s="13">
        <v>808</v>
      </c>
      <c r="N9" s="14">
        <v>466</v>
      </c>
      <c r="O9" s="15">
        <v>124</v>
      </c>
      <c r="P9" s="52">
        <f t="shared" si="1"/>
        <v>0.73019801980198018</v>
      </c>
      <c r="Q9" s="53">
        <f t="shared" si="2"/>
        <v>11865</v>
      </c>
      <c r="R9" s="52">
        <v>1</v>
      </c>
      <c r="S9" s="112"/>
      <c r="T9" s="100"/>
      <c r="U9" s="114"/>
      <c r="V9" s="114"/>
      <c r="W9" s="16" t="s">
        <v>252</v>
      </c>
      <c r="X9" s="44">
        <v>808</v>
      </c>
      <c r="Y9" s="17" t="s">
        <v>230</v>
      </c>
      <c r="Z9" s="44">
        <v>466</v>
      </c>
      <c r="AA9" s="44">
        <v>124</v>
      </c>
      <c r="AB9" s="44">
        <f t="shared" si="0"/>
        <v>590</v>
      </c>
      <c r="AC9" s="45">
        <f>+AB9/X9</f>
        <v>0.73019801980198018</v>
      </c>
      <c r="AD9" s="129"/>
      <c r="AE9" s="132"/>
      <c r="AF9" s="18">
        <v>43832</v>
      </c>
      <c r="AG9" s="18">
        <v>44012</v>
      </c>
      <c r="AH9" s="17" t="s">
        <v>223</v>
      </c>
      <c r="AI9" s="115"/>
      <c r="AJ9" s="94"/>
      <c r="AK9" s="116"/>
      <c r="AL9" s="116"/>
      <c r="AM9" s="106"/>
      <c r="AN9" s="107"/>
      <c r="AO9" s="107"/>
      <c r="AP9" s="28" t="s">
        <v>317</v>
      </c>
    </row>
    <row r="10" spans="1:42" ht="134.25" customHeight="1" x14ac:dyDescent="0.35">
      <c r="A10" s="118"/>
      <c r="B10" s="118"/>
      <c r="C10" s="118"/>
      <c r="D10" s="118"/>
      <c r="E10" s="120"/>
      <c r="F10" s="120"/>
      <c r="G10" s="121"/>
      <c r="H10" s="118"/>
      <c r="I10" s="29" t="s">
        <v>112</v>
      </c>
      <c r="J10" s="30">
        <v>1</v>
      </c>
      <c r="K10" s="30">
        <v>0</v>
      </c>
      <c r="L10" s="30">
        <v>1</v>
      </c>
      <c r="M10" s="13">
        <v>1</v>
      </c>
      <c r="N10" s="14">
        <v>1</v>
      </c>
      <c r="O10" s="15">
        <v>1</v>
      </c>
      <c r="P10" s="52">
        <f>+O10/M10</f>
        <v>1</v>
      </c>
      <c r="Q10" s="53">
        <v>1</v>
      </c>
      <c r="R10" s="52">
        <f t="shared" si="3"/>
        <v>1</v>
      </c>
      <c r="S10" s="112"/>
      <c r="T10" s="100"/>
      <c r="U10" s="114"/>
      <c r="V10" s="114"/>
      <c r="W10" s="16" t="s">
        <v>234</v>
      </c>
      <c r="X10" s="44">
        <v>1</v>
      </c>
      <c r="Y10" s="17" t="s">
        <v>230</v>
      </c>
      <c r="Z10" s="44">
        <v>1</v>
      </c>
      <c r="AA10" s="44">
        <v>1</v>
      </c>
      <c r="AB10" s="44">
        <v>1</v>
      </c>
      <c r="AC10" s="45">
        <v>1</v>
      </c>
      <c r="AD10" s="129"/>
      <c r="AE10" s="132"/>
      <c r="AF10" s="18">
        <v>43832</v>
      </c>
      <c r="AG10" s="18">
        <v>44012</v>
      </c>
      <c r="AH10" s="17" t="s">
        <v>223</v>
      </c>
      <c r="AI10" s="115"/>
      <c r="AJ10" s="93" t="s">
        <v>177</v>
      </c>
      <c r="AK10" s="116"/>
      <c r="AL10" s="116"/>
      <c r="AM10" s="106"/>
      <c r="AN10" s="107"/>
      <c r="AO10" s="107"/>
      <c r="AP10" s="31" t="s">
        <v>318</v>
      </c>
    </row>
    <row r="11" spans="1:42" ht="144" x14ac:dyDescent="0.35">
      <c r="A11" s="118"/>
      <c r="B11" s="118"/>
      <c r="C11" s="118"/>
      <c r="D11" s="118"/>
      <c r="E11" s="120"/>
      <c r="F11" s="120"/>
      <c r="G11" s="121"/>
      <c r="H11" s="118"/>
      <c r="I11" s="9" t="s">
        <v>113</v>
      </c>
      <c r="J11" s="12">
        <v>16</v>
      </c>
      <c r="K11" s="12">
        <v>8</v>
      </c>
      <c r="L11" s="13">
        <v>16</v>
      </c>
      <c r="M11" s="13">
        <v>2</v>
      </c>
      <c r="N11" s="14">
        <v>0</v>
      </c>
      <c r="O11" s="15">
        <v>0</v>
      </c>
      <c r="P11" s="52">
        <f>+(N11+O11)/M11</f>
        <v>0</v>
      </c>
      <c r="Q11" s="53">
        <f t="shared" si="2"/>
        <v>16</v>
      </c>
      <c r="R11" s="52">
        <f t="shared" si="3"/>
        <v>1</v>
      </c>
      <c r="S11" s="112"/>
      <c r="T11" s="100"/>
      <c r="U11" s="114"/>
      <c r="V11" s="114"/>
      <c r="W11" s="16" t="s">
        <v>253</v>
      </c>
      <c r="X11" s="1">
        <v>2</v>
      </c>
      <c r="Y11" s="17" t="s">
        <v>230</v>
      </c>
      <c r="Z11" s="1">
        <v>0</v>
      </c>
      <c r="AA11" s="1">
        <v>0</v>
      </c>
      <c r="AB11" s="1">
        <f>+Z11+AA11</f>
        <v>0</v>
      </c>
      <c r="AC11" s="2">
        <f>+AB11/X11</f>
        <v>0</v>
      </c>
      <c r="AD11" s="129"/>
      <c r="AE11" s="132"/>
      <c r="AF11" s="18">
        <v>43832</v>
      </c>
      <c r="AG11" s="18">
        <v>44012</v>
      </c>
      <c r="AH11" s="17" t="s">
        <v>223</v>
      </c>
      <c r="AI11" s="115"/>
      <c r="AJ11" s="114"/>
      <c r="AK11" s="116"/>
      <c r="AL11" s="116"/>
      <c r="AM11" s="106"/>
      <c r="AN11" s="107"/>
      <c r="AO11" s="107"/>
      <c r="AP11" s="31" t="s">
        <v>319</v>
      </c>
    </row>
    <row r="12" spans="1:42" ht="108" x14ac:dyDescent="0.35">
      <c r="A12" s="118"/>
      <c r="B12" s="118"/>
      <c r="C12" s="118"/>
      <c r="D12" s="118"/>
      <c r="E12" s="120"/>
      <c r="F12" s="120"/>
      <c r="G12" s="121"/>
      <c r="H12" s="118"/>
      <c r="I12" s="33" t="s">
        <v>114</v>
      </c>
      <c r="J12" s="34">
        <v>1</v>
      </c>
      <c r="K12" s="34">
        <v>1</v>
      </c>
      <c r="L12" s="34">
        <v>8</v>
      </c>
      <c r="M12" s="34">
        <v>1</v>
      </c>
      <c r="N12" s="57">
        <v>1</v>
      </c>
      <c r="O12" s="58">
        <v>1</v>
      </c>
      <c r="P12" s="52">
        <f>+O12/M12</f>
        <v>1</v>
      </c>
      <c r="Q12" s="53">
        <v>1</v>
      </c>
      <c r="R12" s="52">
        <f t="shared" si="3"/>
        <v>1</v>
      </c>
      <c r="S12" s="113"/>
      <c r="T12" s="100"/>
      <c r="U12" s="94"/>
      <c r="V12" s="94"/>
      <c r="W12" s="16" t="s">
        <v>233</v>
      </c>
      <c r="X12" s="44">
        <v>1</v>
      </c>
      <c r="Y12" s="17" t="s">
        <v>230</v>
      </c>
      <c r="Z12" s="44">
        <v>1</v>
      </c>
      <c r="AA12" s="44">
        <v>1</v>
      </c>
      <c r="AB12" s="44">
        <v>1</v>
      </c>
      <c r="AC12" s="45">
        <f>+AB12/X12</f>
        <v>1</v>
      </c>
      <c r="AD12" s="129"/>
      <c r="AE12" s="132"/>
      <c r="AF12" s="18">
        <v>43832</v>
      </c>
      <c r="AG12" s="18">
        <v>44012</v>
      </c>
      <c r="AH12" s="17" t="s">
        <v>223</v>
      </c>
      <c r="AI12" s="115"/>
      <c r="AJ12" s="94"/>
      <c r="AK12" s="116"/>
      <c r="AL12" s="116"/>
      <c r="AM12" s="106"/>
      <c r="AN12" s="107"/>
      <c r="AO12" s="107"/>
      <c r="AP12" s="31" t="s">
        <v>320</v>
      </c>
    </row>
    <row r="13" spans="1:42" ht="144" x14ac:dyDescent="0.35">
      <c r="A13" s="118"/>
      <c r="B13" s="118"/>
      <c r="C13" s="118"/>
      <c r="D13" s="118"/>
      <c r="E13" s="120" t="s">
        <v>83</v>
      </c>
      <c r="F13" s="120" t="s">
        <v>33</v>
      </c>
      <c r="G13" s="119">
        <v>0.15</v>
      </c>
      <c r="H13" s="118" t="s">
        <v>86</v>
      </c>
      <c r="I13" s="9" t="s">
        <v>115</v>
      </c>
      <c r="J13" s="12">
        <v>43000</v>
      </c>
      <c r="K13" s="122">
        <v>47436</v>
      </c>
      <c r="L13" s="32">
        <v>46556</v>
      </c>
      <c r="M13" s="13">
        <v>2500</v>
      </c>
      <c r="N13" s="14">
        <v>719</v>
      </c>
      <c r="O13" s="15">
        <f>+AA13</f>
        <v>3679</v>
      </c>
      <c r="P13" s="52">
        <v>1</v>
      </c>
      <c r="Q13" s="53">
        <f t="shared" si="2"/>
        <v>50954</v>
      </c>
      <c r="R13" s="52">
        <v>1</v>
      </c>
      <c r="S13" s="111">
        <f>AVERAGE(R13:R15)</f>
        <v>0.96544444444444444</v>
      </c>
      <c r="T13" s="100"/>
      <c r="U13" s="93" t="s">
        <v>179</v>
      </c>
      <c r="V13" s="93" t="s">
        <v>180</v>
      </c>
      <c r="W13" s="16" t="s">
        <v>254</v>
      </c>
      <c r="X13" s="44">
        <v>2500</v>
      </c>
      <c r="Y13" s="17" t="s">
        <v>230</v>
      </c>
      <c r="Z13" s="44">
        <v>719</v>
      </c>
      <c r="AA13" s="44">
        <v>3679</v>
      </c>
      <c r="AB13" s="44">
        <f t="shared" ref="AB13:AB39" si="4">+Z13+AA13</f>
        <v>4398</v>
      </c>
      <c r="AC13" s="45">
        <v>1</v>
      </c>
      <c r="AD13" s="129">
        <f>AVERAGE(AC13:AC15)</f>
        <v>0.45514814814814814</v>
      </c>
      <c r="AE13" s="132"/>
      <c r="AF13" s="18">
        <v>43832</v>
      </c>
      <c r="AG13" s="18">
        <v>44012</v>
      </c>
      <c r="AH13" s="17" t="s">
        <v>223</v>
      </c>
      <c r="AI13" s="115" t="s">
        <v>229</v>
      </c>
      <c r="AJ13" s="93" t="s">
        <v>179</v>
      </c>
      <c r="AK13" s="116">
        <v>456415193.42000002</v>
      </c>
      <c r="AL13" s="116">
        <v>364094533</v>
      </c>
      <c r="AM13" s="72" t="s">
        <v>364</v>
      </c>
      <c r="AN13" s="74">
        <v>456415193.42000002</v>
      </c>
      <c r="AO13" s="74">
        <v>364094533.32999998</v>
      </c>
      <c r="AP13" s="26" t="s">
        <v>321</v>
      </c>
    </row>
    <row r="14" spans="1:42" ht="108" x14ac:dyDescent="0.35">
      <c r="A14" s="118"/>
      <c r="B14" s="118"/>
      <c r="C14" s="118"/>
      <c r="D14" s="118"/>
      <c r="E14" s="120"/>
      <c r="F14" s="120"/>
      <c r="G14" s="119"/>
      <c r="H14" s="118"/>
      <c r="I14" s="9" t="s">
        <v>116</v>
      </c>
      <c r="J14" s="12">
        <v>836</v>
      </c>
      <c r="K14" s="123"/>
      <c r="L14" s="32">
        <v>1364</v>
      </c>
      <c r="M14" s="13">
        <v>90</v>
      </c>
      <c r="N14" s="14">
        <v>22</v>
      </c>
      <c r="O14" s="15">
        <v>0</v>
      </c>
      <c r="P14" s="52">
        <f>+(N14+O14)/M14</f>
        <v>0.24444444444444444</v>
      </c>
      <c r="Q14" s="53">
        <f t="shared" si="2"/>
        <v>1386</v>
      </c>
      <c r="R14" s="52">
        <v>1</v>
      </c>
      <c r="S14" s="112"/>
      <c r="T14" s="100"/>
      <c r="U14" s="114" t="s">
        <v>179</v>
      </c>
      <c r="V14" s="114"/>
      <c r="W14" s="16" t="s">
        <v>255</v>
      </c>
      <c r="X14" s="1">
        <v>90</v>
      </c>
      <c r="Y14" s="17" t="s">
        <v>230</v>
      </c>
      <c r="Z14" s="1">
        <v>22</v>
      </c>
      <c r="AA14" s="1">
        <v>0</v>
      </c>
      <c r="AB14" s="1">
        <f t="shared" si="4"/>
        <v>22</v>
      </c>
      <c r="AC14" s="2">
        <f>+AB14/X14</f>
        <v>0.24444444444444444</v>
      </c>
      <c r="AD14" s="129"/>
      <c r="AE14" s="132"/>
      <c r="AF14" s="18">
        <v>43832</v>
      </c>
      <c r="AG14" s="18">
        <v>44012</v>
      </c>
      <c r="AH14" s="17" t="s">
        <v>223</v>
      </c>
      <c r="AI14" s="115"/>
      <c r="AJ14" s="114"/>
      <c r="AK14" s="116"/>
      <c r="AL14" s="116"/>
      <c r="AM14" s="91"/>
      <c r="AN14" s="92"/>
      <c r="AO14" s="92"/>
      <c r="AP14" s="26" t="s">
        <v>322</v>
      </c>
    </row>
    <row r="15" spans="1:42" ht="198" x14ac:dyDescent="0.35">
      <c r="A15" s="118"/>
      <c r="B15" s="118"/>
      <c r="C15" s="118"/>
      <c r="D15" s="118"/>
      <c r="E15" s="120"/>
      <c r="F15" s="120"/>
      <c r="G15" s="119"/>
      <c r="H15" s="118"/>
      <c r="I15" s="9" t="s">
        <v>117</v>
      </c>
      <c r="J15" s="12">
        <v>3000</v>
      </c>
      <c r="K15" s="124"/>
      <c r="L15" s="32">
        <v>2568</v>
      </c>
      <c r="M15" s="13">
        <v>1000</v>
      </c>
      <c r="N15" s="14">
        <v>121</v>
      </c>
      <c r="O15" s="15">
        <v>0</v>
      </c>
      <c r="P15" s="52">
        <f t="shared" ref="P15:P77" si="5">+(N15+O15)/M15</f>
        <v>0.121</v>
      </c>
      <c r="Q15" s="53">
        <f t="shared" si="2"/>
        <v>2689</v>
      </c>
      <c r="R15" s="52">
        <f t="shared" si="3"/>
        <v>0.89633333333333332</v>
      </c>
      <c r="S15" s="113"/>
      <c r="T15" s="101"/>
      <c r="U15" s="94" t="s">
        <v>179</v>
      </c>
      <c r="V15" s="94"/>
      <c r="W15" s="16" t="s">
        <v>256</v>
      </c>
      <c r="X15" s="1">
        <v>1000</v>
      </c>
      <c r="Y15" s="17" t="s">
        <v>230</v>
      </c>
      <c r="Z15" s="1">
        <v>121</v>
      </c>
      <c r="AA15" s="1">
        <v>0</v>
      </c>
      <c r="AB15" s="1">
        <f t="shared" si="4"/>
        <v>121</v>
      </c>
      <c r="AC15" s="2">
        <f>+AB15/X15</f>
        <v>0.121</v>
      </c>
      <c r="AD15" s="129"/>
      <c r="AE15" s="133"/>
      <c r="AF15" s="18">
        <v>43832</v>
      </c>
      <c r="AG15" s="18">
        <v>44012</v>
      </c>
      <c r="AH15" s="17" t="s">
        <v>223</v>
      </c>
      <c r="AI15" s="115"/>
      <c r="AJ15" s="94"/>
      <c r="AK15" s="116"/>
      <c r="AL15" s="116"/>
      <c r="AM15" s="73"/>
      <c r="AN15" s="75"/>
      <c r="AO15" s="75"/>
      <c r="AP15" s="26" t="s">
        <v>323</v>
      </c>
    </row>
    <row r="16" spans="1:42" ht="90" x14ac:dyDescent="0.35">
      <c r="A16" s="120" t="s">
        <v>21</v>
      </c>
      <c r="B16" s="120" t="s">
        <v>22</v>
      </c>
      <c r="C16" s="120" t="s">
        <v>34</v>
      </c>
      <c r="D16" s="120" t="s">
        <v>35</v>
      </c>
      <c r="E16" s="120" t="s">
        <v>36</v>
      </c>
      <c r="F16" s="120" t="s">
        <v>37</v>
      </c>
      <c r="G16" s="119">
        <v>0.05</v>
      </c>
      <c r="H16" s="118" t="s">
        <v>87</v>
      </c>
      <c r="I16" s="9" t="s">
        <v>118</v>
      </c>
      <c r="J16" s="12">
        <v>500</v>
      </c>
      <c r="K16" s="12">
        <v>0</v>
      </c>
      <c r="L16" s="13">
        <v>807</v>
      </c>
      <c r="M16" s="13">
        <v>62.5</v>
      </c>
      <c r="N16" s="14">
        <v>63</v>
      </c>
      <c r="O16" s="15">
        <v>0</v>
      </c>
      <c r="P16" s="52">
        <v>1</v>
      </c>
      <c r="Q16" s="53">
        <f t="shared" si="2"/>
        <v>870</v>
      </c>
      <c r="R16" s="52">
        <v>1</v>
      </c>
      <c r="S16" s="111">
        <f>AVERAGE(R16:R23)</f>
        <v>0.98808333333333331</v>
      </c>
      <c r="T16" s="99">
        <f>+S16</f>
        <v>0.98808333333333331</v>
      </c>
      <c r="U16" s="93" t="s">
        <v>181</v>
      </c>
      <c r="V16" s="93" t="s">
        <v>182</v>
      </c>
      <c r="W16" s="16" t="s">
        <v>257</v>
      </c>
      <c r="X16" s="44">
        <v>63</v>
      </c>
      <c r="Y16" s="17" t="s">
        <v>230</v>
      </c>
      <c r="Z16" s="44">
        <v>63</v>
      </c>
      <c r="AA16" s="44">
        <v>0</v>
      </c>
      <c r="AB16" s="44">
        <f t="shared" si="4"/>
        <v>63</v>
      </c>
      <c r="AC16" s="45">
        <f>+AB16/X16</f>
        <v>1</v>
      </c>
      <c r="AD16" s="130">
        <f>AVERAGE(AC16:AC23)</f>
        <v>0.67460000000000009</v>
      </c>
      <c r="AE16" s="134">
        <f>+AD16</f>
        <v>0.67460000000000009</v>
      </c>
      <c r="AF16" s="18">
        <v>43832</v>
      </c>
      <c r="AG16" s="18">
        <v>44012</v>
      </c>
      <c r="AH16" s="17" t="s">
        <v>223</v>
      </c>
      <c r="AI16" s="115" t="s">
        <v>229</v>
      </c>
      <c r="AJ16" s="93" t="s">
        <v>181</v>
      </c>
      <c r="AK16" s="116">
        <v>376334675.30000001</v>
      </c>
      <c r="AL16" s="116">
        <v>42200000</v>
      </c>
      <c r="AM16" s="72" t="s">
        <v>365</v>
      </c>
      <c r="AN16" s="74">
        <v>176334675.30000001</v>
      </c>
      <c r="AO16" s="74">
        <v>42200000</v>
      </c>
      <c r="AP16" s="50"/>
    </row>
    <row r="17" spans="1:42" ht="90" x14ac:dyDescent="0.35">
      <c r="A17" s="120"/>
      <c r="B17" s="120"/>
      <c r="C17" s="120"/>
      <c r="D17" s="120"/>
      <c r="E17" s="120"/>
      <c r="F17" s="120"/>
      <c r="G17" s="119"/>
      <c r="H17" s="118"/>
      <c r="I17" s="9" t="s">
        <v>119</v>
      </c>
      <c r="J17" s="12">
        <v>3000</v>
      </c>
      <c r="K17" s="12">
        <v>2095</v>
      </c>
      <c r="L17" s="13">
        <v>2972</v>
      </c>
      <c r="M17" s="13">
        <v>375</v>
      </c>
      <c r="N17" s="14">
        <v>118</v>
      </c>
      <c r="O17" s="15">
        <f>189+77+175-118</f>
        <v>323</v>
      </c>
      <c r="P17" s="52">
        <v>1</v>
      </c>
      <c r="Q17" s="53">
        <f t="shared" si="2"/>
        <v>3413</v>
      </c>
      <c r="R17" s="52">
        <v>1</v>
      </c>
      <c r="S17" s="112"/>
      <c r="T17" s="100"/>
      <c r="U17" s="114"/>
      <c r="V17" s="114"/>
      <c r="W17" s="16" t="s">
        <v>258</v>
      </c>
      <c r="X17" s="44">
        <v>375</v>
      </c>
      <c r="Y17" s="17" t="s">
        <v>230</v>
      </c>
      <c r="Z17" s="44">
        <v>118</v>
      </c>
      <c r="AA17" s="44">
        <v>323</v>
      </c>
      <c r="AB17" s="44">
        <f t="shared" si="4"/>
        <v>441</v>
      </c>
      <c r="AC17" s="45">
        <v>1</v>
      </c>
      <c r="AD17" s="130"/>
      <c r="AE17" s="135"/>
      <c r="AF17" s="18">
        <v>43832</v>
      </c>
      <c r="AG17" s="18">
        <v>44012</v>
      </c>
      <c r="AH17" s="17" t="s">
        <v>223</v>
      </c>
      <c r="AI17" s="115"/>
      <c r="AJ17" s="114"/>
      <c r="AK17" s="116"/>
      <c r="AL17" s="116"/>
      <c r="AM17" s="91"/>
      <c r="AN17" s="92"/>
      <c r="AO17" s="92"/>
      <c r="AP17" s="50"/>
    </row>
    <row r="18" spans="1:42" ht="126" x14ac:dyDescent="0.35">
      <c r="A18" s="120"/>
      <c r="B18" s="120"/>
      <c r="C18" s="120"/>
      <c r="D18" s="120"/>
      <c r="E18" s="120"/>
      <c r="F18" s="120"/>
      <c r="G18" s="119"/>
      <c r="H18" s="118"/>
      <c r="I18" s="9" t="s">
        <v>120</v>
      </c>
      <c r="J18" s="12">
        <v>3000</v>
      </c>
      <c r="K18" s="12">
        <v>1800</v>
      </c>
      <c r="L18" s="13">
        <v>2341</v>
      </c>
      <c r="M18" s="13">
        <v>1000</v>
      </c>
      <c r="N18" s="14">
        <v>520</v>
      </c>
      <c r="O18" s="15">
        <v>0</v>
      </c>
      <c r="P18" s="52">
        <f t="shared" si="5"/>
        <v>0.52</v>
      </c>
      <c r="Q18" s="53">
        <f t="shared" si="2"/>
        <v>2861</v>
      </c>
      <c r="R18" s="52">
        <f t="shared" si="3"/>
        <v>0.95366666666666666</v>
      </c>
      <c r="S18" s="112"/>
      <c r="T18" s="100"/>
      <c r="U18" s="114"/>
      <c r="V18" s="114"/>
      <c r="W18" s="16" t="s">
        <v>259</v>
      </c>
      <c r="X18" s="3">
        <v>1000</v>
      </c>
      <c r="Y18" s="17" t="s">
        <v>230</v>
      </c>
      <c r="Z18" s="3">
        <v>520</v>
      </c>
      <c r="AA18" s="3">
        <v>0</v>
      </c>
      <c r="AB18" s="3">
        <f t="shared" si="4"/>
        <v>520</v>
      </c>
      <c r="AC18" s="4">
        <f t="shared" ref="AC18:AC25" si="6">+AB18/X18</f>
        <v>0.52</v>
      </c>
      <c r="AD18" s="130"/>
      <c r="AE18" s="135"/>
      <c r="AF18" s="18">
        <v>43832</v>
      </c>
      <c r="AG18" s="18">
        <v>44012</v>
      </c>
      <c r="AH18" s="17" t="s">
        <v>223</v>
      </c>
      <c r="AI18" s="115"/>
      <c r="AJ18" s="114"/>
      <c r="AK18" s="116"/>
      <c r="AL18" s="116"/>
      <c r="AM18" s="91"/>
      <c r="AN18" s="92"/>
      <c r="AO18" s="92"/>
      <c r="AP18" s="50"/>
    </row>
    <row r="19" spans="1:42" ht="126" x14ac:dyDescent="0.35">
      <c r="A19" s="120"/>
      <c r="B19" s="120"/>
      <c r="C19" s="120"/>
      <c r="D19" s="120"/>
      <c r="E19" s="120"/>
      <c r="F19" s="120"/>
      <c r="G19" s="119"/>
      <c r="H19" s="118"/>
      <c r="I19" s="9" t="s">
        <v>121</v>
      </c>
      <c r="J19" s="12">
        <v>5000</v>
      </c>
      <c r="K19" s="12">
        <v>2176</v>
      </c>
      <c r="L19" s="13">
        <v>5715</v>
      </c>
      <c r="M19" s="13">
        <v>625</v>
      </c>
      <c r="N19" s="14">
        <v>0</v>
      </c>
      <c r="O19" s="15">
        <v>438</v>
      </c>
      <c r="P19" s="52">
        <f t="shared" si="5"/>
        <v>0.70079999999999998</v>
      </c>
      <c r="Q19" s="53">
        <f t="shared" si="2"/>
        <v>6153</v>
      </c>
      <c r="R19" s="52">
        <v>1</v>
      </c>
      <c r="S19" s="112"/>
      <c r="T19" s="100"/>
      <c r="U19" s="114"/>
      <c r="V19" s="114"/>
      <c r="W19" s="16" t="s">
        <v>260</v>
      </c>
      <c r="X19" s="44">
        <v>625</v>
      </c>
      <c r="Y19" s="17" t="s">
        <v>230</v>
      </c>
      <c r="Z19" s="44">
        <v>0</v>
      </c>
      <c r="AA19" s="44">
        <v>438</v>
      </c>
      <c r="AB19" s="44">
        <f t="shared" si="4"/>
        <v>438</v>
      </c>
      <c r="AC19" s="45">
        <f t="shared" si="6"/>
        <v>0.70079999999999998</v>
      </c>
      <c r="AD19" s="130"/>
      <c r="AE19" s="135"/>
      <c r="AF19" s="18">
        <v>43832</v>
      </c>
      <c r="AG19" s="18">
        <v>44012</v>
      </c>
      <c r="AH19" s="17" t="s">
        <v>223</v>
      </c>
      <c r="AI19" s="115"/>
      <c r="AJ19" s="114"/>
      <c r="AK19" s="116"/>
      <c r="AL19" s="116"/>
      <c r="AM19" s="91"/>
      <c r="AN19" s="92"/>
      <c r="AO19" s="92"/>
      <c r="AP19" s="50"/>
    </row>
    <row r="20" spans="1:42" ht="72" x14ac:dyDescent="0.35">
      <c r="A20" s="120"/>
      <c r="B20" s="120"/>
      <c r="C20" s="120"/>
      <c r="D20" s="120"/>
      <c r="E20" s="120"/>
      <c r="F20" s="120"/>
      <c r="G20" s="119"/>
      <c r="H20" s="118"/>
      <c r="I20" s="9" t="s">
        <v>122</v>
      </c>
      <c r="J20" s="12">
        <v>1000</v>
      </c>
      <c r="K20" s="12">
        <v>260</v>
      </c>
      <c r="L20" s="13">
        <v>841</v>
      </c>
      <c r="M20" s="13">
        <v>125</v>
      </c>
      <c r="N20" s="14">
        <v>110</v>
      </c>
      <c r="O20" s="15">
        <v>0</v>
      </c>
      <c r="P20" s="52">
        <f t="shared" si="5"/>
        <v>0.88</v>
      </c>
      <c r="Q20" s="53">
        <f t="shared" si="2"/>
        <v>951</v>
      </c>
      <c r="R20" s="52">
        <f t="shared" si="3"/>
        <v>0.95099999999999996</v>
      </c>
      <c r="S20" s="112"/>
      <c r="T20" s="100"/>
      <c r="U20" s="114"/>
      <c r="V20" s="114"/>
      <c r="W20" s="16" t="s">
        <v>261</v>
      </c>
      <c r="X20" s="44">
        <v>125</v>
      </c>
      <c r="Y20" s="17" t="s">
        <v>230</v>
      </c>
      <c r="Z20" s="44">
        <v>110</v>
      </c>
      <c r="AA20" s="44">
        <v>0</v>
      </c>
      <c r="AB20" s="44">
        <f t="shared" si="4"/>
        <v>110</v>
      </c>
      <c r="AC20" s="45">
        <f t="shared" si="6"/>
        <v>0.88</v>
      </c>
      <c r="AD20" s="130"/>
      <c r="AE20" s="135"/>
      <c r="AF20" s="18">
        <v>43832</v>
      </c>
      <c r="AG20" s="18">
        <v>44012</v>
      </c>
      <c r="AH20" s="17" t="s">
        <v>223</v>
      </c>
      <c r="AI20" s="115"/>
      <c r="AJ20" s="114"/>
      <c r="AK20" s="116"/>
      <c r="AL20" s="116"/>
      <c r="AM20" s="91"/>
      <c r="AN20" s="92"/>
      <c r="AO20" s="92"/>
      <c r="AP20" s="50"/>
    </row>
    <row r="21" spans="1:42" ht="90" x14ac:dyDescent="0.35">
      <c r="A21" s="120"/>
      <c r="B21" s="120"/>
      <c r="C21" s="120"/>
      <c r="D21" s="120"/>
      <c r="E21" s="120"/>
      <c r="F21" s="120"/>
      <c r="G21" s="119"/>
      <c r="H21" s="118"/>
      <c r="I21" s="9" t="s">
        <v>123</v>
      </c>
      <c r="J21" s="12">
        <v>2000</v>
      </c>
      <c r="K21" s="12">
        <v>380</v>
      </c>
      <c r="L21" s="13">
        <v>2369</v>
      </c>
      <c r="M21" s="13">
        <v>250</v>
      </c>
      <c r="N21" s="14">
        <v>0</v>
      </c>
      <c r="O21" s="15">
        <f>7*15</f>
        <v>105</v>
      </c>
      <c r="P21" s="52">
        <f t="shared" si="5"/>
        <v>0.42</v>
      </c>
      <c r="Q21" s="53">
        <f t="shared" si="2"/>
        <v>2474</v>
      </c>
      <c r="R21" s="52">
        <v>1</v>
      </c>
      <c r="S21" s="112"/>
      <c r="T21" s="100"/>
      <c r="U21" s="114"/>
      <c r="V21" s="114"/>
      <c r="W21" s="16" t="s">
        <v>262</v>
      </c>
      <c r="X21" s="3">
        <v>250</v>
      </c>
      <c r="Y21" s="17" t="s">
        <v>230</v>
      </c>
      <c r="Z21" s="3">
        <v>0</v>
      </c>
      <c r="AA21" s="3">
        <v>105</v>
      </c>
      <c r="AB21" s="3">
        <f t="shared" si="4"/>
        <v>105</v>
      </c>
      <c r="AC21" s="4">
        <f t="shared" si="6"/>
        <v>0.42</v>
      </c>
      <c r="AD21" s="130"/>
      <c r="AE21" s="135"/>
      <c r="AF21" s="18">
        <v>43832</v>
      </c>
      <c r="AG21" s="18">
        <v>44012</v>
      </c>
      <c r="AH21" s="17" t="s">
        <v>223</v>
      </c>
      <c r="AI21" s="115"/>
      <c r="AJ21" s="114"/>
      <c r="AK21" s="116"/>
      <c r="AL21" s="116"/>
      <c r="AM21" s="91"/>
      <c r="AN21" s="92"/>
      <c r="AO21" s="92"/>
      <c r="AP21" s="50"/>
    </row>
    <row r="22" spans="1:42" ht="108" x14ac:dyDescent="0.35">
      <c r="A22" s="120"/>
      <c r="B22" s="120"/>
      <c r="C22" s="120"/>
      <c r="D22" s="120"/>
      <c r="E22" s="120"/>
      <c r="F22" s="120"/>
      <c r="G22" s="119"/>
      <c r="H22" s="118"/>
      <c r="I22" s="9" t="s">
        <v>124</v>
      </c>
      <c r="J22" s="12">
        <v>12087</v>
      </c>
      <c r="K22" s="12">
        <v>5870</v>
      </c>
      <c r="L22" s="13">
        <v>14729</v>
      </c>
      <c r="M22" s="13">
        <v>1510.875</v>
      </c>
      <c r="N22" s="14">
        <v>0</v>
      </c>
      <c r="O22" s="15">
        <v>0</v>
      </c>
      <c r="P22" s="52">
        <f t="shared" si="5"/>
        <v>0</v>
      </c>
      <c r="Q22" s="53">
        <f t="shared" si="2"/>
        <v>14729</v>
      </c>
      <c r="R22" s="52">
        <v>1</v>
      </c>
      <c r="S22" s="112"/>
      <c r="T22" s="100"/>
      <c r="U22" s="114"/>
      <c r="V22" s="114"/>
      <c r="W22" s="27" t="s">
        <v>263</v>
      </c>
      <c r="X22" s="1">
        <v>1511</v>
      </c>
      <c r="Y22" s="17" t="s">
        <v>230</v>
      </c>
      <c r="Z22" s="1">
        <v>0</v>
      </c>
      <c r="AA22" s="1">
        <v>0</v>
      </c>
      <c r="AB22" s="1">
        <f t="shared" si="4"/>
        <v>0</v>
      </c>
      <c r="AC22" s="2">
        <f t="shared" si="6"/>
        <v>0</v>
      </c>
      <c r="AD22" s="130"/>
      <c r="AE22" s="135"/>
      <c r="AF22" s="18">
        <v>43832</v>
      </c>
      <c r="AG22" s="18">
        <v>44012</v>
      </c>
      <c r="AH22" s="17" t="s">
        <v>223</v>
      </c>
      <c r="AI22" s="115"/>
      <c r="AJ22" s="114"/>
      <c r="AK22" s="116"/>
      <c r="AL22" s="116"/>
      <c r="AM22" s="91"/>
      <c r="AN22" s="92"/>
      <c r="AO22" s="92"/>
      <c r="AP22" s="50"/>
    </row>
    <row r="23" spans="1:42" ht="54" x14ac:dyDescent="0.35">
      <c r="A23" s="120"/>
      <c r="B23" s="120"/>
      <c r="C23" s="120"/>
      <c r="D23" s="120"/>
      <c r="E23" s="120"/>
      <c r="F23" s="120"/>
      <c r="G23" s="119"/>
      <c r="H23" s="118"/>
      <c r="I23" s="9" t="s">
        <v>125</v>
      </c>
      <c r="J23" s="12">
        <v>4000</v>
      </c>
      <c r="K23" s="12">
        <v>3482</v>
      </c>
      <c r="L23" s="13">
        <v>4630</v>
      </c>
      <c r="M23" s="13">
        <v>500</v>
      </c>
      <c r="N23" s="14">
        <v>0</v>
      </c>
      <c r="O23" s="15">
        <v>438</v>
      </c>
      <c r="P23" s="52">
        <f t="shared" si="5"/>
        <v>0.876</v>
      </c>
      <c r="Q23" s="53">
        <f t="shared" si="2"/>
        <v>5068</v>
      </c>
      <c r="R23" s="52">
        <v>1</v>
      </c>
      <c r="S23" s="113"/>
      <c r="T23" s="101"/>
      <c r="U23" s="94"/>
      <c r="V23" s="94"/>
      <c r="W23" s="16" t="s">
        <v>264</v>
      </c>
      <c r="X23" s="44">
        <v>500</v>
      </c>
      <c r="Y23" s="17" t="s">
        <v>230</v>
      </c>
      <c r="Z23" s="44">
        <v>0</v>
      </c>
      <c r="AA23" s="44">
        <v>438</v>
      </c>
      <c r="AB23" s="44">
        <f t="shared" si="4"/>
        <v>438</v>
      </c>
      <c r="AC23" s="45">
        <f t="shared" si="6"/>
        <v>0.876</v>
      </c>
      <c r="AD23" s="130"/>
      <c r="AE23" s="136"/>
      <c r="AF23" s="18">
        <v>43832</v>
      </c>
      <c r="AG23" s="18">
        <v>44012</v>
      </c>
      <c r="AH23" s="17" t="s">
        <v>223</v>
      </c>
      <c r="AI23" s="115"/>
      <c r="AJ23" s="94"/>
      <c r="AK23" s="116"/>
      <c r="AL23" s="116"/>
      <c r="AM23" s="73"/>
      <c r="AN23" s="75"/>
      <c r="AO23" s="75"/>
      <c r="AP23" s="50"/>
    </row>
    <row r="24" spans="1:42" ht="90" customHeight="1" x14ac:dyDescent="0.35">
      <c r="A24" s="118" t="s">
        <v>21</v>
      </c>
      <c r="B24" s="118" t="s">
        <v>22</v>
      </c>
      <c r="C24" s="118" t="s">
        <v>38</v>
      </c>
      <c r="D24" s="118" t="s">
        <v>39</v>
      </c>
      <c r="E24" s="118" t="s">
        <v>40</v>
      </c>
      <c r="F24" s="118" t="s">
        <v>41</v>
      </c>
      <c r="G24" s="119">
        <v>0.75</v>
      </c>
      <c r="H24" s="118" t="s">
        <v>88</v>
      </c>
      <c r="I24" s="9" t="s">
        <v>126</v>
      </c>
      <c r="J24" s="12">
        <v>2</v>
      </c>
      <c r="K24" s="12">
        <v>0</v>
      </c>
      <c r="L24" s="13">
        <v>8</v>
      </c>
      <c r="M24" s="13">
        <v>1</v>
      </c>
      <c r="N24" s="14">
        <v>0</v>
      </c>
      <c r="O24" s="15">
        <v>1</v>
      </c>
      <c r="P24" s="52">
        <f t="shared" si="5"/>
        <v>1</v>
      </c>
      <c r="Q24" s="53">
        <f t="shared" si="2"/>
        <v>9</v>
      </c>
      <c r="R24" s="52">
        <v>1</v>
      </c>
      <c r="S24" s="111">
        <f>AVERAGE(R24:R26)</f>
        <v>1</v>
      </c>
      <c r="T24" s="99">
        <f>AVERAGE(S24:S32)</f>
        <v>0.94444444444444453</v>
      </c>
      <c r="U24" s="93" t="s">
        <v>183</v>
      </c>
      <c r="V24" s="93" t="s">
        <v>184</v>
      </c>
      <c r="W24" s="16" t="s">
        <v>265</v>
      </c>
      <c r="X24" s="44">
        <v>1</v>
      </c>
      <c r="Y24" s="17" t="s">
        <v>230</v>
      </c>
      <c r="Z24" s="44">
        <v>0</v>
      </c>
      <c r="AA24" s="44">
        <v>1</v>
      </c>
      <c r="AB24" s="44">
        <f t="shared" si="4"/>
        <v>1</v>
      </c>
      <c r="AC24" s="45">
        <f t="shared" si="6"/>
        <v>1</v>
      </c>
      <c r="AD24" s="130">
        <f>AVERAGE(AC24:AC26)</f>
        <v>1</v>
      </c>
      <c r="AE24" s="134">
        <f>AVERAGE(AD24:AD40)</f>
        <v>0.59104319448960174</v>
      </c>
      <c r="AF24" s="18">
        <v>43832</v>
      </c>
      <c r="AG24" s="18">
        <v>44012</v>
      </c>
      <c r="AH24" s="17" t="s">
        <v>224</v>
      </c>
      <c r="AI24" s="115" t="s">
        <v>236</v>
      </c>
      <c r="AJ24" s="93" t="s">
        <v>183</v>
      </c>
      <c r="AK24" s="116">
        <v>1523803612.74</v>
      </c>
      <c r="AL24" s="116">
        <v>1203355281</v>
      </c>
      <c r="AM24" s="72" t="s">
        <v>366</v>
      </c>
      <c r="AN24" s="74">
        <v>1523803612.74</v>
      </c>
      <c r="AO24" s="74">
        <v>1203355281.4400001</v>
      </c>
      <c r="AP24" s="19" t="s">
        <v>324</v>
      </c>
    </row>
    <row r="25" spans="1:42" ht="54" x14ac:dyDescent="0.35">
      <c r="A25" s="118"/>
      <c r="B25" s="118"/>
      <c r="C25" s="118"/>
      <c r="D25" s="118"/>
      <c r="E25" s="118"/>
      <c r="F25" s="118"/>
      <c r="G25" s="119"/>
      <c r="H25" s="118"/>
      <c r="I25" s="9" t="s">
        <v>127</v>
      </c>
      <c r="J25" s="12">
        <v>8</v>
      </c>
      <c r="K25" s="12">
        <v>0</v>
      </c>
      <c r="L25" s="13">
        <v>10</v>
      </c>
      <c r="M25" s="13">
        <v>1</v>
      </c>
      <c r="N25" s="14">
        <v>0</v>
      </c>
      <c r="O25" s="15">
        <v>1</v>
      </c>
      <c r="P25" s="52">
        <f t="shared" si="5"/>
        <v>1</v>
      </c>
      <c r="Q25" s="53">
        <f t="shared" si="2"/>
        <v>11</v>
      </c>
      <c r="R25" s="52">
        <v>1</v>
      </c>
      <c r="S25" s="112"/>
      <c r="T25" s="100"/>
      <c r="U25" s="114"/>
      <c r="V25" s="114" t="s">
        <v>184</v>
      </c>
      <c r="W25" s="16" t="s">
        <v>266</v>
      </c>
      <c r="X25" s="44">
        <v>1</v>
      </c>
      <c r="Y25" s="17" t="s">
        <v>230</v>
      </c>
      <c r="Z25" s="44">
        <v>0</v>
      </c>
      <c r="AA25" s="44">
        <v>1</v>
      </c>
      <c r="AB25" s="44">
        <f t="shared" si="4"/>
        <v>1</v>
      </c>
      <c r="AC25" s="45">
        <f t="shared" si="6"/>
        <v>1</v>
      </c>
      <c r="AD25" s="130"/>
      <c r="AE25" s="135"/>
      <c r="AF25" s="18">
        <v>43832</v>
      </c>
      <c r="AG25" s="18">
        <v>44012</v>
      </c>
      <c r="AH25" s="17" t="s">
        <v>224</v>
      </c>
      <c r="AI25" s="115"/>
      <c r="AJ25" s="114"/>
      <c r="AK25" s="116"/>
      <c r="AL25" s="116"/>
      <c r="AM25" s="91"/>
      <c r="AN25" s="92"/>
      <c r="AO25" s="92"/>
      <c r="AP25" s="19" t="s">
        <v>324</v>
      </c>
    </row>
    <row r="26" spans="1:42" ht="112.5" customHeight="1" x14ac:dyDescent="0.35">
      <c r="A26" s="118"/>
      <c r="B26" s="118"/>
      <c r="C26" s="118"/>
      <c r="D26" s="118"/>
      <c r="E26" s="118"/>
      <c r="F26" s="118"/>
      <c r="G26" s="119"/>
      <c r="H26" s="118"/>
      <c r="I26" s="9" t="s">
        <v>128</v>
      </c>
      <c r="J26" s="12">
        <v>465</v>
      </c>
      <c r="K26" s="12">
        <v>310</v>
      </c>
      <c r="L26" s="13">
        <v>990</v>
      </c>
      <c r="M26" s="13">
        <v>150</v>
      </c>
      <c r="N26" s="14">
        <v>99</v>
      </c>
      <c r="O26" s="15">
        <v>140</v>
      </c>
      <c r="P26" s="52">
        <v>1</v>
      </c>
      <c r="Q26" s="53">
        <f>(+L26+N26+O26)</f>
        <v>1229</v>
      </c>
      <c r="R26" s="52">
        <v>1</v>
      </c>
      <c r="S26" s="113"/>
      <c r="T26" s="100"/>
      <c r="U26" s="94"/>
      <c r="V26" s="94" t="s">
        <v>184</v>
      </c>
      <c r="W26" s="16" t="s">
        <v>235</v>
      </c>
      <c r="X26" s="44">
        <v>150</v>
      </c>
      <c r="Y26" s="17" t="s">
        <v>230</v>
      </c>
      <c r="Z26" s="44">
        <v>99</v>
      </c>
      <c r="AA26" s="44">
        <v>140</v>
      </c>
      <c r="AB26" s="44">
        <f t="shared" si="4"/>
        <v>239</v>
      </c>
      <c r="AC26" s="45">
        <v>1</v>
      </c>
      <c r="AD26" s="130"/>
      <c r="AE26" s="135"/>
      <c r="AF26" s="18">
        <v>43832</v>
      </c>
      <c r="AG26" s="18">
        <v>44012</v>
      </c>
      <c r="AH26" s="17" t="s">
        <v>224</v>
      </c>
      <c r="AI26" s="115"/>
      <c r="AJ26" s="94"/>
      <c r="AK26" s="116"/>
      <c r="AL26" s="116"/>
      <c r="AM26" s="73"/>
      <c r="AN26" s="75"/>
      <c r="AO26" s="75"/>
      <c r="AP26" s="19" t="s">
        <v>325</v>
      </c>
    </row>
    <row r="27" spans="1:42" ht="90" customHeight="1" x14ac:dyDescent="0.35">
      <c r="A27" s="118"/>
      <c r="B27" s="118"/>
      <c r="C27" s="118"/>
      <c r="D27" s="118"/>
      <c r="E27" s="118" t="s">
        <v>42</v>
      </c>
      <c r="F27" s="118" t="s">
        <v>43</v>
      </c>
      <c r="G27" s="119">
        <v>0.24</v>
      </c>
      <c r="H27" s="118" t="s">
        <v>89</v>
      </c>
      <c r="I27" s="9" t="s">
        <v>129</v>
      </c>
      <c r="J27" s="12">
        <v>60</v>
      </c>
      <c r="K27" s="12">
        <v>21</v>
      </c>
      <c r="L27" s="13">
        <v>206</v>
      </c>
      <c r="M27" s="13">
        <v>5</v>
      </c>
      <c r="N27" s="14">
        <v>0</v>
      </c>
      <c r="O27" s="15">
        <v>0</v>
      </c>
      <c r="P27" s="52">
        <f t="shared" si="5"/>
        <v>0</v>
      </c>
      <c r="Q27" s="53">
        <f t="shared" si="2"/>
        <v>206</v>
      </c>
      <c r="R27" s="52">
        <v>1</v>
      </c>
      <c r="S27" s="111">
        <f>AVERAGE(R27:R29)</f>
        <v>0.83333333333333337</v>
      </c>
      <c r="T27" s="100"/>
      <c r="U27" s="93" t="s">
        <v>186</v>
      </c>
      <c r="V27" s="93" t="s">
        <v>185</v>
      </c>
      <c r="W27" s="16" t="s">
        <v>267</v>
      </c>
      <c r="X27" s="1">
        <v>5</v>
      </c>
      <c r="Y27" s="17" t="s">
        <v>230</v>
      </c>
      <c r="Z27" s="1">
        <v>0</v>
      </c>
      <c r="AA27" s="1">
        <v>0</v>
      </c>
      <c r="AB27" s="1">
        <f t="shared" si="4"/>
        <v>0</v>
      </c>
      <c r="AC27" s="2">
        <f t="shared" ref="AC27:AC65" si="7">+AB27/X27</f>
        <v>0</v>
      </c>
      <c r="AD27" s="130">
        <f>AVERAGE(AC27:AC29)</f>
        <v>0.33333333333333331</v>
      </c>
      <c r="AE27" s="135"/>
      <c r="AF27" s="18">
        <v>43832</v>
      </c>
      <c r="AG27" s="18">
        <v>44012</v>
      </c>
      <c r="AH27" s="17" t="s">
        <v>224</v>
      </c>
      <c r="AI27" s="115" t="s">
        <v>236</v>
      </c>
      <c r="AJ27" s="93" t="s">
        <v>186</v>
      </c>
      <c r="AK27" s="116">
        <v>80200190.140000001</v>
      </c>
      <c r="AL27" s="116">
        <v>0</v>
      </c>
      <c r="AM27" s="72" t="s">
        <v>367</v>
      </c>
      <c r="AN27" s="107">
        <v>80200190.140000001</v>
      </c>
      <c r="AO27" s="107">
        <v>0</v>
      </c>
      <c r="AP27" s="19" t="s">
        <v>324</v>
      </c>
    </row>
    <row r="28" spans="1:42" ht="75" customHeight="1" x14ac:dyDescent="0.35">
      <c r="A28" s="118"/>
      <c r="B28" s="118"/>
      <c r="C28" s="118"/>
      <c r="D28" s="118"/>
      <c r="E28" s="118"/>
      <c r="F28" s="118"/>
      <c r="G28" s="119"/>
      <c r="H28" s="118"/>
      <c r="I28" s="9" t="s">
        <v>130</v>
      </c>
      <c r="J28" s="12">
        <v>4</v>
      </c>
      <c r="K28" s="12">
        <v>0</v>
      </c>
      <c r="L28" s="13">
        <v>2</v>
      </c>
      <c r="M28" s="13">
        <v>1</v>
      </c>
      <c r="N28" s="14">
        <v>0</v>
      </c>
      <c r="O28" s="15">
        <v>0</v>
      </c>
      <c r="P28" s="52">
        <f t="shared" si="5"/>
        <v>0</v>
      </c>
      <c r="Q28" s="53">
        <f t="shared" si="2"/>
        <v>2</v>
      </c>
      <c r="R28" s="52">
        <f t="shared" si="3"/>
        <v>0.5</v>
      </c>
      <c r="S28" s="112"/>
      <c r="T28" s="100"/>
      <c r="U28" s="114"/>
      <c r="V28" s="114" t="s">
        <v>185</v>
      </c>
      <c r="W28" s="16" t="s">
        <v>268</v>
      </c>
      <c r="X28" s="1">
        <v>1</v>
      </c>
      <c r="Y28" s="17" t="s">
        <v>230</v>
      </c>
      <c r="Z28" s="1">
        <v>0</v>
      </c>
      <c r="AA28" s="1">
        <v>0</v>
      </c>
      <c r="AB28" s="1">
        <f t="shared" si="4"/>
        <v>0</v>
      </c>
      <c r="AC28" s="2">
        <f t="shared" si="7"/>
        <v>0</v>
      </c>
      <c r="AD28" s="130"/>
      <c r="AE28" s="135"/>
      <c r="AF28" s="18">
        <v>43832</v>
      </c>
      <c r="AG28" s="18">
        <v>44012</v>
      </c>
      <c r="AH28" s="17" t="s">
        <v>224</v>
      </c>
      <c r="AI28" s="115"/>
      <c r="AJ28" s="114"/>
      <c r="AK28" s="116"/>
      <c r="AL28" s="116"/>
      <c r="AM28" s="91"/>
      <c r="AN28" s="107"/>
      <c r="AO28" s="107"/>
      <c r="AP28" s="19" t="s">
        <v>326</v>
      </c>
    </row>
    <row r="29" spans="1:42" ht="73.5" customHeight="1" x14ac:dyDescent="0.35">
      <c r="A29" s="118"/>
      <c r="B29" s="118"/>
      <c r="C29" s="118"/>
      <c r="D29" s="118"/>
      <c r="E29" s="118"/>
      <c r="F29" s="118"/>
      <c r="G29" s="119"/>
      <c r="H29" s="118"/>
      <c r="I29" s="9" t="s">
        <v>131</v>
      </c>
      <c r="J29" s="12">
        <v>400</v>
      </c>
      <c r="K29" s="12">
        <v>200</v>
      </c>
      <c r="L29" s="13">
        <v>3132</v>
      </c>
      <c r="M29" s="13">
        <v>50</v>
      </c>
      <c r="N29" s="14">
        <v>0</v>
      </c>
      <c r="O29" s="15">
        <v>50</v>
      </c>
      <c r="P29" s="52">
        <f t="shared" si="5"/>
        <v>1</v>
      </c>
      <c r="Q29" s="53">
        <f t="shared" si="2"/>
        <v>3182</v>
      </c>
      <c r="R29" s="52">
        <v>1</v>
      </c>
      <c r="S29" s="113"/>
      <c r="T29" s="100"/>
      <c r="U29" s="94"/>
      <c r="V29" s="94" t="s">
        <v>185</v>
      </c>
      <c r="W29" s="16" t="s">
        <v>269</v>
      </c>
      <c r="X29" s="44">
        <v>50</v>
      </c>
      <c r="Y29" s="17" t="s">
        <v>230</v>
      </c>
      <c r="Z29" s="44">
        <v>0</v>
      </c>
      <c r="AA29" s="44">
        <v>50</v>
      </c>
      <c r="AB29" s="44">
        <f t="shared" si="4"/>
        <v>50</v>
      </c>
      <c r="AC29" s="45">
        <f t="shared" si="7"/>
        <v>1</v>
      </c>
      <c r="AD29" s="130"/>
      <c r="AE29" s="135"/>
      <c r="AF29" s="18">
        <v>43832</v>
      </c>
      <c r="AG29" s="18">
        <v>44012</v>
      </c>
      <c r="AH29" s="17" t="s">
        <v>224</v>
      </c>
      <c r="AI29" s="115"/>
      <c r="AJ29" s="94"/>
      <c r="AK29" s="116"/>
      <c r="AL29" s="116"/>
      <c r="AM29" s="73"/>
      <c r="AN29" s="107"/>
      <c r="AO29" s="107"/>
      <c r="AP29" s="19" t="s">
        <v>326</v>
      </c>
    </row>
    <row r="30" spans="1:42" ht="72" x14ac:dyDescent="0.35">
      <c r="A30" s="118"/>
      <c r="B30" s="118"/>
      <c r="C30" s="118"/>
      <c r="D30" s="118"/>
      <c r="E30" s="118" t="s">
        <v>44</v>
      </c>
      <c r="F30" s="118" t="s">
        <v>45</v>
      </c>
      <c r="G30" s="119">
        <v>0.4</v>
      </c>
      <c r="H30" s="118" t="s">
        <v>90</v>
      </c>
      <c r="I30" s="9" t="s">
        <v>132</v>
      </c>
      <c r="J30" s="12">
        <v>1</v>
      </c>
      <c r="K30" s="12">
        <v>0</v>
      </c>
      <c r="L30" s="13">
        <v>1</v>
      </c>
      <c r="M30" s="13" t="s">
        <v>355</v>
      </c>
      <c r="N30" s="14" t="s">
        <v>356</v>
      </c>
      <c r="O30" s="15" t="s">
        <v>356</v>
      </c>
      <c r="P30" s="52" t="s">
        <v>356</v>
      </c>
      <c r="Q30" s="53">
        <f>+L30</f>
        <v>1</v>
      </c>
      <c r="R30" s="52">
        <f t="shared" si="3"/>
        <v>1</v>
      </c>
      <c r="S30" s="111">
        <f>AVERAGE(R30:R32)</f>
        <v>1</v>
      </c>
      <c r="T30" s="100"/>
      <c r="U30" s="93" t="s">
        <v>188</v>
      </c>
      <c r="V30" s="93" t="s">
        <v>187</v>
      </c>
      <c r="W30" s="16" t="s">
        <v>270</v>
      </c>
      <c r="X30" s="1" t="s">
        <v>355</v>
      </c>
      <c r="Y30" s="17" t="s">
        <v>230</v>
      </c>
      <c r="Z30" s="1" t="s">
        <v>356</v>
      </c>
      <c r="AA30" s="1" t="s">
        <v>356</v>
      </c>
      <c r="AB30" s="1" t="s">
        <v>356</v>
      </c>
      <c r="AC30" s="1" t="s">
        <v>356</v>
      </c>
      <c r="AD30" s="130">
        <f>AVERAGE(AC30:AC32)</f>
        <v>1</v>
      </c>
      <c r="AE30" s="135"/>
      <c r="AF30" s="18">
        <v>43832</v>
      </c>
      <c r="AG30" s="18">
        <v>44012</v>
      </c>
      <c r="AH30" s="17" t="s">
        <v>224</v>
      </c>
      <c r="AI30" s="115" t="s">
        <v>236</v>
      </c>
      <c r="AJ30" s="93" t="s">
        <v>188</v>
      </c>
      <c r="AK30" s="116">
        <v>40100095.07</v>
      </c>
      <c r="AL30" s="116">
        <v>0</v>
      </c>
      <c r="AM30" s="108" t="s">
        <v>368</v>
      </c>
      <c r="AN30" s="107">
        <v>40100095.07</v>
      </c>
      <c r="AO30" s="107">
        <v>0</v>
      </c>
      <c r="AP30" s="19" t="s">
        <v>327</v>
      </c>
    </row>
    <row r="31" spans="1:42" ht="90" customHeight="1" x14ac:dyDescent="0.35">
      <c r="A31" s="118"/>
      <c r="B31" s="118"/>
      <c r="C31" s="118"/>
      <c r="D31" s="118"/>
      <c r="E31" s="118"/>
      <c r="F31" s="118"/>
      <c r="G31" s="119"/>
      <c r="H31" s="118"/>
      <c r="I31" s="9" t="s">
        <v>133</v>
      </c>
      <c r="J31" s="12">
        <v>5</v>
      </c>
      <c r="K31" s="12">
        <v>0</v>
      </c>
      <c r="L31" s="13">
        <v>7</v>
      </c>
      <c r="M31" s="13" t="s">
        <v>355</v>
      </c>
      <c r="N31" s="14" t="s">
        <v>356</v>
      </c>
      <c r="O31" s="15" t="s">
        <v>356</v>
      </c>
      <c r="P31" s="52" t="s">
        <v>356</v>
      </c>
      <c r="Q31" s="53">
        <f>+L31</f>
        <v>7</v>
      </c>
      <c r="R31" s="52">
        <v>1</v>
      </c>
      <c r="S31" s="112"/>
      <c r="T31" s="100"/>
      <c r="U31" s="114"/>
      <c r="V31" s="114" t="s">
        <v>187</v>
      </c>
      <c r="W31" s="16" t="s">
        <v>271</v>
      </c>
      <c r="X31" s="1" t="s">
        <v>355</v>
      </c>
      <c r="Y31" s="17" t="s">
        <v>230</v>
      </c>
      <c r="Z31" s="1" t="s">
        <v>356</v>
      </c>
      <c r="AA31" s="1" t="s">
        <v>356</v>
      </c>
      <c r="AB31" s="1" t="s">
        <v>356</v>
      </c>
      <c r="AC31" s="1" t="s">
        <v>356</v>
      </c>
      <c r="AD31" s="130"/>
      <c r="AE31" s="135"/>
      <c r="AF31" s="18">
        <v>43832</v>
      </c>
      <c r="AG31" s="18">
        <v>44012</v>
      </c>
      <c r="AH31" s="17" t="s">
        <v>224</v>
      </c>
      <c r="AI31" s="115"/>
      <c r="AJ31" s="114"/>
      <c r="AK31" s="116"/>
      <c r="AL31" s="116"/>
      <c r="AM31" s="109"/>
      <c r="AN31" s="107"/>
      <c r="AO31" s="107"/>
      <c r="AP31" s="19" t="s">
        <v>328</v>
      </c>
    </row>
    <row r="32" spans="1:42" ht="108" x14ac:dyDescent="0.35">
      <c r="A32" s="118"/>
      <c r="B32" s="118"/>
      <c r="C32" s="118"/>
      <c r="D32" s="118"/>
      <c r="E32" s="118"/>
      <c r="F32" s="118"/>
      <c r="G32" s="119"/>
      <c r="H32" s="118"/>
      <c r="I32" s="9" t="s">
        <v>134</v>
      </c>
      <c r="J32" s="12">
        <v>7</v>
      </c>
      <c r="K32" s="12">
        <v>3</v>
      </c>
      <c r="L32" s="13">
        <v>12</v>
      </c>
      <c r="M32" s="13">
        <v>2</v>
      </c>
      <c r="N32" s="14">
        <v>2</v>
      </c>
      <c r="O32" s="15">
        <v>0</v>
      </c>
      <c r="P32" s="52">
        <f t="shared" si="5"/>
        <v>1</v>
      </c>
      <c r="Q32" s="53">
        <f t="shared" si="2"/>
        <v>14</v>
      </c>
      <c r="R32" s="52">
        <v>1</v>
      </c>
      <c r="S32" s="113"/>
      <c r="T32" s="101"/>
      <c r="U32" s="94"/>
      <c r="V32" s="94" t="s">
        <v>187</v>
      </c>
      <c r="W32" s="16" t="s">
        <v>272</v>
      </c>
      <c r="X32" s="44">
        <v>2</v>
      </c>
      <c r="Y32" s="17" t="s">
        <v>230</v>
      </c>
      <c r="Z32" s="44">
        <v>2</v>
      </c>
      <c r="AA32" s="44">
        <v>0</v>
      </c>
      <c r="AB32" s="44">
        <f t="shared" si="4"/>
        <v>2</v>
      </c>
      <c r="AC32" s="45">
        <f t="shared" si="7"/>
        <v>1</v>
      </c>
      <c r="AD32" s="130"/>
      <c r="AE32" s="135"/>
      <c r="AF32" s="18">
        <v>43832</v>
      </c>
      <c r="AG32" s="18">
        <v>44012</v>
      </c>
      <c r="AH32" s="17" t="s">
        <v>224</v>
      </c>
      <c r="AI32" s="115"/>
      <c r="AJ32" s="94"/>
      <c r="AK32" s="116"/>
      <c r="AL32" s="116"/>
      <c r="AM32" s="110"/>
      <c r="AN32" s="107"/>
      <c r="AO32" s="107"/>
      <c r="AP32" s="19" t="s">
        <v>329</v>
      </c>
    </row>
    <row r="33" spans="1:42" ht="90" x14ac:dyDescent="0.35">
      <c r="A33" s="118"/>
      <c r="B33" s="118"/>
      <c r="C33" s="118"/>
      <c r="D33" s="118" t="s">
        <v>46</v>
      </c>
      <c r="E33" s="118" t="s">
        <v>47</v>
      </c>
      <c r="F33" s="118" t="s">
        <v>48</v>
      </c>
      <c r="G33" s="121">
        <v>3.8800000000000001E-2</v>
      </c>
      <c r="H33" s="118" t="s">
        <v>91</v>
      </c>
      <c r="I33" s="9" t="s">
        <v>135</v>
      </c>
      <c r="J33" s="12">
        <v>6272</v>
      </c>
      <c r="K33" s="12">
        <v>3689</v>
      </c>
      <c r="L33" s="13">
        <v>3976</v>
      </c>
      <c r="M33" s="13">
        <v>784</v>
      </c>
      <c r="N33" s="14">
        <v>0</v>
      </c>
      <c r="O33" s="15">
        <v>0</v>
      </c>
      <c r="P33" s="52">
        <f t="shared" si="5"/>
        <v>0</v>
      </c>
      <c r="Q33" s="53">
        <f t="shared" si="2"/>
        <v>3976</v>
      </c>
      <c r="R33" s="52">
        <f t="shared" si="3"/>
        <v>0.6339285714285714</v>
      </c>
      <c r="S33" s="111">
        <f>AVERAGE(R33:R35)</f>
        <v>0.87797619047619035</v>
      </c>
      <c r="T33" s="99">
        <f>AVERAGE(S33:S40)</f>
        <v>0.95932539682539675</v>
      </c>
      <c r="U33" s="118" t="s">
        <v>189</v>
      </c>
      <c r="V33" s="118" t="s">
        <v>190</v>
      </c>
      <c r="W33" s="16" t="s">
        <v>273</v>
      </c>
      <c r="X33" s="1">
        <v>784</v>
      </c>
      <c r="Y33" s="17" t="s">
        <v>230</v>
      </c>
      <c r="Z33" s="1">
        <v>0</v>
      </c>
      <c r="AA33" s="1">
        <v>0</v>
      </c>
      <c r="AB33" s="1">
        <f t="shared" si="4"/>
        <v>0</v>
      </c>
      <c r="AC33" s="2">
        <f t="shared" si="7"/>
        <v>0</v>
      </c>
      <c r="AD33" s="130">
        <f>AVERAGE(AC33:AC35)</f>
        <v>0.33333333333333331</v>
      </c>
      <c r="AE33" s="135"/>
      <c r="AF33" s="18">
        <v>43832</v>
      </c>
      <c r="AG33" s="18">
        <v>44012</v>
      </c>
      <c r="AH33" s="17" t="s">
        <v>224</v>
      </c>
      <c r="AI33" s="115" t="s">
        <v>236</v>
      </c>
      <c r="AJ33" s="93" t="s">
        <v>189</v>
      </c>
      <c r="AK33" s="116">
        <v>120300285.22</v>
      </c>
      <c r="AL33" s="116">
        <v>0</v>
      </c>
      <c r="AM33" s="72" t="s">
        <v>369</v>
      </c>
      <c r="AN33" s="74">
        <v>120300285.22</v>
      </c>
      <c r="AO33" s="74">
        <v>0</v>
      </c>
      <c r="AP33" s="126" t="s">
        <v>330</v>
      </c>
    </row>
    <row r="34" spans="1:42" ht="73.5" customHeight="1" x14ac:dyDescent="0.35">
      <c r="A34" s="118"/>
      <c r="B34" s="118"/>
      <c r="C34" s="118"/>
      <c r="D34" s="118"/>
      <c r="E34" s="118"/>
      <c r="F34" s="118"/>
      <c r="G34" s="121"/>
      <c r="H34" s="118"/>
      <c r="I34" s="9" t="s">
        <v>136</v>
      </c>
      <c r="J34" s="12">
        <v>2583</v>
      </c>
      <c r="K34" s="12">
        <v>3689</v>
      </c>
      <c r="L34" s="13">
        <v>3843</v>
      </c>
      <c r="M34" s="13">
        <v>200</v>
      </c>
      <c r="N34" s="14">
        <v>0</v>
      </c>
      <c r="O34" s="15">
        <v>200</v>
      </c>
      <c r="P34" s="52">
        <f t="shared" si="5"/>
        <v>1</v>
      </c>
      <c r="Q34" s="53">
        <f t="shared" si="2"/>
        <v>4043</v>
      </c>
      <c r="R34" s="52">
        <v>1</v>
      </c>
      <c r="S34" s="112"/>
      <c r="T34" s="100"/>
      <c r="U34" s="118" t="s">
        <v>189</v>
      </c>
      <c r="V34" s="118" t="s">
        <v>190</v>
      </c>
      <c r="W34" s="16" t="s">
        <v>274</v>
      </c>
      <c r="X34" s="44">
        <v>200</v>
      </c>
      <c r="Y34" s="17" t="s">
        <v>230</v>
      </c>
      <c r="Z34" s="44">
        <v>0</v>
      </c>
      <c r="AA34" s="44">
        <v>200</v>
      </c>
      <c r="AB34" s="44">
        <f t="shared" si="4"/>
        <v>200</v>
      </c>
      <c r="AC34" s="45">
        <f t="shared" si="7"/>
        <v>1</v>
      </c>
      <c r="AD34" s="130"/>
      <c r="AE34" s="135"/>
      <c r="AF34" s="18">
        <v>43832</v>
      </c>
      <c r="AG34" s="18">
        <v>44012</v>
      </c>
      <c r="AH34" s="17" t="s">
        <v>224</v>
      </c>
      <c r="AI34" s="115"/>
      <c r="AJ34" s="114"/>
      <c r="AK34" s="116"/>
      <c r="AL34" s="116"/>
      <c r="AM34" s="91"/>
      <c r="AN34" s="92"/>
      <c r="AO34" s="92"/>
      <c r="AP34" s="127"/>
    </row>
    <row r="35" spans="1:42" ht="108" x14ac:dyDescent="0.35">
      <c r="A35" s="118"/>
      <c r="B35" s="118"/>
      <c r="C35" s="118"/>
      <c r="D35" s="118"/>
      <c r="E35" s="118"/>
      <c r="F35" s="118"/>
      <c r="G35" s="121"/>
      <c r="H35" s="118"/>
      <c r="I35" s="9" t="s">
        <v>137</v>
      </c>
      <c r="J35" s="12">
        <v>40</v>
      </c>
      <c r="K35" s="12">
        <v>0</v>
      </c>
      <c r="L35" s="13">
        <v>50</v>
      </c>
      <c r="M35" s="13">
        <v>2</v>
      </c>
      <c r="N35" s="14">
        <v>0</v>
      </c>
      <c r="O35" s="15">
        <v>0</v>
      </c>
      <c r="P35" s="52">
        <f t="shared" si="5"/>
        <v>0</v>
      </c>
      <c r="Q35" s="53">
        <f t="shared" si="2"/>
        <v>50</v>
      </c>
      <c r="R35" s="52">
        <v>1</v>
      </c>
      <c r="S35" s="113"/>
      <c r="T35" s="100"/>
      <c r="U35" s="118" t="s">
        <v>189</v>
      </c>
      <c r="V35" s="118" t="s">
        <v>190</v>
      </c>
      <c r="W35" s="16" t="s">
        <v>275</v>
      </c>
      <c r="X35" s="1">
        <v>2</v>
      </c>
      <c r="Y35" s="17" t="s">
        <v>230</v>
      </c>
      <c r="Z35" s="1">
        <v>0</v>
      </c>
      <c r="AA35" s="1">
        <v>0</v>
      </c>
      <c r="AB35" s="1">
        <f t="shared" si="4"/>
        <v>0</v>
      </c>
      <c r="AC35" s="2">
        <f t="shared" si="7"/>
        <v>0</v>
      </c>
      <c r="AD35" s="130"/>
      <c r="AE35" s="135"/>
      <c r="AF35" s="18">
        <v>43832</v>
      </c>
      <c r="AG35" s="18">
        <v>44012</v>
      </c>
      <c r="AH35" s="17" t="s">
        <v>224</v>
      </c>
      <c r="AI35" s="115"/>
      <c r="AJ35" s="94"/>
      <c r="AK35" s="116"/>
      <c r="AL35" s="116"/>
      <c r="AM35" s="73"/>
      <c r="AN35" s="75"/>
      <c r="AO35" s="75"/>
      <c r="AP35" s="26" t="s">
        <v>333</v>
      </c>
    </row>
    <row r="36" spans="1:42" ht="67.5" customHeight="1" x14ac:dyDescent="0.35">
      <c r="A36" s="118"/>
      <c r="B36" s="118"/>
      <c r="C36" s="118"/>
      <c r="D36" s="118"/>
      <c r="E36" s="118"/>
      <c r="F36" s="118"/>
      <c r="G36" s="121"/>
      <c r="H36" s="118" t="s">
        <v>92</v>
      </c>
      <c r="I36" s="9" t="s">
        <v>138</v>
      </c>
      <c r="J36" s="12">
        <v>20</v>
      </c>
      <c r="K36" s="12">
        <v>16</v>
      </c>
      <c r="L36" s="13">
        <v>29</v>
      </c>
      <c r="M36" s="13">
        <v>2.5</v>
      </c>
      <c r="N36" s="14">
        <v>0</v>
      </c>
      <c r="O36" s="15">
        <v>0</v>
      </c>
      <c r="P36" s="52">
        <f t="shared" si="5"/>
        <v>0</v>
      </c>
      <c r="Q36" s="53">
        <f t="shared" si="2"/>
        <v>29</v>
      </c>
      <c r="R36" s="52">
        <v>1</v>
      </c>
      <c r="S36" s="111">
        <f>AVERAGE(R36:R39)</f>
        <v>1</v>
      </c>
      <c r="T36" s="100"/>
      <c r="U36" s="118" t="s">
        <v>191</v>
      </c>
      <c r="V36" s="118" t="s">
        <v>192</v>
      </c>
      <c r="W36" s="16" t="s">
        <v>276</v>
      </c>
      <c r="X36" s="1">
        <v>3</v>
      </c>
      <c r="Y36" s="17" t="s">
        <v>230</v>
      </c>
      <c r="Z36" s="1">
        <v>0</v>
      </c>
      <c r="AA36" s="1">
        <v>0</v>
      </c>
      <c r="AB36" s="1">
        <f t="shared" si="4"/>
        <v>0</v>
      </c>
      <c r="AC36" s="2">
        <f t="shared" si="7"/>
        <v>0</v>
      </c>
      <c r="AD36" s="130">
        <f>AVERAGE(AC36:AC39)</f>
        <v>0</v>
      </c>
      <c r="AE36" s="135"/>
      <c r="AF36" s="18">
        <v>43832</v>
      </c>
      <c r="AG36" s="18">
        <v>44012</v>
      </c>
      <c r="AH36" s="17" t="s">
        <v>224</v>
      </c>
      <c r="AI36" s="115" t="s">
        <v>236</v>
      </c>
      <c r="AJ36" s="93" t="s">
        <v>191</v>
      </c>
      <c r="AK36" s="116">
        <v>352880836.63</v>
      </c>
      <c r="AL36" s="116">
        <v>0</v>
      </c>
      <c r="AM36" s="72" t="s">
        <v>370</v>
      </c>
      <c r="AN36" s="74">
        <v>352880836.63</v>
      </c>
      <c r="AO36" s="74">
        <v>0</v>
      </c>
      <c r="AP36" s="126" t="s">
        <v>332</v>
      </c>
    </row>
    <row r="37" spans="1:42" ht="75" customHeight="1" x14ac:dyDescent="0.35">
      <c r="A37" s="118"/>
      <c r="B37" s="118"/>
      <c r="C37" s="118"/>
      <c r="D37" s="118"/>
      <c r="E37" s="118"/>
      <c r="F37" s="118"/>
      <c r="G37" s="121"/>
      <c r="H37" s="118"/>
      <c r="I37" s="9" t="s">
        <v>139</v>
      </c>
      <c r="J37" s="12">
        <v>3</v>
      </c>
      <c r="K37" s="12">
        <v>16</v>
      </c>
      <c r="L37" s="13">
        <v>7</v>
      </c>
      <c r="M37" s="13">
        <v>1</v>
      </c>
      <c r="N37" s="14">
        <v>0</v>
      </c>
      <c r="O37" s="15">
        <v>0</v>
      </c>
      <c r="P37" s="52">
        <f t="shared" si="5"/>
        <v>0</v>
      </c>
      <c r="Q37" s="53">
        <f t="shared" si="2"/>
        <v>7</v>
      </c>
      <c r="R37" s="52">
        <v>1</v>
      </c>
      <c r="S37" s="112"/>
      <c r="T37" s="100"/>
      <c r="U37" s="118" t="s">
        <v>191</v>
      </c>
      <c r="V37" s="118" t="s">
        <v>192</v>
      </c>
      <c r="W37" s="16" t="s">
        <v>277</v>
      </c>
      <c r="X37" s="1">
        <v>1</v>
      </c>
      <c r="Y37" s="17" t="s">
        <v>230</v>
      </c>
      <c r="Z37" s="1">
        <v>0</v>
      </c>
      <c r="AA37" s="1">
        <v>0</v>
      </c>
      <c r="AB37" s="1">
        <f t="shared" si="4"/>
        <v>0</v>
      </c>
      <c r="AC37" s="2">
        <f t="shared" si="7"/>
        <v>0</v>
      </c>
      <c r="AD37" s="130"/>
      <c r="AE37" s="135"/>
      <c r="AF37" s="18">
        <v>43832</v>
      </c>
      <c r="AG37" s="18">
        <v>44012</v>
      </c>
      <c r="AH37" s="17" t="s">
        <v>224</v>
      </c>
      <c r="AI37" s="115"/>
      <c r="AJ37" s="114"/>
      <c r="AK37" s="116"/>
      <c r="AL37" s="116"/>
      <c r="AM37" s="91"/>
      <c r="AN37" s="92"/>
      <c r="AO37" s="92"/>
      <c r="AP37" s="128"/>
    </row>
    <row r="38" spans="1:42" ht="90" x14ac:dyDescent="0.35">
      <c r="A38" s="118"/>
      <c r="B38" s="118"/>
      <c r="C38" s="118"/>
      <c r="D38" s="118"/>
      <c r="E38" s="118"/>
      <c r="F38" s="118"/>
      <c r="G38" s="121"/>
      <c r="H38" s="118"/>
      <c r="I38" s="9" t="s">
        <v>140</v>
      </c>
      <c r="J38" s="12">
        <v>100</v>
      </c>
      <c r="K38" s="12">
        <v>50</v>
      </c>
      <c r="L38" s="13">
        <v>255</v>
      </c>
      <c r="M38" s="13">
        <v>12.5</v>
      </c>
      <c r="N38" s="14">
        <v>0</v>
      </c>
      <c r="O38" s="15">
        <v>0</v>
      </c>
      <c r="P38" s="52">
        <f t="shared" si="5"/>
        <v>0</v>
      </c>
      <c r="Q38" s="53">
        <f t="shared" si="2"/>
        <v>255</v>
      </c>
      <c r="R38" s="52">
        <v>1</v>
      </c>
      <c r="S38" s="112"/>
      <c r="T38" s="100"/>
      <c r="U38" s="118" t="s">
        <v>191</v>
      </c>
      <c r="V38" s="118" t="s">
        <v>192</v>
      </c>
      <c r="W38" s="16" t="s">
        <v>278</v>
      </c>
      <c r="X38" s="1">
        <v>13</v>
      </c>
      <c r="Y38" s="17" t="s">
        <v>230</v>
      </c>
      <c r="Z38" s="1">
        <v>0</v>
      </c>
      <c r="AA38" s="1">
        <v>0</v>
      </c>
      <c r="AB38" s="1">
        <f t="shared" si="4"/>
        <v>0</v>
      </c>
      <c r="AC38" s="2">
        <f t="shared" si="7"/>
        <v>0</v>
      </c>
      <c r="AD38" s="130"/>
      <c r="AE38" s="135"/>
      <c r="AF38" s="18">
        <v>43832</v>
      </c>
      <c r="AG38" s="18">
        <v>44012</v>
      </c>
      <c r="AH38" s="17" t="s">
        <v>224</v>
      </c>
      <c r="AI38" s="115"/>
      <c r="AJ38" s="114"/>
      <c r="AK38" s="116"/>
      <c r="AL38" s="116"/>
      <c r="AM38" s="91"/>
      <c r="AN38" s="92"/>
      <c r="AO38" s="92"/>
      <c r="AP38" s="128"/>
    </row>
    <row r="39" spans="1:42" ht="108" customHeight="1" x14ac:dyDescent="0.35">
      <c r="A39" s="118"/>
      <c r="B39" s="118"/>
      <c r="C39" s="118"/>
      <c r="D39" s="118"/>
      <c r="E39" s="118"/>
      <c r="F39" s="118"/>
      <c r="G39" s="121"/>
      <c r="H39" s="118"/>
      <c r="I39" s="9" t="s">
        <v>141</v>
      </c>
      <c r="J39" s="12">
        <v>3</v>
      </c>
      <c r="K39" s="12">
        <v>0</v>
      </c>
      <c r="L39" s="13">
        <v>9</v>
      </c>
      <c r="M39" s="13">
        <v>1</v>
      </c>
      <c r="N39" s="14">
        <v>0</v>
      </c>
      <c r="O39" s="15">
        <v>0</v>
      </c>
      <c r="P39" s="52">
        <f t="shared" si="5"/>
        <v>0</v>
      </c>
      <c r="Q39" s="53">
        <f t="shared" si="2"/>
        <v>9</v>
      </c>
      <c r="R39" s="52">
        <v>1</v>
      </c>
      <c r="S39" s="113"/>
      <c r="T39" s="100"/>
      <c r="U39" s="118" t="s">
        <v>191</v>
      </c>
      <c r="V39" s="118" t="s">
        <v>192</v>
      </c>
      <c r="W39" s="16" t="s">
        <v>279</v>
      </c>
      <c r="X39" s="1">
        <v>1</v>
      </c>
      <c r="Y39" s="17" t="s">
        <v>230</v>
      </c>
      <c r="Z39" s="1">
        <v>0</v>
      </c>
      <c r="AA39" s="1">
        <v>0</v>
      </c>
      <c r="AB39" s="1">
        <f t="shared" si="4"/>
        <v>0</v>
      </c>
      <c r="AC39" s="2">
        <f t="shared" si="7"/>
        <v>0</v>
      </c>
      <c r="AD39" s="130"/>
      <c r="AE39" s="135"/>
      <c r="AF39" s="18">
        <v>43832</v>
      </c>
      <c r="AG39" s="18">
        <v>44012</v>
      </c>
      <c r="AH39" s="17" t="s">
        <v>224</v>
      </c>
      <c r="AI39" s="115"/>
      <c r="AJ39" s="94"/>
      <c r="AK39" s="116"/>
      <c r="AL39" s="116"/>
      <c r="AM39" s="73"/>
      <c r="AN39" s="75"/>
      <c r="AO39" s="75"/>
      <c r="AP39" s="127"/>
    </row>
    <row r="40" spans="1:42" ht="162" x14ac:dyDescent="0.35">
      <c r="A40" s="118"/>
      <c r="B40" s="118"/>
      <c r="C40" s="118"/>
      <c r="D40" s="118"/>
      <c r="E40" s="118"/>
      <c r="F40" s="118"/>
      <c r="G40" s="121"/>
      <c r="H40" s="20" t="s">
        <v>93</v>
      </c>
      <c r="I40" s="33" t="s">
        <v>142</v>
      </c>
      <c r="J40" s="34">
        <v>9227</v>
      </c>
      <c r="K40" s="34">
        <v>8388</v>
      </c>
      <c r="L40" s="35">
        <v>9227</v>
      </c>
      <c r="M40" s="13">
        <v>9227</v>
      </c>
      <c r="N40" s="14">
        <v>8116</v>
      </c>
      <c r="O40" s="15">
        <v>8116</v>
      </c>
      <c r="P40" s="52">
        <f>+O40/M40</f>
        <v>0.87959250027094393</v>
      </c>
      <c r="Q40" s="53">
        <f>+O40</f>
        <v>8116</v>
      </c>
      <c r="R40" s="52">
        <f>+M40/J40</f>
        <v>1</v>
      </c>
      <c r="S40" s="55">
        <f>+R40</f>
        <v>1</v>
      </c>
      <c r="T40" s="101"/>
      <c r="U40" s="36" t="s">
        <v>193</v>
      </c>
      <c r="V40" s="17" t="s">
        <v>194</v>
      </c>
      <c r="W40" s="16" t="s">
        <v>237</v>
      </c>
      <c r="X40" s="44">
        <v>9227</v>
      </c>
      <c r="Y40" s="17" t="s">
        <v>230</v>
      </c>
      <c r="Z40" s="44">
        <v>8116</v>
      </c>
      <c r="AA40" s="44">
        <v>8116</v>
      </c>
      <c r="AB40" s="44">
        <v>8116</v>
      </c>
      <c r="AC40" s="45">
        <f t="shared" si="7"/>
        <v>0.87959250027094393</v>
      </c>
      <c r="AD40" s="49">
        <f>+AC40</f>
        <v>0.87959250027094393</v>
      </c>
      <c r="AE40" s="136"/>
      <c r="AF40" s="18">
        <v>43832</v>
      </c>
      <c r="AG40" s="18">
        <v>44012</v>
      </c>
      <c r="AH40" s="17" t="s">
        <v>224</v>
      </c>
      <c r="AI40" s="93" t="s">
        <v>236</v>
      </c>
      <c r="AJ40" s="93" t="s">
        <v>193</v>
      </c>
      <c r="AK40" s="95">
        <v>11765017096.190001</v>
      </c>
      <c r="AL40" s="95">
        <v>1328100000</v>
      </c>
      <c r="AM40" s="30" t="s">
        <v>371</v>
      </c>
      <c r="AN40" s="65">
        <v>11228026620.190001</v>
      </c>
      <c r="AO40" s="65">
        <v>1328100000</v>
      </c>
      <c r="AP40" s="97" t="s">
        <v>331</v>
      </c>
    </row>
    <row r="41" spans="1:42" ht="133.5" customHeight="1" x14ac:dyDescent="0.35">
      <c r="A41" s="20"/>
      <c r="B41" s="20"/>
      <c r="C41" s="20"/>
      <c r="D41" s="20"/>
      <c r="E41" s="20"/>
      <c r="F41" s="20"/>
      <c r="G41" s="22"/>
      <c r="H41" s="20"/>
      <c r="I41" s="33"/>
      <c r="J41" s="34"/>
      <c r="K41" s="34"/>
      <c r="L41" s="35"/>
      <c r="M41" s="23"/>
      <c r="N41" s="14"/>
      <c r="O41" s="24"/>
      <c r="P41" s="52"/>
      <c r="Q41" s="53"/>
      <c r="R41" s="52"/>
      <c r="S41" s="56"/>
      <c r="T41" s="64"/>
      <c r="U41" s="36"/>
      <c r="V41" s="25"/>
      <c r="W41" s="16"/>
      <c r="X41" s="44"/>
      <c r="Y41" s="25"/>
      <c r="Z41" s="44"/>
      <c r="AA41" s="44"/>
      <c r="AB41" s="44"/>
      <c r="AC41" s="45"/>
      <c r="AD41" s="49"/>
      <c r="AE41" s="51"/>
      <c r="AF41" s="18"/>
      <c r="AG41" s="18"/>
      <c r="AH41" s="25"/>
      <c r="AI41" s="94"/>
      <c r="AJ41" s="94"/>
      <c r="AK41" s="96"/>
      <c r="AL41" s="96"/>
      <c r="AM41" s="30" t="s">
        <v>372</v>
      </c>
      <c r="AN41" s="65">
        <v>536990476</v>
      </c>
      <c r="AO41" s="65">
        <v>0</v>
      </c>
      <c r="AP41" s="98"/>
    </row>
    <row r="42" spans="1:42" ht="90" x14ac:dyDescent="0.35">
      <c r="A42" s="118" t="s">
        <v>21</v>
      </c>
      <c r="B42" s="118" t="s">
        <v>22</v>
      </c>
      <c r="C42" s="118" t="s">
        <v>49</v>
      </c>
      <c r="D42" s="118" t="s">
        <v>50</v>
      </c>
      <c r="E42" s="118" t="s">
        <v>51</v>
      </c>
      <c r="F42" s="118" t="s">
        <v>52</v>
      </c>
      <c r="G42" s="119">
        <v>0.1</v>
      </c>
      <c r="H42" s="118" t="s">
        <v>94</v>
      </c>
      <c r="I42" s="9" t="s">
        <v>143</v>
      </c>
      <c r="J42" s="12">
        <v>180</v>
      </c>
      <c r="K42" s="12">
        <v>90</v>
      </c>
      <c r="L42" s="13">
        <v>165</v>
      </c>
      <c r="M42" s="13">
        <v>23</v>
      </c>
      <c r="N42" s="37">
        <v>3</v>
      </c>
      <c r="O42" s="15">
        <v>2</v>
      </c>
      <c r="P42" s="52">
        <f t="shared" si="5"/>
        <v>0.21739130434782608</v>
      </c>
      <c r="Q42" s="53">
        <f t="shared" si="2"/>
        <v>170</v>
      </c>
      <c r="R42" s="52">
        <f t="shared" si="3"/>
        <v>0.94444444444444442</v>
      </c>
      <c r="S42" s="111">
        <f>AVERAGE(R42:R48)</f>
        <v>0.92981859410430834</v>
      </c>
      <c r="T42" s="99">
        <f>+S42</f>
        <v>0.92981859410430834</v>
      </c>
      <c r="U42" s="118" t="s">
        <v>195</v>
      </c>
      <c r="V42" s="118" t="s">
        <v>196</v>
      </c>
      <c r="W42" s="16" t="s">
        <v>280</v>
      </c>
      <c r="X42" s="1">
        <v>23</v>
      </c>
      <c r="Y42" s="17" t="s">
        <v>230</v>
      </c>
      <c r="Z42" s="1">
        <v>3</v>
      </c>
      <c r="AA42" s="1">
        <v>2</v>
      </c>
      <c r="AB42" s="1">
        <f t="shared" ref="AB42:AB77" si="8">+Z42+AA42</f>
        <v>5</v>
      </c>
      <c r="AC42" s="2">
        <f t="shared" si="7"/>
        <v>0.21739130434782608</v>
      </c>
      <c r="AD42" s="130">
        <f>AVERAGE(AC42:AC48)</f>
        <v>0.42226469182990922</v>
      </c>
      <c r="AE42" s="134">
        <f>AVERAGE(AD42:AD55)</f>
        <v>0.27408823060996973</v>
      </c>
      <c r="AF42" s="18">
        <v>43832</v>
      </c>
      <c r="AG42" s="18">
        <v>44012</v>
      </c>
      <c r="AH42" s="17" t="s">
        <v>225</v>
      </c>
      <c r="AI42" s="115" t="s">
        <v>229</v>
      </c>
      <c r="AJ42" s="93" t="s">
        <v>195</v>
      </c>
      <c r="AK42" s="116">
        <v>495944920.94</v>
      </c>
      <c r="AL42" s="116" t="s">
        <v>341</v>
      </c>
      <c r="AM42" s="72" t="s">
        <v>373</v>
      </c>
      <c r="AN42" s="74">
        <v>440050000.94</v>
      </c>
      <c r="AO42" s="74">
        <v>196504979.19999999</v>
      </c>
      <c r="AP42" s="50"/>
    </row>
    <row r="43" spans="1:42" ht="108" x14ac:dyDescent="0.35">
      <c r="A43" s="118"/>
      <c r="B43" s="118"/>
      <c r="C43" s="118"/>
      <c r="D43" s="118"/>
      <c r="E43" s="118"/>
      <c r="F43" s="118"/>
      <c r="G43" s="119"/>
      <c r="H43" s="118"/>
      <c r="I43" s="9" t="s">
        <v>144</v>
      </c>
      <c r="J43" s="12">
        <v>40</v>
      </c>
      <c r="K43" s="12">
        <v>10</v>
      </c>
      <c r="L43" s="13">
        <v>45</v>
      </c>
      <c r="M43" s="13">
        <v>5</v>
      </c>
      <c r="N43" s="37">
        <v>1</v>
      </c>
      <c r="O43" s="15">
        <v>0</v>
      </c>
      <c r="P43" s="52">
        <f t="shared" si="5"/>
        <v>0.2</v>
      </c>
      <c r="Q43" s="53">
        <f t="shared" si="2"/>
        <v>46</v>
      </c>
      <c r="R43" s="52">
        <v>1</v>
      </c>
      <c r="S43" s="112"/>
      <c r="T43" s="100"/>
      <c r="U43" s="118" t="s">
        <v>195</v>
      </c>
      <c r="V43" s="118" t="s">
        <v>196</v>
      </c>
      <c r="W43" s="16" t="s">
        <v>281</v>
      </c>
      <c r="X43" s="1">
        <v>5</v>
      </c>
      <c r="Y43" s="17" t="s">
        <v>230</v>
      </c>
      <c r="Z43" s="1">
        <v>1</v>
      </c>
      <c r="AA43" s="1">
        <v>0</v>
      </c>
      <c r="AB43" s="1">
        <f t="shared" si="8"/>
        <v>1</v>
      </c>
      <c r="AC43" s="2">
        <f t="shared" si="7"/>
        <v>0.2</v>
      </c>
      <c r="AD43" s="130"/>
      <c r="AE43" s="135"/>
      <c r="AF43" s="18">
        <v>43832</v>
      </c>
      <c r="AG43" s="18">
        <v>44012</v>
      </c>
      <c r="AH43" s="17" t="s">
        <v>225</v>
      </c>
      <c r="AI43" s="115"/>
      <c r="AJ43" s="114"/>
      <c r="AK43" s="116"/>
      <c r="AL43" s="116"/>
      <c r="AM43" s="91"/>
      <c r="AN43" s="92"/>
      <c r="AO43" s="92"/>
      <c r="AP43" s="50"/>
    </row>
    <row r="44" spans="1:42" ht="126" x14ac:dyDescent="0.35">
      <c r="A44" s="118"/>
      <c r="B44" s="118"/>
      <c r="C44" s="118"/>
      <c r="D44" s="118"/>
      <c r="E44" s="118"/>
      <c r="F44" s="118"/>
      <c r="G44" s="119"/>
      <c r="H44" s="118"/>
      <c r="I44" s="9" t="s">
        <v>145</v>
      </c>
      <c r="J44" s="12">
        <v>130</v>
      </c>
      <c r="K44" s="12">
        <v>70</v>
      </c>
      <c r="L44" s="13">
        <v>413</v>
      </c>
      <c r="M44" s="13">
        <v>20</v>
      </c>
      <c r="N44" s="37">
        <v>0</v>
      </c>
      <c r="O44" s="15">
        <v>0</v>
      </c>
      <c r="P44" s="52">
        <f t="shared" si="5"/>
        <v>0</v>
      </c>
      <c r="Q44" s="53">
        <f t="shared" si="2"/>
        <v>413</v>
      </c>
      <c r="R44" s="52">
        <v>1</v>
      </c>
      <c r="S44" s="112"/>
      <c r="T44" s="100"/>
      <c r="U44" s="118" t="s">
        <v>195</v>
      </c>
      <c r="V44" s="118" t="s">
        <v>196</v>
      </c>
      <c r="W44" s="16" t="s">
        <v>282</v>
      </c>
      <c r="X44" s="44">
        <v>20</v>
      </c>
      <c r="Y44" s="17" t="s">
        <v>230</v>
      </c>
      <c r="Z44" s="44">
        <v>0</v>
      </c>
      <c r="AA44" s="44">
        <v>20</v>
      </c>
      <c r="AB44" s="44">
        <f t="shared" si="8"/>
        <v>20</v>
      </c>
      <c r="AC44" s="45">
        <f t="shared" si="7"/>
        <v>1</v>
      </c>
      <c r="AD44" s="130"/>
      <c r="AE44" s="135"/>
      <c r="AF44" s="18">
        <v>43832</v>
      </c>
      <c r="AG44" s="18">
        <v>44012</v>
      </c>
      <c r="AH44" s="17" t="s">
        <v>225</v>
      </c>
      <c r="AI44" s="115"/>
      <c r="AJ44" s="114"/>
      <c r="AK44" s="116"/>
      <c r="AL44" s="116"/>
      <c r="AM44" s="91"/>
      <c r="AN44" s="92"/>
      <c r="AO44" s="92"/>
      <c r="AP44" s="50"/>
    </row>
    <row r="45" spans="1:42" ht="126" x14ac:dyDescent="0.35">
      <c r="A45" s="118"/>
      <c r="B45" s="118"/>
      <c r="C45" s="118"/>
      <c r="D45" s="118"/>
      <c r="E45" s="118"/>
      <c r="F45" s="118"/>
      <c r="G45" s="119"/>
      <c r="H45" s="118"/>
      <c r="I45" s="9" t="s">
        <v>146</v>
      </c>
      <c r="J45" s="12">
        <v>520</v>
      </c>
      <c r="K45" s="12">
        <v>260</v>
      </c>
      <c r="L45" s="13">
        <v>800</v>
      </c>
      <c r="M45" s="13">
        <v>65</v>
      </c>
      <c r="N45" s="37">
        <v>35</v>
      </c>
      <c r="O45" s="15">
        <v>0</v>
      </c>
      <c r="P45" s="52">
        <f t="shared" si="5"/>
        <v>0.53846153846153844</v>
      </c>
      <c r="Q45" s="53">
        <f t="shared" si="2"/>
        <v>835</v>
      </c>
      <c r="R45" s="52">
        <v>1</v>
      </c>
      <c r="S45" s="112"/>
      <c r="T45" s="100"/>
      <c r="U45" s="118" t="s">
        <v>195</v>
      </c>
      <c r="V45" s="118" t="s">
        <v>196</v>
      </c>
      <c r="W45" s="16" t="s">
        <v>283</v>
      </c>
      <c r="X45" s="3">
        <v>65</v>
      </c>
      <c r="Y45" s="17" t="s">
        <v>230</v>
      </c>
      <c r="Z45" s="3">
        <v>35</v>
      </c>
      <c r="AA45" s="3">
        <v>0</v>
      </c>
      <c r="AB45" s="3">
        <f t="shared" si="8"/>
        <v>35</v>
      </c>
      <c r="AC45" s="4">
        <f t="shared" si="7"/>
        <v>0.53846153846153844</v>
      </c>
      <c r="AD45" s="130"/>
      <c r="AE45" s="135"/>
      <c r="AF45" s="18">
        <v>43832</v>
      </c>
      <c r="AG45" s="18">
        <v>44012</v>
      </c>
      <c r="AH45" s="17" t="s">
        <v>225</v>
      </c>
      <c r="AI45" s="115"/>
      <c r="AJ45" s="114"/>
      <c r="AK45" s="116"/>
      <c r="AL45" s="116"/>
      <c r="AM45" s="91"/>
      <c r="AN45" s="92"/>
      <c r="AO45" s="92"/>
      <c r="AP45" s="50"/>
    </row>
    <row r="46" spans="1:42" ht="117" customHeight="1" x14ac:dyDescent="0.35">
      <c r="A46" s="118"/>
      <c r="B46" s="118"/>
      <c r="C46" s="118"/>
      <c r="D46" s="118"/>
      <c r="E46" s="118"/>
      <c r="F46" s="118"/>
      <c r="G46" s="119"/>
      <c r="H46" s="118"/>
      <c r="I46" s="9" t="s">
        <v>147</v>
      </c>
      <c r="J46" s="12">
        <v>250</v>
      </c>
      <c r="K46" s="12">
        <v>78</v>
      </c>
      <c r="L46" s="13">
        <v>455</v>
      </c>
      <c r="M46" s="13">
        <v>32</v>
      </c>
      <c r="N46" s="37">
        <v>0</v>
      </c>
      <c r="O46" s="15">
        <v>0</v>
      </c>
      <c r="P46" s="52">
        <f t="shared" si="5"/>
        <v>0</v>
      </c>
      <c r="Q46" s="53">
        <f t="shared" si="2"/>
        <v>455</v>
      </c>
      <c r="R46" s="52">
        <v>1</v>
      </c>
      <c r="S46" s="112"/>
      <c r="T46" s="100"/>
      <c r="U46" s="118" t="s">
        <v>195</v>
      </c>
      <c r="V46" s="118" t="s">
        <v>196</v>
      </c>
      <c r="W46" s="16" t="s">
        <v>284</v>
      </c>
      <c r="X46" s="1">
        <v>32</v>
      </c>
      <c r="Y46" s="17" t="s">
        <v>230</v>
      </c>
      <c r="Z46" s="1">
        <v>0</v>
      </c>
      <c r="AA46" s="1">
        <v>0</v>
      </c>
      <c r="AB46" s="1">
        <f t="shared" si="8"/>
        <v>0</v>
      </c>
      <c r="AC46" s="2">
        <f t="shared" si="7"/>
        <v>0</v>
      </c>
      <c r="AD46" s="130"/>
      <c r="AE46" s="135"/>
      <c r="AF46" s="18">
        <v>43832</v>
      </c>
      <c r="AG46" s="18">
        <v>44012</v>
      </c>
      <c r="AH46" s="17" t="s">
        <v>225</v>
      </c>
      <c r="AI46" s="115"/>
      <c r="AJ46" s="114"/>
      <c r="AK46" s="116"/>
      <c r="AL46" s="116"/>
      <c r="AM46" s="91"/>
      <c r="AN46" s="92"/>
      <c r="AO46" s="92"/>
      <c r="AP46" s="50"/>
    </row>
    <row r="47" spans="1:42" ht="90" x14ac:dyDescent="0.35">
      <c r="A47" s="118"/>
      <c r="B47" s="118"/>
      <c r="C47" s="118"/>
      <c r="D47" s="118"/>
      <c r="E47" s="118"/>
      <c r="F47" s="118"/>
      <c r="G47" s="119"/>
      <c r="H47" s="118"/>
      <c r="I47" s="9" t="s">
        <v>246</v>
      </c>
      <c r="J47" s="12">
        <v>60</v>
      </c>
      <c r="K47" s="12">
        <v>16</v>
      </c>
      <c r="L47" s="13">
        <v>51</v>
      </c>
      <c r="M47" s="13">
        <v>8</v>
      </c>
      <c r="N47" s="37">
        <v>0</v>
      </c>
      <c r="O47" s="15">
        <v>0</v>
      </c>
      <c r="P47" s="52">
        <f t="shared" si="5"/>
        <v>0</v>
      </c>
      <c r="Q47" s="53">
        <f t="shared" si="2"/>
        <v>51</v>
      </c>
      <c r="R47" s="52">
        <f t="shared" si="3"/>
        <v>0.85</v>
      </c>
      <c r="S47" s="112"/>
      <c r="T47" s="100"/>
      <c r="U47" s="118" t="s">
        <v>195</v>
      </c>
      <c r="V47" s="118" t="s">
        <v>196</v>
      </c>
      <c r="W47" s="16" t="s">
        <v>285</v>
      </c>
      <c r="X47" s="1">
        <v>8</v>
      </c>
      <c r="Y47" s="17" t="s">
        <v>230</v>
      </c>
      <c r="Z47" s="1">
        <v>0</v>
      </c>
      <c r="AA47" s="1">
        <v>0</v>
      </c>
      <c r="AB47" s="1">
        <f t="shared" si="8"/>
        <v>0</v>
      </c>
      <c r="AC47" s="2">
        <f t="shared" si="7"/>
        <v>0</v>
      </c>
      <c r="AD47" s="130"/>
      <c r="AE47" s="135"/>
      <c r="AF47" s="18">
        <v>43832</v>
      </c>
      <c r="AG47" s="18">
        <v>44012</v>
      </c>
      <c r="AH47" s="17" t="s">
        <v>225</v>
      </c>
      <c r="AI47" s="115"/>
      <c r="AJ47" s="114"/>
      <c r="AK47" s="116"/>
      <c r="AL47" s="116"/>
      <c r="AM47" s="91"/>
      <c r="AN47" s="92"/>
      <c r="AO47" s="92"/>
      <c r="AP47" s="50"/>
    </row>
    <row r="48" spans="1:42" ht="115.5" customHeight="1" x14ac:dyDescent="0.35">
      <c r="A48" s="118"/>
      <c r="B48" s="118"/>
      <c r="C48" s="118"/>
      <c r="D48" s="118"/>
      <c r="E48" s="118"/>
      <c r="F48" s="118"/>
      <c r="G48" s="119"/>
      <c r="H48" s="118"/>
      <c r="I48" s="9" t="s">
        <v>247</v>
      </c>
      <c r="J48" s="12">
        <v>14</v>
      </c>
      <c r="K48" s="12">
        <v>7</v>
      </c>
      <c r="L48" s="13">
        <v>8</v>
      </c>
      <c r="M48" s="13">
        <v>2</v>
      </c>
      <c r="N48" s="37">
        <v>2</v>
      </c>
      <c r="O48" s="15">
        <v>0</v>
      </c>
      <c r="P48" s="52">
        <f t="shared" si="5"/>
        <v>1</v>
      </c>
      <c r="Q48" s="53">
        <f t="shared" si="2"/>
        <v>10</v>
      </c>
      <c r="R48" s="52">
        <f t="shared" si="3"/>
        <v>0.7142857142857143</v>
      </c>
      <c r="S48" s="113"/>
      <c r="T48" s="101"/>
      <c r="U48" s="118" t="s">
        <v>195</v>
      </c>
      <c r="V48" s="118" t="s">
        <v>196</v>
      </c>
      <c r="W48" s="16" t="s">
        <v>286</v>
      </c>
      <c r="X48" s="44">
        <v>2</v>
      </c>
      <c r="Y48" s="17" t="s">
        <v>230</v>
      </c>
      <c r="Z48" s="44">
        <v>2</v>
      </c>
      <c r="AA48" s="44">
        <v>0</v>
      </c>
      <c r="AB48" s="44">
        <f t="shared" si="8"/>
        <v>2</v>
      </c>
      <c r="AC48" s="45">
        <f t="shared" si="7"/>
        <v>1</v>
      </c>
      <c r="AD48" s="130"/>
      <c r="AE48" s="135"/>
      <c r="AF48" s="18">
        <v>43832</v>
      </c>
      <c r="AG48" s="18">
        <v>44012</v>
      </c>
      <c r="AH48" s="17" t="s">
        <v>225</v>
      </c>
      <c r="AI48" s="115"/>
      <c r="AJ48" s="94"/>
      <c r="AK48" s="116"/>
      <c r="AL48" s="116"/>
      <c r="AM48" s="73"/>
      <c r="AN48" s="75"/>
      <c r="AO48" s="75"/>
      <c r="AP48" s="50"/>
    </row>
    <row r="49" spans="1:42" ht="114" customHeight="1" x14ac:dyDescent="0.35">
      <c r="A49" s="118"/>
      <c r="B49" s="118"/>
      <c r="C49" s="118"/>
      <c r="D49" s="118" t="s">
        <v>53</v>
      </c>
      <c r="E49" s="118" t="s">
        <v>54</v>
      </c>
      <c r="F49" s="118" t="s">
        <v>55</v>
      </c>
      <c r="G49" s="125">
        <v>728</v>
      </c>
      <c r="H49" s="118" t="s">
        <v>95</v>
      </c>
      <c r="I49" s="9" t="s">
        <v>199</v>
      </c>
      <c r="J49" s="12">
        <v>1200</v>
      </c>
      <c r="K49" s="12">
        <v>436</v>
      </c>
      <c r="L49" s="13">
        <v>1373</v>
      </c>
      <c r="M49" s="13">
        <v>150</v>
      </c>
      <c r="N49" s="37">
        <v>0</v>
      </c>
      <c r="O49" s="15">
        <v>0</v>
      </c>
      <c r="P49" s="52">
        <f t="shared" si="5"/>
        <v>0</v>
      </c>
      <c r="Q49" s="53">
        <f t="shared" si="2"/>
        <v>1373</v>
      </c>
      <c r="R49" s="52">
        <v>1</v>
      </c>
      <c r="S49" s="111">
        <f>AVERAGE(R49:R50)</f>
        <v>1</v>
      </c>
      <c r="T49" s="99">
        <f>+S49</f>
        <v>1</v>
      </c>
      <c r="U49" s="118" t="s">
        <v>197</v>
      </c>
      <c r="V49" s="118" t="s">
        <v>198</v>
      </c>
      <c r="W49" s="16" t="s">
        <v>287</v>
      </c>
      <c r="X49" s="1">
        <v>150</v>
      </c>
      <c r="Y49" s="17" t="s">
        <v>230</v>
      </c>
      <c r="Z49" s="1">
        <v>0</v>
      </c>
      <c r="AA49" s="1">
        <v>0</v>
      </c>
      <c r="AB49" s="1">
        <f t="shared" si="8"/>
        <v>0</v>
      </c>
      <c r="AC49" s="2">
        <f t="shared" si="7"/>
        <v>0</v>
      </c>
      <c r="AD49" s="130">
        <f>AVERAGE(AC49:AC50)</f>
        <v>0</v>
      </c>
      <c r="AE49" s="135"/>
      <c r="AF49" s="18">
        <v>43832</v>
      </c>
      <c r="AG49" s="18">
        <v>44012</v>
      </c>
      <c r="AH49" s="17" t="s">
        <v>225</v>
      </c>
      <c r="AI49" s="115" t="s">
        <v>229</v>
      </c>
      <c r="AJ49" s="93" t="s">
        <v>197</v>
      </c>
      <c r="AK49" s="116">
        <v>87519691.930000007</v>
      </c>
      <c r="AL49" s="116">
        <v>12000000</v>
      </c>
      <c r="AM49" s="72" t="s">
        <v>374</v>
      </c>
      <c r="AN49" s="74">
        <v>87519691.930000007</v>
      </c>
      <c r="AO49" s="74">
        <v>12000000</v>
      </c>
      <c r="AP49" s="50"/>
    </row>
    <row r="50" spans="1:42" ht="90" customHeight="1" x14ac:dyDescent="0.35">
      <c r="A50" s="118"/>
      <c r="B50" s="118"/>
      <c r="C50" s="118"/>
      <c r="D50" s="118"/>
      <c r="E50" s="118"/>
      <c r="F50" s="118"/>
      <c r="G50" s="125"/>
      <c r="H50" s="118"/>
      <c r="I50" s="9" t="s">
        <v>148</v>
      </c>
      <c r="J50" s="12">
        <v>4</v>
      </c>
      <c r="K50" s="12">
        <v>2</v>
      </c>
      <c r="L50" s="13">
        <v>4</v>
      </c>
      <c r="M50" s="13">
        <v>1</v>
      </c>
      <c r="N50" s="37">
        <v>0</v>
      </c>
      <c r="O50" s="15">
        <v>0</v>
      </c>
      <c r="P50" s="52">
        <f t="shared" si="5"/>
        <v>0</v>
      </c>
      <c r="Q50" s="53">
        <f t="shared" si="2"/>
        <v>4</v>
      </c>
      <c r="R50" s="52">
        <f t="shared" si="3"/>
        <v>1</v>
      </c>
      <c r="S50" s="113"/>
      <c r="T50" s="101"/>
      <c r="U50" s="118" t="s">
        <v>197</v>
      </c>
      <c r="V50" s="118" t="s">
        <v>198</v>
      </c>
      <c r="W50" s="16" t="s">
        <v>288</v>
      </c>
      <c r="X50" s="1">
        <v>1</v>
      </c>
      <c r="Y50" s="17" t="s">
        <v>230</v>
      </c>
      <c r="Z50" s="1">
        <v>0</v>
      </c>
      <c r="AA50" s="1">
        <v>0</v>
      </c>
      <c r="AB50" s="1">
        <f t="shared" si="8"/>
        <v>0</v>
      </c>
      <c r="AC50" s="2">
        <f t="shared" si="7"/>
        <v>0</v>
      </c>
      <c r="AD50" s="130"/>
      <c r="AE50" s="135"/>
      <c r="AF50" s="18">
        <v>43832</v>
      </c>
      <c r="AG50" s="18">
        <v>44012</v>
      </c>
      <c r="AH50" s="17" t="s">
        <v>225</v>
      </c>
      <c r="AI50" s="115"/>
      <c r="AJ50" s="94"/>
      <c r="AK50" s="116"/>
      <c r="AL50" s="116"/>
      <c r="AM50" s="73"/>
      <c r="AN50" s="75"/>
      <c r="AO50" s="75"/>
      <c r="AP50" s="50"/>
    </row>
    <row r="51" spans="1:42" ht="106.5" customHeight="1" x14ac:dyDescent="0.35">
      <c r="A51" s="118"/>
      <c r="B51" s="118"/>
      <c r="C51" s="118"/>
      <c r="D51" s="118" t="s">
        <v>56</v>
      </c>
      <c r="E51" s="118" t="s">
        <v>57</v>
      </c>
      <c r="F51" s="118" t="s">
        <v>58</v>
      </c>
      <c r="G51" s="125">
        <v>274</v>
      </c>
      <c r="H51" s="118" t="s">
        <v>96</v>
      </c>
      <c r="I51" s="9" t="s">
        <v>174</v>
      </c>
      <c r="J51" s="12">
        <v>1</v>
      </c>
      <c r="K51" s="12">
        <v>0</v>
      </c>
      <c r="L51" s="13">
        <v>2</v>
      </c>
      <c r="M51" s="13">
        <v>1</v>
      </c>
      <c r="N51" s="37">
        <v>0</v>
      </c>
      <c r="O51" s="15">
        <v>0</v>
      </c>
      <c r="P51" s="52">
        <f t="shared" si="5"/>
        <v>0</v>
      </c>
      <c r="Q51" s="53">
        <v>1</v>
      </c>
      <c r="R51" s="52">
        <f t="shared" si="3"/>
        <v>1</v>
      </c>
      <c r="S51" s="111">
        <f>AVERAGE(R51:R55)</f>
        <v>0.97499999999999998</v>
      </c>
      <c r="T51" s="99">
        <f>+S51</f>
        <v>0.97499999999999998</v>
      </c>
      <c r="U51" s="118" t="s">
        <v>200</v>
      </c>
      <c r="V51" s="118" t="s">
        <v>201</v>
      </c>
      <c r="W51" s="16" t="s">
        <v>238</v>
      </c>
      <c r="X51" s="1">
        <v>1</v>
      </c>
      <c r="Y51" s="17" t="s">
        <v>230</v>
      </c>
      <c r="Z51" s="1">
        <v>0</v>
      </c>
      <c r="AA51" s="1">
        <v>0</v>
      </c>
      <c r="AB51" s="1">
        <f t="shared" si="8"/>
        <v>0</v>
      </c>
      <c r="AC51" s="2">
        <f t="shared" si="7"/>
        <v>0</v>
      </c>
      <c r="AD51" s="130">
        <f>AVERAGE(AC51:AC55)</f>
        <v>0.4</v>
      </c>
      <c r="AE51" s="135"/>
      <c r="AF51" s="18">
        <v>43832</v>
      </c>
      <c r="AG51" s="18">
        <v>44012</v>
      </c>
      <c r="AH51" s="17" t="s">
        <v>225</v>
      </c>
      <c r="AI51" s="115" t="s">
        <v>229</v>
      </c>
      <c r="AJ51" s="93" t="s">
        <v>200</v>
      </c>
      <c r="AK51" s="116">
        <v>134196860.95999999</v>
      </c>
      <c r="AL51" s="116">
        <v>11200000</v>
      </c>
      <c r="AM51" s="72" t="s">
        <v>375</v>
      </c>
      <c r="AN51" s="74">
        <v>40000000.960000001</v>
      </c>
      <c r="AO51" s="74">
        <v>11200000</v>
      </c>
      <c r="AP51" s="50"/>
    </row>
    <row r="52" spans="1:42" ht="126" x14ac:dyDescent="0.35">
      <c r="A52" s="118"/>
      <c r="B52" s="118"/>
      <c r="C52" s="118"/>
      <c r="D52" s="118"/>
      <c r="E52" s="118"/>
      <c r="F52" s="118"/>
      <c r="G52" s="125"/>
      <c r="H52" s="118"/>
      <c r="I52" s="9" t="s">
        <v>149</v>
      </c>
      <c r="J52" s="12">
        <v>12</v>
      </c>
      <c r="K52" s="12">
        <v>2</v>
      </c>
      <c r="L52" s="13">
        <v>12</v>
      </c>
      <c r="M52" s="13">
        <v>1</v>
      </c>
      <c r="N52" s="37">
        <v>0</v>
      </c>
      <c r="O52" s="15">
        <v>0</v>
      </c>
      <c r="P52" s="52">
        <f t="shared" si="5"/>
        <v>0</v>
      </c>
      <c r="Q52" s="53">
        <f t="shared" si="2"/>
        <v>12</v>
      </c>
      <c r="R52" s="52">
        <f t="shared" si="3"/>
        <v>1</v>
      </c>
      <c r="S52" s="112"/>
      <c r="T52" s="100"/>
      <c r="U52" s="118" t="s">
        <v>200</v>
      </c>
      <c r="V52" s="118" t="s">
        <v>201</v>
      </c>
      <c r="W52" s="16" t="s">
        <v>289</v>
      </c>
      <c r="X52" s="1">
        <v>1</v>
      </c>
      <c r="Y52" s="17" t="s">
        <v>230</v>
      </c>
      <c r="Z52" s="1">
        <v>0</v>
      </c>
      <c r="AA52" s="1">
        <v>0</v>
      </c>
      <c r="AB52" s="1">
        <f t="shared" si="8"/>
        <v>0</v>
      </c>
      <c r="AC52" s="2">
        <f t="shared" si="7"/>
        <v>0</v>
      </c>
      <c r="AD52" s="130"/>
      <c r="AE52" s="135"/>
      <c r="AF52" s="18">
        <v>43832</v>
      </c>
      <c r="AG52" s="18">
        <v>44012</v>
      </c>
      <c r="AH52" s="17" t="s">
        <v>225</v>
      </c>
      <c r="AI52" s="115"/>
      <c r="AJ52" s="114"/>
      <c r="AK52" s="116"/>
      <c r="AL52" s="116"/>
      <c r="AM52" s="91"/>
      <c r="AN52" s="92"/>
      <c r="AO52" s="92"/>
      <c r="AP52" s="50"/>
    </row>
    <row r="53" spans="1:42" ht="144" x14ac:dyDescent="0.35">
      <c r="A53" s="118"/>
      <c r="B53" s="118"/>
      <c r="C53" s="118"/>
      <c r="D53" s="118"/>
      <c r="E53" s="118"/>
      <c r="F53" s="118"/>
      <c r="G53" s="125"/>
      <c r="H53" s="118"/>
      <c r="I53" s="9" t="s">
        <v>150</v>
      </c>
      <c r="J53" s="12">
        <v>4</v>
      </c>
      <c r="K53" s="12">
        <v>1</v>
      </c>
      <c r="L53" s="13">
        <v>10</v>
      </c>
      <c r="M53" s="13">
        <v>1</v>
      </c>
      <c r="N53" s="37">
        <v>1</v>
      </c>
      <c r="O53" s="15">
        <v>0</v>
      </c>
      <c r="P53" s="52">
        <f t="shared" si="5"/>
        <v>1</v>
      </c>
      <c r="Q53" s="53">
        <f t="shared" si="2"/>
        <v>11</v>
      </c>
      <c r="R53" s="52">
        <v>1</v>
      </c>
      <c r="S53" s="112"/>
      <c r="T53" s="100"/>
      <c r="U53" s="118" t="s">
        <v>200</v>
      </c>
      <c r="V53" s="118" t="s">
        <v>201</v>
      </c>
      <c r="W53" s="16" t="s">
        <v>290</v>
      </c>
      <c r="X53" s="44">
        <v>1</v>
      </c>
      <c r="Y53" s="17" t="s">
        <v>230</v>
      </c>
      <c r="Z53" s="44">
        <v>1</v>
      </c>
      <c r="AA53" s="44">
        <v>0</v>
      </c>
      <c r="AB53" s="44">
        <f t="shared" si="8"/>
        <v>1</v>
      </c>
      <c r="AC53" s="45">
        <f t="shared" si="7"/>
        <v>1</v>
      </c>
      <c r="AD53" s="130"/>
      <c r="AE53" s="135"/>
      <c r="AF53" s="18">
        <v>43832</v>
      </c>
      <c r="AG53" s="18">
        <v>44012</v>
      </c>
      <c r="AH53" s="17" t="s">
        <v>225</v>
      </c>
      <c r="AI53" s="115"/>
      <c r="AJ53" s="114"/>
      <c r="AK53" s="116"/>
      <c r="AL53" s="116"/>
      <c r="AM53" s="91"/>
      <c r="AN53" s="92"/>
      <c r="AO53" s="92"/>
      <c r="AP53" s="50"/>
    </row>
    <row r="54" spans="1:42" ht="76.5" customHeight="1" x14ac:dyDescent="0.35">
      <c r="A54" s="118"/>
      <c r="B54" s="118"/>
      <c r="C54" s="118"/>
      <c r="D54" s="118"/>
      <c r="E54" s="118"/>
      <c r="F54" s="118"/>
      <c r="G54" s="125"/>
      <c r="H54" s="118"/>
      <c r="I54" s="9" t="s">
        <v>151</v>
      </c>
      <c r="J54" s="12">
        <v>8</v>
      </c>
      <c r="K54" s="12">
        <v>0</v>
      </c>
      <c r="L54" s="13">
        <v>7</v>
      </c>
      <c r="M54" s="13">
        <v>1</v>
      </c>
      <c r="N54" s="37">
        <v>0</v>
      </c>
      <c r="O54" s="15">
        <v>0</v>
      </c>
      <c r="P54" s="52">
        <f t="shared" si="5"/>
        <v>0</v>
      </c>
      <c r="Q54" s="53">
        <f t="shared" si="2"/>
        <v>7</v>
      </c>
      <c r="R54" s="52">
        <f t="shared" si="3"/>
        <v>0.875</v>
      </c>
      <c r="S54" s="112"/>
      <c r="T54" s="100"/>
      <c r="U54" s="118" t="s">
        <v>200</v>
      </c>
      <c r="V54" s="118" t="s">
        <v>201</v>
      </c>
      <c r="W54" s="16" t="s">
        <v>291</v>
      </c>
      <c r="X54" s="1">
        <v>1</v>
      </c>
      <c r="Y54" s="17" t="s">
        <v>230</v>
      </c>
      <c r="Z54" s="1">
        <v>0</v>
      </c>
      <c r="AA54" s="1">
        <v>0</v>
      </c>
      <c r="AB54" s="1">
        <f t="shared" si="8"/>
        <v>0</v>
      </c>
      <c r="AC54" s="2">
        <f t="shared" si="7"/>
        <v>0</v>
      </c>
      <c r="AD54" s="130"/>
      <c r="AE54" s="135"/>
      <c r="AF54" s="18">
        <v>43832</v>
      </c>
      <c r="AG54" s="18">
        <v>44012</v>
      </c>
      <c r="AH54" s="17" t="s">
        <v>225</v>
      </c>
      <c r="AI54" s="115"/>
      <c r="AJ54" s="114"/>
      <c r="AK54" s="116"/>
      <c r="AL54" s="116"/>
      <c r="AM54" s="91"/>
      <c r="AN54" s="92"/>
      <c r="AO54" s="92"/>
      <c r="AP54" s="50"/>
    </row>
    <row r="55" spans="1:42" ht="123" customHeight="1" x14ac:dyDescent="0.35">
      <c r="A55" s="118"/>
      <c r="B55" s="118"/>
      <c r="C55" s="118"/>
      <c r="D55" s="118"/>
      <c r="E55" s="118"/>
      <c r="F55" s="118"/>
      <c r="G55" s="125"/>
      <c r="H55" s="118"/>
      <c r="I55" s="9" t="s">
        <v>152</v>
      </c>
      <c r="J55" s="12">
        <v>600</v>
      </c>
      <c r="K55" s="12">
        <v>274</v>
      </c>
      <c r="L55" s="13">
        <v>586</v>
      </c>
      <c r="M55" s="13">
        <v>75</v>
      </c>
      <c r="N55" s="37">
        <v>75</v>
      </c>
      <c r="O55" s="15">
        <v>0</v>
      </c>
      <c r="P55" s="52">
        <f t="shared" si="5"/>
        <v>1</v>
      </c>
      <c r="Q55" s="53">
        <f t="shared" si="2"/>
        <v>661</v>
      </c>
      <c r="R55" s="52">
        <v>1</v>
      </c>
      <c r="S55" s="113"/>
      <c r="T55" s="101"/>
      <c r="U55" s="118" t="s">
        <v>200</v>
      </c>
      <c r="V55" s="118" t="s">
        <v>201</v>
      </c>
      <c r="W55" s="16" t="s">
        <v>292</v>
      </c>
      <c r="X55" s="44">
        <v>75</v>
      </c>
      <c r="Y55" s="17" t="s">
        <v>230</v>
      </c>
      <c r="Z55" s="44">
        <v>75</v>
      </c>
      <c r="AA55" s="44">
        <v>0</v>
      </c>
      <c r="AB55" s="44">
        <f t="shared" si="8"/>
        <v>75</v>
      </c>
      <c r="AC55" s="45">
        <f t="shared" si="7"/>
        <v>1</v>
      </c>
      <c r="AD55" s="130"/>
      <c r="AE55" s="136"/>
      <c r="AF55" s="18">
        <v>43832</v>
      </c>
      <c r="AG55" s="18">
        <v>44012</v>
      </c>
      <c r="AH55" s="17" t="s">
        <v>225</v>
      </c>
      <c r="AI55" s="115"/>
      <c r="AJ55" s="94"/>
      <c r="AK55" s="116"/>
      <c r="AL55" s="116"/>
      <c r="AM55" s="73"/>
      <c r="AN55" s="75"/>
      <c r="AO55" s="75"/>
      <c r="AP55" s="50"/>
    </row>
    <row r="56" spans="1:42" ht="90" customHeight="1" x14ac:dyDescent="0.35">
      <c r="A56" s="118" t="s">
        <v>21</v>
      </c>
      <c r="B56" s="118" t="s">
        <v>22</v>
      </c>
      <c r="C56" s="102" t="s">
        <v>59</v>
      </c>
      <c r="D56" s="118" t="s">
        <v>60</v>
      </c>
      <c r="E56" s="118" t="s">
        <v>61</v>
      </c>
      <c r="F56" s="118" t="s">
        <v>62</v>
      </c>
      <c r="G56" s="118">
        <v>0</v>
      </c>
      <c r="H56" s="118" t="s">
        <v>97</v>
      </c>
      <c r="I56" s="9" t="s">
        <v>239</v>
      </c>
      <c r="J56" s="12">
        <v>1</v>
      </c>
      <c r="K56" s="12">
        <v>0</v>
      </c>
      <c r="L56" s="13">
        <v>1</v>
      </c>
      <c r="M56" s="13">
        <v>1</v>
      </c>
      <c r="N56" s="37">
        <v>1</v>
      </c>
      <c r="O56" s="15">
        <v>0</v>
      </c>
      <c r="P56" s="52">
        <f t="shared" si="5"/>
        <v>1</v>
      </c>
      <c r="Q56" s="53">
        <v>1</v>
      </c>
      <c r="R56" s="52">
        <f t="shared" si="3"/>
        <v>1</v>
      </c>
      <c r="S56" s="111">
        <f>AVERAGE(R56:R58)</f>
        <v>0.94933333333333325</v>
      </c>
      <c r="T56" s="99">
        <f>+S56</f>
        <v>0.94933333333333325</v>
      </c>
      <c r="U56" s="118" t="s">
        <v>202</v>
      </c>
      <c r="V56" s="118" t="s">
        <v>203</v>
      </c>
      <c r="W56" s="16" t="s">
        <v>240</v>
      </c>
      <c r="X56" s="44">
        <v>1</v>
      </c>
      <c r="Y56" s="17" t="s">
        <v>230</v>
      </c>
      <c r="Z56" s="44">
        <v>1</v>
      </c>
      <c r="AA56" s="44">
        <v>0</v>
      </c>
      <c r="AB56" s="44">
        <f t="shared" si="8"/>
        <v>1</v>
      </c>
      <c r="AC56" s="45">
        <f t="shared" si="7"/>
        <v>1</v>
      </c>
      <c r="AD56" s="130">
        <f>AVERAGE(AC56:AC58)</f>
        <v>0.33333333333333331</v>
      </c>
      <c r="AE56" s="134">
        <f>AVERAGE(AD56:AD64)</f>
        <v>0.8256172839506174</v>
      </c>
      <c r="AF56" s="18">
        <v>43832</v>
      </c>
      <c r="AG56" s="18">
        <v>44012</v>
      </c>
      <c r="AH56" s="17" t="s">
        <v>225</v>
      </c>
      <c r="AI56" s="115" t="s">
        <v>229</v>
      </c>
      <c r="AJ56" s="93" t="s">
        <v>202</v>
      </c>
      <c r="AK56" s="116">
        <v>116692922.56999999</v>
      </c>
      <c r="AL56" s="116">
        <v>0</v>
      </c>
      <c r="AM56" s="72" t="s">
        <v>376</v>
      </c>
      <c r="AN56" s="74">
        <v>116692922.56999999</v>
      </c>
      <c r="AO56" s="74">
        <v>0</v>
      </c>
      <c r="AP56" s="50"/>
    </row>
    <row r="57" spans="1:42" ht="72" x14ac:dyDescent="0.35">
      <c r="A57" s="118"/>
      <c r="B57" s="118"/>
      <c r="C57" s="103"/>
      <c r="D57" s="118"/>
      <c r="E57" s="118"/>
      <c r="F57" s="118"/>
      <c r="G57" s="118"/>
      <c r="H57" s="118"/>
      <c r="I57" s="9" t="s">
        <v>153</v>
      </c>
      <c r="J57" s="12">
        <v>4</v>
      </c>
      <c r="K57" s="12">
        <v>1</v>
      </c>
      <c r="L57" s="13">
        <v>11</v>
      </c>
      <c r="M57" s="13">
        <v>1</v>
      </c>
      <c r="N57" s="37">
        <v>0</v>
      </c>
      <c r="O57" s="15">
        <v>0</v>
      </c>
      <c r="P57" s="52">
        <f t="shared" si="5"/>
        <v>0</v>
      </c>
      <c r="Q57" s="53">
        <f t="shared" si="2"/>
        <v>11</v>
      </c>
      <c r="R57" s="52">
        <v>1</v>
      </c>
      <c r="S57" s="112"/>
      <c r="T57" s="100"/>
      <c r="U57" s="118" t="s">
        <v>202</v>
      </c>
      <c r="V57" s="118" t="s">
        <v>203</v>
      </c>
      <c r="W57" s="16" t="s">
        <v>293</v>
      </c>
      <c r="X57" s="1">
        <v>1</v>
      </c>
      <c r="Y57" s="17" t="s">
        <v>230</v>
      </c>
      <c r="Z57" s="1">
        <v>0</v>
      </c>
      <c r="AA57" s="1">
        <v>0</v>
      </c>
      <c r="AB57" s="1">
        <f t="shared" si="8"/>
        <v>0</v>
      </c>
      <c r="AC57" s="2">
        <f t="shared" si="7"/>
        <v>0</v>
      </c>
      <c r="AD57" s="130"/>
      <c r="AE57" s="135"/>
      <c r="AF57" s="18">
        <v>43832</v>
      </c>
      <c r="AG57" s="18">
        <v>44012</v>
      </c>
      <c r="AH57" s="17" t="s">
        <v>225</v>
      </c>
      <c r="AI57" s="115"/>
      <c r="AJ57" s="114"/>
      <c r="AK57" s="116"/>
      <c r="AL57" s="116"/>
      <c r="AM57" s="91"/>
      <c r="AN57" s="92"/>
      <c r="AO57" s="92"/>
      <c r="AP57" s="50"/>
    </row>
    <row r="58" spans="1:42" ht="90" x14ac:dyDescent="0.35">
      <c r="A58" s="118"/>
      <c r="B58" s="118"/>
      <c r="C58" s="103"/>
      <c r="D58" s="118"/>
      <c r="E58" s="118"/>
      <c r="F58" s="118"/>
      <c r="G58" s="118"/>
      <c r="H58" s="118"/>
      <c r="I58" s="9" t="s">
        <v>154</v>
      </c>
      <c r="J58" s="12">
        <v>500</v>
      </c>
      <c r="K58" s="12">
        <v>150</v>
      </c>
      <c r="L58" s="13">
        <v>424</v>
      </c>
      <c r="M58" s="13">
        <v>125</v>
      </c>
      <c r="N58" s="14">
        <v>0</v>
      </c>
      <c r="O58" s="15">
        <v>0</v>
      </c>
      <c r="P58" s="52">
        <f t="shared" si="5"/>
        <v>0</v>
      </c>
      <c r="Q58" s="53">
        <f t="shared" si="2"/>
        <v>424</v>
      </c>
      <c r="R58" s="52">
        <f t="shared" si="3"/>
        <v>0.84799999999999998</v>
      </c>
      <c r="S58" s="113"/>
      <c r="T58" s="101"/>
      <c r="U58" s="118" t="s">
        <v>202</v>
      </c>
      <c r="V58" s="118" t="s">
        <v>203</v>
      </c>
      <c r="W58" s="16" t="s">
        <v>294</v>
      </c>
      <c r="X58" s="1">
        <v>125</v>
      </c>
      <c r="Y58" s="17" t="s">
        <v>230</v>
      </c>
      <c r="Z58" s="1">
        <v>0</v>
      </c>
      <c r="AA58" s="1">
        <v>0</v>
      </c>
      <c r="AB58" s="1">
        <f t="shared" si="8"/>
        <v>0</v>
      </c>
      <c r="AC58" s="2">
        <f t="shared" si="7"/>
        <v>0</v>
      </c>
      <c r="AD58" s="130"/>
      <c r="AE58" s="135"/>
      <c r="AF58" s="18">
        <v>43832</v>
      </c>
      <c r="AG58" s="18">
        <v>44012</v>
      </c>
      <c r="AH58" s="17" t="s">
        <v>225</v>
      </c>
      <c r="AI58" s="115"/>
      <c r="AJ58" s="94"/>
      <c r="AK58" s="116"/>
      <c r="AL58" s="116"/>
      <c r="AM58" s="73"/>
      <c r="AN58" s="75"/>
      <c r="AO58" s="75"/>
      <c r="AP58" s="19" t="s">
        <v>339</v>
      </c>
    </row>
    <row r="59" spans="1:42" ht="169.5" customHeight="1" x14ac:dyDescent="0.35">
      <c r="A59" s="118" t="s">
        <v>21</v>
      </c>
      <c r="B59" s="118" t="s">
        <v>22</v>
      </c>
      <c r="C59" s="103"/>
      <c r="D59" s="118" t="s">
        <v>243</v>
      </c>
      <c r="E59" s="118" t="s">
        <v>313</v>
      </c>
      <c r="F59" s="118" t="s">
        <v>311</v>
      </c>
      <c r="G59" s="121" t="s">
        <v>312</v>
      </c>
      <c r="H59" s="20" t="s">
        <v>98</v>
      </c>
      <c r="I59" s="33" t="s">
        <v>155</v>
      </c>
      <c r="J59" s="34">
        <v>4</v>
      </c>
      <c r="K59" s="34">
        <v>0</v>
      </c>
      <c r="L59" s="34">
        <v>4</v>
      </c>
      <c r="M59" s="13">
        <v>0.5</v>
      </c>
      <c r="N59" s="14">
        <v>1</v>
      </c>
      <c r="O59" s="24">
        <v>0</v>
      </c>
      <c r="P59" s="52">
        <v>1</v>
      </c>
      <c r="Q59" s="53">
        <v>4</v>
      </c>
      <c r="R59" s="52">
        <f t="shared" si="3"/>
        <v>1</v>
      </c>
      <c r="S59" s="55">
        <f>+R59</f>
        <v>1</v>
      </c>
      <c r="T59" s="99">
        <f>AVERAGE(S59:S63)</f>
        <v>0.97210648148148149</v>
      </c>
      <c r="U59" s="16" t="s">
        <v>204</v>
      </c>
      <c r="V59" s="17" t="s">
        <v>205</v>
      </c>
      <c r="W59" s="16" t="s">
        <v>295</v>
      </c>
      <c r="X59" s="44">
        <v>1</v>
      </c>
      <c r="Y59" s="17" t="s">
        <v>230</v>
      </c>
      <c r="Z59" s="44">
        <v>1</v>
      </c>
      <c r="AA59" s="44">
        <v>0</v>
      </c>
      <c r="AB59" s="44">
        <f t="shared" si="8"/>
        <v>1</v>
      </c>
      <c r="AC59" s="45">
        <f t="shared" si="7"/>
        <v>1</v>
      </c>
      <c r="AD59" s="49">
        <f>+AC59</f>
        <v>1</v>
      </c>
      <c r="AE59" s="135"/>
      <c r="AF59" s="18">
        <v>43832</v>
      </c>
      <c r="AG59" s="18">
        <v>44012</v>
      </c>
      <c r="AH59" s="17" t="s">
        <v>226</v>
      </c>
      <c r="AI59" s="17" t="s">
        <v>229</v>
      </c>
      <c r="AJ59" s="17" t="s">
        <v>204</v>
      </c>
      <c r="AK59" s="13">
        <v>29173230.640000001</v>
      </c>
      <c r="AL59" s="23">
        <v>0</v>
      </c>
      <c r="AM59" s="30" t="s">
        <v>377</v>
      </c>
      <c r="AN59" s="65">
        <v>29173230.640000001</v>
      </c>
      <c r="AO59" s="65">
        <v>0</v>
      </c>
      <c r="AP59" s="50"/>
    </row>
    <row r="60" spans="1:42" ht="198" customHeight="1" x14ac:dyDescent="0.35">
      <c r="A60" s="118"/>
      <c r="B60" s="118"/>
      <c r="C60" s="103"/>
      <c r="D60" s="118"/>
      <c r="E60" s="118"/>
      <c r="F60" s="118"/>
      <c r="G60" s="121"/>
      <c r="H60" s="118" t="s">
        <v>99</v>
      </c>
      <c r="I60" s="9" t="s">
        <v>156</v>
      </c>
      <c r="J60" s="12">
        <v>1</v>
      </c>
      <c r="K60" s="12">
        <v>0</v>
      </c>
      <c r="L60" s="13">
        <v>1</v>
      </c>
      <c r="M60" s="13">
        <v>1</v>
      </c>
      <c r="N60" s="14">
        <v>1</v>
      </c>
      <c r="O60" s="24">
        <v>0</v>
      </c>
      <c r="P60" s="52">
        <f t="shared" si="5"/>
        <v>1</v>
      </c>
      <c r="Q60" s="53">
        <v>1</v>
      </c>
      <c r="R60" s="52">
        <f t="shared" si="3"/>
        <v>1</v>
      </c>
      <c r="S60" s="111">
        <f>AVERAGE(R60:R61)</f>
        <v>0.88842592592592595</v>
      </c>
      <c r="T60" s="100"/>
      <c r="U60" s="93" t="s">
        <v>207</v>
      </c>
      <c r="V60" s="93" t="s">
        <v>208</v>
      </c>
      <c r="W60" s="16" t="s">
        <v>241</v>
      </c>
      <c r="X60" s="44">
        <v>1</v>
      </c>
      <c r="Y60" s="17" t="s">
        <v>230</v>
      </c>
      <c r="Z60" s="44">
        <v>1</v>
      </c>
      <c r="AA60" s="44">
        <v>0</v>
      </c>
      <c r="AB60" s="44">
        <f t="shared" si="8"/>
        <v>1</v>
      </c>
      <c r="AC60" s="45">
        <f t="shared" si="7"/>
        <v>1</v>
      </c>
      <c r="AD60" s="130">
        <f>AVERAGE(AC60:AC61)</f>
        <v>0.62037037037037035</v>
      </c>
      <c r="AE60" s="135"/>
      <c r="AF60" s="18">
        <v>43832</v>
      </c>
      <c r="AG60" s="18">
        <v>44012</v>
      </c>
      <c r="AH60" s="17" t="s">
        <v>226</v>
      </c>
      <c r="AI60" s="115" t="s">
        <v>229</v>
      </c>
      <c r="AJ60" s="93" t="s">
        <v>207</v>
      </c>
      <c r="AK60" s="116">
        <v>157535445.47999999</v>
      </c>
      <c r="AL60" s="116">
        <v>60400000</v>
      </c>
      <c r="AM60" s="72" t="s">
        <v>378</v>
      </c>
      <c r="AN60" s="74">
        <v>157535445.47999999</v>
      </c>
      <c r="AO60" s="74">
        <v>60400000</v>
      </c>
      <c r="AP60" s="50"/>
    </row>
    <row r="61" spans="1:42" ht="126" x14ac:dyDescent="0.35">
      <c r="A61" s="118"/>
      <c r="B61" s="118"/>
      <c r="C61" s="103"/>
      <c r="D61" s="118"/>
      <c r="E61" s="118"/>
      <c r="F61" s="118"/>
      <c r="G61" s="121"/>
      <c r="H61" s="118"/>
      <c r="I61" s="9" t="s">
        <v>157</v>
      </c>
      <c r="J61" s="12">
        <v>4320</v>
      </c>
      <c r="K61" s="12">
        <v>1217</v>
      </c>
      <c r="L61" s="13">
        <v>3226</v>
      </c>
      <c r="M61" s="13">
        <v>540</v>
      </c>
      <c r="N61" s="14">
        <v>100</v>
      </c>
      <c r="O61" s="24">
        <v>30</v>
      </c>
      <c r="P61" s="52">
        <f t="shared" si="5"/>
        <v>0.24074074074074073</v>
      </c>
      <c r="Q61" s="53">
        <f t="shared" si="2"/>
        <v>3356</v>
      </c>
      <c r="R61" s="52">
        <f t="shared" si="3"/>
        <v>0.7768518518518519</v>
      </c>
      <c r="S61" s="113"/>
      <c r="T61" s="100"/>
      <c r="U61" s="94"/>
      <c r="V61" s="94"/>
      <c r="W61" s="16" t="s">
        <v>296</v>
      </c>
      <c r="X61" s="1">
        <v>540</v>
      </c>
      <c r="Y61" s="17" t="s">
        <v>230</v>
      </c>
      <c r="Z61" s="1">
        <v>100</v>
      </c>
      <c r="AA61" s="1">
        <v>30</v>
      </c>
      <c r="AB61" s="1">
        <f t="shared" si="8"/>
        <v>130</v>
      </c>
      <c r="AC61" s="2">
        <f t="shared" si="7"/>
        <v>0.24074074074074073</v>
      </c>
      <c r="AD61" s="130"/>
      <c r="AE61" s="135"/>
      <c r="AF61" s="18">
        <v>43832</v>
      </c>
      <c r="AG61" s="18">
        <v>44012</v>
      </c>
      <c r="AH61" s="17" t="s">
        <v>226</v>
      </c>
      <c r="AI61" s="115"/>
      <c r="AJ61" s="94"/>
      <c r="AK61" s="116"/>
      <c r="AL61" s="116"/>
      <c r="AM61" s="73"/>
      <c r="AN61" s="75"/>
      <c r="AO61" s="75"/>
      <c r="AP61" s="50"/>
    </row>
    <row r="62" spans="1:42" ht="126" x14ac:dyDescent="0.35">
      <c r="A62" s="118"/>
      <c r="B62" s="118"/>
      <c r="C62" s="103"/>
      <c r="D62" s="118"/>
      <c r="E62" s="118"/>
      <c r="F62" s="118"/>
      <c r="G62" s="121"/>
      <c r="H62" s="20" t="s">
        <v>100</v>
      </c>
      <c r="I62" s="9" t="s">
        <v>158</v>
      </c>
      <c r="J62" s="12">
        <v>16</v>
      </c>
      <c r="K62" s="12">
        <v>0</v>
      </c>
      <c r="L62" s="13">
        <v>18</v>
      </c>
      <c r="M62" s="13">
        <v>2</v>
      </c>
      <c r="N62" s="14">
        <v>1</v>
      </c>
      <c r="O62" s="24">
        <v>1</v>
      </c>
      <c r="P62" s="52">
        <f t="shared" si="5"/>
        <v>1</v>
      </c>
      <c r="Q62" s="53">
        <f t="shared" si="2"/>
        <v>20</v>
      </c>
      <c r="R62" s="52">
        <v>1</v>
      </c>
      <c r="S62" s="55">
        <f>+R62</f>
        <v>1</v>
      </c>
      <c r="T62" s="100"/>
      <c r="U62" s="16" t="s">
        <v>209</v>
      </c>
      <c r="V62" s="17" t="s">
        <v>210</v>
      </c>
      <c r="W62" s="16" t="s">
        <v>297</v>
      </c>
      <c r="X62" s="44">
        <v>2</v>
      </c>
      <c r="Y62" s="17" t="s">
        <v>230</v>
      </c>
      <c r="Z62" s="44">
        <v>1</v>
      </c>
      <c r="AA62" s="44">
        <v>1</v>
      </c>
      <c r="AB62" s="44">
        <f t="shared" si="8"/>
        <v>2</v>
      </c>
      <c r="AC62" s="45">
        <f t="shared" si="7"/>
        <v>1</v>
      </c>
      <c r="AD62" s="49">
        <f>+AC62</f>
        <v>1</v>
      </c>
      <c r="AE62" s="135"/>
      <c r="AF62" s="18">
        <v>43832</v>
      </c>
      <c r="AG62" s="18">
        <v>44012</v>
      </c>
      <c r="AH62" s="17" t="s">
        <v>226</v>
      </c>
      <c r="AI62" s="17" t="s">
        <v>229</v>
      </c>
      <c r="AJ62" s="16" t="s">
        <v>209</v>
      </c>
      <c r="AK62" s="13">
        <v>58346461.289999999</v>
      </c>
      <c r="AL62" s="23">
        <v>20000000</v>
      </c>
      <c r="AM62" s="66" t="s">
        <v>379</v>
      </c>
      <c r="AN62" s="65">
        <v>58346461.289999999</v>
      </c>
      <c r="AO62" s="65">
        <v>20000000</v>
      </c>
      <c r="AP62" s="50"/>
    </row>
    <row r="63" spans="1:42" ht="108" x14ac:dyDescent="0.35">
      <c r="A63" s="118"/>
      <c r="B63" s="118"/>
      <c r="C63" s="103"/>
      <c r="D63" s="118"/>
      <c r="E63" s="118"/>
      <c r="F63" s="118"/>
      <c r="G63" s="121"/>
      <c r="H63" s="20" t="s">
        <v>101</v>
      </c>
      <c r="I63" s="9" t="s">
        <v>159</v>
      </c>
      <c r="J63" s="12">
        <v>4</v>
      </c>
      <c r="K63" s="12">
        <v>2</v>
      </c>
      <c r="L63" s="13">
        <v>12</v>
      </c>
      <c r="M63" s="13">
        <v>0.5</v>
      </c>
      <c r="N63" s="14">
        <v>0</v>
      </c>
      <c r="O63" s="24">
        <v>1</v>
      </c>
      <c r="P63" s="52">
        <v>1</v>
      </c>
      <c r="Q63" s="53">
        <f t="shared" si="2"/>
        <v>13</v>
      </c>
      <c r="R63" s="52">
        <v>1</v>
      </c>
      <c r="S63" s="55">
        <f>+R63</f>
        <v>1</v>
      </c>
      <c r="T63" s="101"/>
      <c r="U63" s="16" t="s">
        <v>211</v>
      </c>
      <c r="V63" s="17" t="s">
        <v>212</v>
      </c>
      <c r="W63" s="16" t="s">
        <v>242</v>
      </c>
      <c r="X63" s="44">
        <v>1</v>
      </c>
      <c r="Y63" s="17" t="s">
        <v>230</v>
      </c>
      <c r="Z63" s="44">
        <v>0</v>
      </c>
      <c r="AA63" s="44">
        <v>1</v>
      </c>
      <c r="AB63" s="44">
        <f t="shared" si="8"/>
        <v>1</v>
      </c>
      <c r="AC63" s="45">
        <f t="shared" si="7"/>
        <v>1</v>
      </c>
      <c r="AD63" s="49">
        <f>+AC63</f>
        <v>1</v>
      </c>
      <c r="AE63" s="135"/>
      <c r="AF63" s="18">
        <v>43832</v>
      </c>
      <c r="AG63" s="18">
        <v>44012</v>
      </c>
      <c r="AH63" s="17" t="s">
        <v>226</v>
      </c>
      <c r="AI63" s="17" t="s">
        <v>229</v>
      </c>
      <c r="AJ63" s="16" t="s">
        <v>211</v>
      </c>
      <c r="AK63" s="13">
        <v>204212614.5</v>
      </c>
      <c r="AL63" s="23">
        <v>40400000</v>
      </c>
      <c r="AM63" s="66" t="s">
        <v>380</v>
      </c>
      <c r="AN63" s="65">
        <v>204212614.5</v>
      </c>
      <c r="AO63" s="65">
        <v>40400000</v>
      </c>
      <c r="AP63" s="50"/>
    </row>
    <row r="64" spans="1:42" ht="216" customHeight="1" x14ac:dyDescent="0.35">
      <c r="A64" s="10" t="s">
        <v>21</v>
      </c>
      <c r="B64" s="20" t="s">
        <v>22</v>
      </c>
      <c r="C64" s="104"/>
      <c r="D64" s="20" t="s">
        <v>63</v>
      </c>
      <c r="E64" s="20" t="s">
        <v>64</v>
      </c>
      <c r="F64" s="20" t="s">
        <v>65</v>
      </c>
      <c r="G64" s="38">
        <v>0.35</v>
      </c>
      <c r="H64" s="20" t="s">
        <v>102</v>
      </c>
      <c r="I64" s="9" t="s">
        <v>160</v>
      </c>
      <c r="J64" s="12">
        <v>448</v>
      </c>
      <c r="K64" s="12">
        <v>200</v>
      </c>
      <c r="L64" s="13">
        <v>1859</v>
      </c>
      <c r="M64" s="13">
        <v>56</v>
      </c>
      <c r="N64" s="14">
        <v>100</v>
      </c>
      <c r="O64" s="24">
        <v>100</v>
      </c>
      <c r="P64" s="52">
        <v>1</v>
      </c>
      <c r="Q64" s="53">
        <f>(+L64+N64+O64)</f>
        <v>2059</v>
      </c>
      <c r="R64" s="52">
        <v>1</v>
      </c>
      <c r="S64" s="55">
        <f>+R64</f>
        <v>1</v>
      </c>
      <c r="T64" s="60">
        <f>+S64</f>
        <v>1</v>
      </c>
      <c r="U64" s="16" t="s">
        <v>213</v>
      </c>
      <c r="V64" s="17" t="s">
        <v>214</v>
      </c>
      <c r="W64" s="16" t="s">
        <v>298</v>
      </c>
      <c r="X64" s="44">
        <v>200</v>
      </c>
      <c r="Y64" s="17" t="s">
        <v>230</v>
      </c>
      <c r="Z64" s="44">
        <v>100</v>
      </c>
      <c r="AA64" s="44">
        <v>100</v>
      </c>
      <c r="AB64" s="44">
        <f t="shared" si="8"/>
        <v>200</v>
      </c>
      <c r="AC64" s="45">
        <f t="shared" si="7"/>
        <v>1</v>
      </c>
      <c r="AD64" s="49">
        <f>+AC64</f>
        <v>1</v>
      </c>
      <c r="AE64" s="136"/>
      <c r="AF64" s="18">
        <v>43832</v>
      </c>
      <c r="AG64" s="18">
        <v>44012</v>
      </c>
      <c r="AH64" s="17" t="s">
        <v>223</v>
      </c>
      <c r="AI64" s="17" t="s">
        <v>229</v>
      </c>
      <c r="AJ64" s="16" t="s">
        <v>213</v>
      </c>
      <c r="AK64" s="13">
        <v>554291382.23000002</v>
      </c>
      <c r="AL64" s="23">
        <v>441867500</v>
      </c>
      <c r="AM64" s="30" t="s">
        <v>381</v>
      </c>
      <c r="AN64" s="65">
        <v>554291382.23000002</v>
      </c>
      <c r="AO64" s="65">
        <v>441867500</v>
      </c>
      <c r="AP64" s="50"/>
    </row>
    <row r="65" spans="1:42" ht="67.5" customHeight="1" x14ac:dyDescent="0.35">
      <c r="A65" s="118" t="s">
        <v>66</v>
      </c>
      <c r="B65" s="118" t="s">
        <v>67</v>
      </c>
      <c r="C65" s="118" t="s">
        <v>68</v>
      </c>
      <c r="D65" s="118" t="s">
        <v>69</v>
      </c>
      <c r="E65" s="118" t="s">
        <v>70</v>
      </c>
      <c r="F65" s="118" t="s">
        <v>71</v>
      </c>
      <c r="G65" s="121">
        <v>0.54300000000000004</v>
      </c>
      <c r="H65" s="118" t="s">
        <v>103</v>
      </c>
      <c r="I65" s="9" t="s">
        <v>161</v>
      </c>
      <c r="J65" s="12">
        <v>10000</v>
      </c>
      <c r="K65" s="12">
        <v>23783</v>
      </c>
      <c r="L65" s="13">
        <v>6769</v>
      </c>
      <c r="M65" s="13">
        <v>1250</v>
      </c>
      <c r="N65" s="14">
        <v>140</v>
      </c>
      <c r="O65" s="15">
        <v>120</v>
      </c>
      <c r="P65" s="52">
        <f t="shared" si="5"/>
        <v>0.20799999999999999</v>
      </c>
      <c r="Q65" s="53">
        <f t="shared" si="2"/>
        <v>7029</v>
      </c>
      <c r="R65" s="52">
        <f t="shared" si="3"/>
        <v>0.70289999999999997</v>
      </c>
      <c r="S65" s="111">
        <f>AVERAGE(R65:R67)</f>
        <v>0.87263333333333337</v>
      </c>
      <c r="T65" s="99">
        <f>AVERAGE(S65:S75)</f>
        <v>0.84429444444444446</v>
      </c>
      <c r="U65" s="118" t="s">
        <v>216</v>
      </c>
      <c r="V65" s="118" t="s">
        <v>217</v>
      </c>
      <c r="W65" s="16" t="s">
        <v>340</v>
      </c>
      <c r="X65" s="3">
        <v>500</v>
      </c>
      <c r="Y65" s="17" t="s">
        <v>230</v>
      </c>
      <c r="Z65" s="3">
        <v>140</v>
      </c>
      <c r="AA65" s="3">
        <v>120</v>
      </c>
      <c r="AB65" s="3">
        <f t="shared" si="8"/>
        <v>260</v>
      </c>
      <c r="AC65" s="4">
        <f t="shared" si="7"/>
        <v>0.52</v>
      </c>
      <c r="AD65" s="130">
        <f>AVERAGE(AC65:AC67)</f>
        <v>0.68666666666666665</v>
      </c>
      <c r="AE65" s="134">
        <f>AVERAGE(AD65:AD75)</f>
        <v>0.30174603174603171</v>
      </c>
      <c r="AF65" s="18">
        <v>43832</v>
      </c>
      <c r="AG65" s="18">
        <v>44012</v>
      </c>
      <c r="AH65" s="17" t="s">
        <v>227</v>
      </c>
      <c r="AI65" s="115" t="s">
        <v>229</v>
      </c>
      <c r="AJ65" s="93" t="s">
        <v>216</v>
      </c>
      <c r="AK65" s="116">
        <v>350078767.72000003</v>
      </c>
      <c r="AL65" s="116">
        <v>132000000</v>
      </c>
      <c r="AM65" s="72" t="s">
        <v>382</v>
      </c>
      <c r="AN65" s="74">
        <v>150078767.72</v>
      </c>
      <c r="AO65" s="74">
        <v>132000000</v>
      </c>
      <c r="AP65" s="19" t="s">
        <v>334</v>
      </c>
    </row>
    <row r="66" spans="1:42" ht="72" customHeight="1" x14ac:dyDescent="0.35">
      <c r="A66" s="118"/>
      <c r="B66" s="118"/>
      <c r="C66" s="118"/>
      <c r="D66" s="118"/>
      <c r="E66" s="118"/>
      <c r="F66" s="118"/>
      <c r="G66" s="121"/>
      <c r="H66" s="118"/>
      <c r="I66" s="9" t="s">
        <v>162</v>
      </c>
      <c r="J66" s="12">
        <v>10</v>
      </c>
      <c r="K66" s="12" t="s">
        <v>74</v>
      </c>
      <c r="L66" s="13">
        <v>10</v>
      </c>
      <c r="M66" s="13">
        <v>2</v>
      </c>
      <c r="N66" s="14">
        <v>3</v>
      </c>
      <c r="O66" s="15">
        <v>0</v>
      </c>
      <c r="P66" s="52">
        <v>1</v>
      </c>
      <c r="Q66" s="53">
        <f t="shared" si="2"/>
        <v>13</v>
      </c>
      <c r="R66" s="52">
        <v>1</v>
      </c>
      <c r="S66" s="112"/>
      <c r="T66" s="100"/>
      <c r="U66" s="118" t="s">
        <v>216</v>
      </c>
      <c r="V66" s="118" t="s">
        <v>217</v>
      </c>
      <c r="W66" s="16" t="s">
        <v>299</v>
      </c>
      <c r="X66" s="44">
        <v>2</v>
      </c>
      <c r="Y66" s="17" t="s">
        <v>230</v>
      </c>
      <c r="Z66" s="44">
        <v>3</v>
      </c>
      <c r="AA66" s="44">
        <v>0</v>
      </c>
      <c r="AB66" s="44">
        <f t="shared" si="8"/>
        <v>3</v>
      </c>
      <c r="AC66" s="45">
        <v>1</v>
      </c>
      <c r="AD66" s="130"/>
      <c r="AE66" s="135"/>
      <c r="AF66" s="18">
        <v>43832</v>
      </c>
      <c r="AG66" s="18">
        <v>44012</v>
      </c>
      <c r="AH66" s="17" t="s">
        <v>227</v>
      </c>
      <c r="AI66" s="115"/>
      <c r="AJ66" s="114"/>
      <c r="AK66" s="116"/>
      <c r="AL66" s="116"/>
      <c r="AM66" s="91"/>
      <c r="AN66" s="92"/>
      <c r="AO66" s="92"/>
      <c r="AP66" s="19" t="s">
        <v>335</v>
      </c>
    </row>
    <row r="67" spans="1:42" ht="90" customHeight="1" x14ac:dyDescent="0.35">
      <c r="A67" s="118"/>
      <c r="B67" s="118"/>
      <c r="C67" s="118"/>
      <c r="D67" s="118"/>
      <c r="E67" s="118"/>
      <c r="F67" s="118"/>
      <c r="G67" s="121"/>
      <c r="H67" s="118"/>
      <c r="I67" s="9" t="s">
        <v>163</v>
      </c>
      <c r="J67" s="12">
        <v>2000</v>
      </c>
      <c r="K67" s="12">
        <v>14327</v>
      </c>
      <c r="L67" s="13">
        <v>1695</v>
      </c>
      <c r="M67" s="13">
        <v>250</v>
      </c>
      <c r="N67" s="14">
        <v>51</v>
      </c>
      <c r="O67" s="15">
        <v>84</v>
      </c>
      <c r="P67" s="52">
        <f t="shared" si="5"/>
        <v>0.54</v>
      </c>
      <c r="Q67" s="53">
        <f t="shared" si="2"/>
        <v>1830</v>
      </c>
      <c r="R67" s="52">
        <f t="shared" si="3"/>
        <v>0.91500000000000004</v>
      </c>
      <c r="S67" s="113"/>
      <c r="T67" s="100"/>
      <c r="U67" s="118" t="s">
        <v>216</v>
      </c>
      <c r="V67" s="118" t="s">
        <v>217</v>
      </c>
      <c r="W67" s="16" t="s">
        <v>300</v>
      </c>
      <c r="X67" s="3">
        <v>250</v>
      </c>
      <c r="Y67" s="17" t="s">
        <v>230</v>
      </c>
      <c r="Z67" s="3">
        <v>51</v>
      </c>
      <c r="AA67" s="3">
        <v>84</v>
      </c>
      <c r="AB67" s="3">
        <f t="shared" si="8"/>
        <v>135</v>
      </c>
      <c r="AC67" s="4">
        <f t="shared" ref="AC67:AC75" si="9">+AB67/X67</f>
        <v>0.54</v>
      </c>
      <c r="AD67" s="130"/>
      <c r="AE67" s="135"/>
      <c r="AF67" s="18">
        <v>43832</v>
      </c>
      <c r="AG67" s="18">
        <v>44012</v>
      </c>
      <c r="AH67" s="17" t="s">
        <v>227</v>
      </c>
      <c r="AI67" s="115"/>
      <c r="AJ67" s="94"/>
      <c r="AK67" s="116"/>
      <c r="AL67" s="116"/>
      <c r="AM67" s="73"/>
      <c r="AN67" s="75"/>
      <c r="AO67" s="75"/>
      <c r="AP67" s="19"/>
    </row>
    <row r="68" spans="1:42" ht="72" x14ac:dyDescent="0.35">
      <c r="A68" s="118"/>
      <c r="B68" s="118"/>
      <c r="C68" s="118"/>
      <c r="D68" s="118"/>
      <c r="E68" s="118"/>
      <c r="F68" s="118"/>
      <c r="G68" s="121"/>
      <c r="H68" s="118" t="s">
        <v>104</v>
      </c>
      <c r="I68" s="9" t="s">
        <v>215</v>
      </c>
      <c r="J68" s="12">
        <v>500</v>
      </c>
      <c r="K68" s="12">
        <v>75</v>
      </c>
      <c r="L68" s="13">
        <v>569</v>
      </c>
      <c r="M68" s="13">
        <v>62.5</v>
      </c>
      <c r="N68" s="37">
        <v>0</v>
      </c>
      <c r="O68" s="15">
        <v>0</v>
      </c>
      <c r="P68" s="52">
        <f t="shared" si="5"/>
        <v>0</v>
      </c>
      <c r="Q68" s="53">
        <f t="shared" si="2"/>
        <v>569</v>
      </c>
      <c r="R68" s="52">
        <v>1</v>
      </c>
      <c r="S68" s="111">
        <f>AVERAGE(R68:R71)</f>
        <v>0.77549999999999997</v>
      </c>
      <c r="T68" s="100"/>
      <c r="U68" s="118" t="s">
        <v>218</v>
      </c>
      <c r="V68" s="118" t="s">
        <v>219</v>
      </c>
      <c r="W68" s="16" t="s">
        <v>301</v>
      </c>
      <c r="X68" s="1">
        <v>63</v>
      </c>
      <c r="Y68" s="17" t="s">
        <v>230</v>
      </c>
      <c r="Z68" s="1">
        <v>0</v>
      </c>
      <c r="AA68" s="1">
        <v>0</v>
      </c>
      <c r="AB68" s="1">
        <f t="shared" si="8"/>
        <v>0</v>
      </c>
      <c r="AC68" s="2">
        <f t="shared" si="9"/>
        <v>0</v>
      </c>
      <c r="AD68" s="130">
        <f>AVERAGE(AC68:AC71)</f>
        <v>0.21857142857142858</v>
      </c>
      <c r="AE68" s="135"/>
      <c r="AF68" s="18">
        <v>43832</v>
      </c>
      <c r="AG68" s="18">
        <v>44012</v>
      </c>
      <c r="AH68" s="17" t="s">
        <v>225</v>
      </c>
      <c r="AI68" s="115" t="s">
        <v>229</v>
      </c>
      <c r="AJ68" s="93" t="s">
        <v>218</v>
      </c>
      <c r="AK68" s="116">
        <v>175039383.86000001</v>
      </c>
      <c r="AL68" s="116">
        <v>0</v>
      </c>
      <c r="AM68" s="72" t="s">
        <v>383</v>
      </c>
      <c r="AN68" s="74">
        <v>125131163.86</v>
      </c>
      <c r="AO68" s="74">
        <v>0</v>
      </c>
      <c r="AP68" s="50"/>
    </row>
    <row r="69" spans="1:42" ht="54" x14ac:dyDescent="0.35">
      <c r="A69" s="118"/>
      <c r="B69" s="118"/>
      <c r="C69" s="118"/>
      <c r="D69" s="118"/>
      <c r="E69" s="118"/>
      <c r="F69" s="118"/>
      <c r="G69" s="121"/>
      <c r="H69" s="118"/>
      <c r="I69" s="9" t="s">
        <v>164</v>
      </c>
      <c r="J69" s="12">
        <v>200</v>
      </c>
      <c r="K69" s="12">
        <v>12</v>
      </c>
      <c r="L69" s="13">
        <v>68</v>
      </c>
      <c r="M69" s="13">
        <v>25</v>
      </c>
      <c r="N69" s="37">
        <v>4</v>
      </c>
      <c r="O69" s="15">
        <v>0</v>
      </c>
      <c r="P69" s="52">
        <f t="shared" si="5"/>
        <v>0.16</v>
      </c>
      <c r="Q69" s="53">
        <f t="shared" si="2"/>
        <v>72</v>
      </c>
      <c r="R69" s="52">
        <f t="shared" si="3"/>
        <v>0.36</v>
      </c>
      <c r="S69" s="112"/>
      <c r="T69" s="100"/>
      <c r="U69" s="118" t="s">
        <v>218</v>
      </c>
      <c r="V69" s="118" t="s">
        <v>219</v>
      </c>
      <c r="W69" s="16" t="s">
        <v>302</v>
      </c>
      <c r="X69" s="1">
        <v>25</v>
      </c>
      <c r="Y69" s="17" t="s">
        <v>230</v>
      </c>
      <c r="Z69" s="1">
        <v>4</v>
      </c>
      <c r="AA69" s="1">
        <v>0</v>
      </c>
      <c r="AB69" s="1">
        <f t="shared" si="8"/>
        <v>4</v>
      </c>
      <c r="AC69" s="2">
        <f t="shared" si="9"/>
        <v>0.16</v>
      </c>
      <c r="AD69" s="130"/>
      <c r="AE69" s="135"/>
      <c r="AF69" s="18">
        <v>43832</v>
      </c>
      <c r="AG69" s="18">
        <v>44012</v>
      </c>
      <c r="AH69" s="17" t="s">
        <v>225</v>
      </c>
      <c r="AI69" s="115"/>
      <c r="AJ69" s="114"/>
      <c r="AK69" s="116"/>
      <c r="AL69" s="116"/>
      <c r="AM69" s="91"/>
      <c r="AN69" s="92"/>
      <c r="AO69" s="92"/>
      <c r="AP69" s="50"/>
    </row>
    <row r="70" spans="1:42" ht="72" x14ac:dyDescent="0.35">
      <c r="A70" s="118"/>
      <c r="B70" s="118"/>
      <c r="C70" s="118"/>
      <c r="D70" s="118"/>
      <c r="E70" s="118"/>
      <c r="F70" s="118"/>
      <c r="G70" s="121"/>
      <c r="H70" s="118"/>
      <c r="I70" s="9" t="s">
        <v>165</v>
      </c>
      <c r="J70" s="12">
        <v>200</v>
      </c>
      <c r="K70" s="12">
        <v>85</v>
      </c>
      <c r="L70" s="13">
        <v>162</v>
      </c>
      <c r="M70" s="13">
        <v>25</v>
      </c>
      <c r="N70" s="37">
        <v>0</v>
      </c>
      <c r="O70" s="15">
        <v>0</v>
      </c>
      <c r="P70" s="52">
        <f t="shared" si="5"/>
        <v>0</v>
      </c>
      <c r="Q70" s="53">
        <f t="shared" ref="Q70:Q77" si="10">+L70+N70+O70</f>
        <v>162</v>
      </c>
      <c r="R70" s="52">
        <f t="shared" ref="R70:R74" si="11">+Q70/J70</f>
        <v>0.81</v>
      </c>
      <c r="S70" s="112"/>
      <c r="T70" s="100"/>
      <c r="U70" s="118" t="s">
        <v>218</v>
      </c>
      <c r="V70" s="118" t="s">
        <v>219</v>
      </c>
      <c r="W70" s="16" t="s">
        <v>303</v>
      </c>
      <c r="X70" s="1">
        <v>25</v>
      </c>
      <c r="Y70" s="17" t="s">
        <v>230</v>
      </c>
      <c r="Z70" s="1">
        <v>0</v>
      </c>
      <c r="AA70" s="1">
        <v>0</v>
      </c>
      <c r="AB70" s="1">
        <f t="shared" si="8"/>
        <v>0</v>
      </c>
      <c r="AC70" s="2">
        <f t="shared" si="9"/>
        <v>0</v>
      </c>
      <c r="AD70" s="130"/>
      <c r="AE70" s="135"/>
      <c r="AF70" s="18">
        <v>43832</v>
      </c>
      <c r="AG70" s="18">
        <v>44012</v>
      </c>
      <c r="AH70" s="17" t="s">
        <v>225</v>
      </c>
      <c r="AI70" s="115"/>
      <c r="AJ70" s="114"/>
      <c r="AK70" s="116"/>
      <c r="AL70" s="116"/>
      <c r="AM70" s="91"/>
      <c r="AN70" s="92"/>
      <c r="AO70" s="92"/>
      <c r="AP70" s="50"/>
    </row>
    <row r="71" spans="1:42" ht="90" x14ac:dyDescent="0.35">
      <c r="A71" s="118"/>
      <c r="B71" s="118"/>
      <c r="C71" s="118"/>
      <c r="D71" s="118"/>
      <c r="E71" s="118"/>
      <c r="F71" s="118"/>
      <c r="G71" s="121"/>
      <c r="H71" s="118"/>
      <c r="I71" s="9" t="s">
        <v>166</v>
      </c>
      <c r="J71" s="12">
        <v>500</v>
      </c>
      <c r="K71" s="12">
        <v>243</v>
      </c>
      <c r="L71" s="13">
        <v>421</v>
      </c>
      <c r="M71" s="13">
        <v>63</v>
      </c>
      <c r="N71" s="37">
        <v>45</v>
      </c>
      <c r="O71" s="15">
        <v>0</v>
      </c>
      <c r="P71" s="52">
        <f t="shared" si="5"/>
        <v>0.7142857142857143</v>
      </c>
      <c r="Q71" s="53">
        <f t="shared" si="10"/>
        <v>466</v>
      </c>
      <c r="R71" s="52">
        <f t="shared" si="11"/>
        <v>0.93200000000000005</v>
      </c>
      <c r="S71" s="113"/>
      <c r="T71" s="100"/>
      <c r="U71" s="118" t="s">
        <v>218</v>
      </c>
      <c r="V71" s="118" t="s">
        <v>219</v>
      </c>
      <c r="W71" s="16" t="s">
        <v>304</v>
      </c>
      <c r="X71" s="44">
        <v>63</v>
      </c>
      <c r="Y71" s="17" t="s">
        <v>230</v>
      </c>
      <c r="Z71" s="44">
        <v>45</v>
      </c>
      <c r="AA71" s="44">
        <v>0</v>
      </c>
      <c r="AB71" s="44">
        <f t="shared" si="8"/>
        <v>45</v>
      </c>
      <c r="AC71" s="45">
        <f t="shared" si="9"/>
        <v>0.7142857142857143</v>
      </c>
      <c r="AD71" s="130"/>
      <c r="AE71" s="135"/>
      <c r="AF71" s="18">
        <v>43832</v>
      </c>
      <c r="AG71" s="18">
        <v>44012</v>
      </c>
      <c r="AH71" s="17" t="s">
        <v>225</v>
      </c>
      <c r="AI71" s="115"/>
      <c r="AJ71" s="94"/>
      <c r="AK71" s="116"/>
      <c r="AL71" s="116"/>
      <c r="AM71" s="73"/>
      <c r="AN71" s="75"/>
      <c r="AO71" s="75"/>
      <c r="AP71" s="50"/>
    </row>
    <row r="72" spans="1:42" ht="108" customHeight="1" x14ac:dyDescent="0.35">
      <c r="A72" s="118"/>
      <c r="B72" s="118"/>
      <c r="C72" s="118"/>
      <c r="D72" s="118"/>
      <c r="E72" s="118" t="s">
        <v>72</v>
      </c>
      <c r="F72" s="118" t="s">
        <v>73</v>
      </c>
      <c r="G72" s="119">
        <v>0.16</v>
      </c>
      <c r="H72" s="118" t="s">
        <v>105</v>
      </c>
      <c r="I72" s="9" t="s">
        <v>167</v>
      </c>
      <c r="J72" s="12">
        <v>1309</v>
      </c>
      <c r="K72" s="12">
        <v>1187</v>
      </c>
      <c r="L72" s="13">
        <v>2796</v>
      </c>
      <c r="M72" s="13">
        <v>163.625</v>
      </c>
      <c r="N72" s="14">
        <v>0</v>
      </c>
      <c r="O72" s="15">
        <v>0</v>
      </c>
      <c r="P72" s="52">
        <f t="shared" si="5"/>
        <v>0</v>
      </c>
      <c r="Q72" s="53">
        <f t="shared" si="10"/>
        <v>2796</v>
      </c>
      <c r="R72" s="52">
        <v>1</v>
      </c>
      <c r="S72" s="111">
        <f>AVERAGE(R72:R75)</f>
        <v>0.88475000000000004</v>
      </c>
      <c r="T72" s="100"/>
      <c r="U72" s="118" t="s">
        <v>220</v>
      </c>
      <c r="V72" s="118" t="s">
        <v>221</v>
      </c>
      <c r="W72" s="16" t="s">
        <v>305</v>
      </c>
      <c r="X72" s="1">
        <v>164</v>
      </c>
      <c r="Y72" s="17" t="s">
        <v>230</v>
      </c>
      <c r="Z72" s="1">
        <v>0</v>
      </c>
      <c r="AA72" s="1">
        <v>0</v>
      </c>
      <c r="AB72" s="1">
        <f t="shared" si="8"/>
        <v>0</v>
      </c>
      <c r="AC72" s="2">
        <f t="shared" si="9"/>
        <v>0</v>
      </c>
      <c r="AD72" s="130">
        <f>AVERAGE(AC72:AC75)</f>
        <v>0</v>
      </c>
      <c r="AE72" s="135"/>
      <c r="AF72" s="18">
        <v>43832</v>
      </c>
      <c r="AG72" s="18">
        <v>44012</v>
      </c>
      <c r="AH72" s="17" t="s">
        <v>223</v>
      </c>
      <c r="AI72" s="115" t="s">
        <v>229</v>
      </c>
      <c r="AJ72" s="93" t="s">
        <v>220</v>
      </c>
      <c r="AK72" s="116">
        <v>145866153.22</v>
      </c>
      <c r="AL72" s="116">
        <v>0</v>
      </c>
      <c r="AM72" s="72" t="s">
        <v>384</v>
      </c>
      <c r="AN72" s="74">
        <v>145866153.22</v>
      </c>
      <c r="AO72" s="74">
        <v>0</v>
      </c>
      <c r="AP72" s="50"/>
    </row>
    <row r="73" spans="1:42" ht="54" x14ac:dyDescent="0.35">
      <c r="A73" s="118"/>
      <c r="B73" s="118"/>
      <c r="C73" s="118"/>
      <c r="D73" s="118"/>
      <c r="E73" s="118"/>
      <c r="F73" s="118"/>
      <c r="G73" s="119"/>
      <c r="H73" s="118"/>
      <c r="I73" s="9" t="s">
        <v>168</v>
      </c>
      <c r="J73" s="12">
        <v>20</v>
      </c>
      <c r="K73" s="12">
        <v>15</v>
      </c>
      <c r="L73" s="13">
        <v>32</v>
      </c>
      <c r="M73" s="13">
        <v>5</v>
      </c>
      <c r="N73" s="14">
        <v>0</v>
      </c>
      <c r="O73" s="15">
        <v>0</v>
      </c>
      <c r="P73" s="52">
        <f t="shared" si="5"/>
        <v>0</v>
      </c>
      <c r="Q73" s="53">
        <f t="shared" si="10"/>
        <v>32</v>
      </c>
      <c r="R73" s="52">
        <v>1</v>
      </c>
      <c r="S73" s="112"/>
      <c r="T73" s="100"/>
      <c r="U73" s="118" t="s">
        <v>220</v>
      </c>
      <c r="V73" s="118" t="s">
        <v>221</v>
      </c>
      <c r="W73" s="16" t="s">
        <v>306</v>
      </c>
      <c r="X73" s="1">
        <v>5</v>
      </c>
      <c r="Y73" s="17" t="s">
        <v>230</v>
      </c>
      <c r="Z73" s="1">
        <v>0</v>
      </c>
      <c r="AA73" s="1">
        <v>0</v>
      </c>
      <c r="AB73" s="1">
        <f t="shared" si="8"/>
        <v>0</v>
      </c>
      <c r="AC73" s="2">
        <f t="shared" si="9"/>
        <v>0</v>
      </c>
      <c r="AD73" s="130"/>
      <c r="AE73" s="135"/>
      <c r="AF73" s="18">
        <v>43832</v>
      </c>
      <c r="AG73" s="18">
        <v>44012</v>
      </c>
      <c r="AH73" s="17" t="s">
        <v>223</v>
      </c>
      <c r="AI73" s="115"/>
      <c r="AJ73" s="114"/>
      <c r="AK73" s="116"/>
      <c r="AL73" s="116"/>
      <c r="AM73" s="91"/>
      <c r="AN73" s="92"/>
      <c r="AO73" s="92"/>
      <c r="AP73" s="50"/>
    </row>
    <row r="74" spans="1:42" ht="54" x14ac:dyDescent="0.35">
      <c r="A74" s="118"/>
      <c r="B74" s="118"/>
      <c r="C74" s="118"/>
      <c r="D74" s="118"/>
      <c r="E74" s="118"/>
      <c r="F74" s="118"/>
      <c r="G74" s="119"/>
      <c r="H74" s="118"/>
      <c r="I74" s="9" t="s">
        <v>169</v>
      </c>
      <c r="J74" s="12">
        <v>1000</v>
      </c>
      <c r="K74" s="12">
        <v>221</v>
      </c>
      <c r="L74" s="13">
        <v>539</v>
      </c>
      <c r="M74" s="13">
        <v>125</v>
      </c>
      <c r="N74" s="14">
        <v>0</v>
      </c>
      <c r="O74" s="15">
        <v>0</v>
      </c>
      <c r="P74" s="52">
        <f t="shared" si="5"/>
        <v>0</v>
      </c>
      <c r="Q74" s="53">
        <f t="shared" si="10"/>
        <v>539</v>
      </c>
      <c r="R74" s="52">
        <f t="shared" si="11"/>
        <v>0.53900000000000003</v>
      </c>
      <c r="S74" s="112"/>
      <c r="T74" s="100"/>
      <c r="U74" s="118" t="s">
        <v>220</v>
      </c>
      <c r="V74" s="118" t="s">
        <v>221</v>
      </c>
      <c r="W74" s="16" t="s">
        <v>307</v>
      </c>
      <c r="X74" s="1">
        <v>125</v>
      </c>
      <c r="Y74" s="17" t="s">
        <v>230</v>
      </c>
      <c r="Z74" s="1">
        <v>0</v>
      </c>
      <c r="AA74" s="1">
        <v>0</v>
      </c>
      <c r="AB74" s="1">
        <f t="shared" si="8"/>
        <v>0</v>
      </c>
      <c r="AC74" s="2">
        <f t="shared" si="9"/>
        <v>0</v>
      </c>
      <c r="AD74" s="130"/>
      <c r="AE74" s="135"/>
      <c r="AF74" s="18">
        <v>43832</v>
      </c>
      <c r="AG74" s="18">
        <v>44012</v>
      </c>
      <c r="AH74" s="17" t="s">
        <v>223</v>
      </c>
      <c r="AI74" s="115"/>
      <c r="AJ74" s="114"/>
      <c r="AK74" s="116"/>
      <c r="AL74" s="116"/>
      <c r="AM74" s="91"/>
      <c r="AN74" s="92"/>
      <c r="AO74" s="92"/>
      <c r="AP74" s="50"/>
    </row>
    <row r="75" spans="1:42" ht="54" x14ac:dyDescent="0.35">
      <c r="A75" s="118"/>
      <c r="B75" s="118"/>
      <c r="C75" s="118"/>
      <c r="D75" s="118"/>
      <c r="E75" s="118"/>
      <c r="F75" s="118"/>
      <c r="G75" s="119"/>
      <c r="H75" s="118"/>
      <c r="I75" s="9" t="s">
        <v>170</v>
      </c>
      <c r="J75" s="12">
        <v>600</v>
      </c>
      <c r="K75" s="12">
        <v>404</v>
      </c>
      <c r="L75" s="13">
        <v>1214</v>
      </c>
      <c r="M75" s="13">
        <v>75</v>
      </c>
      <c r="N75" s="14">
        <v>0</v>
      </c>
      <c r="O75" s="15">
        <v>0</v>
      </c>
      <c r="P75" s="52">
        <f t="shared" si="5"/>
        <v>0</v>
      </c>
      <c r="Q75" s="53">
        <f t="shared" si="10"/>
        <v>1214</v>
      </c>
      <c r="R75" s="52">
        <v>1</v>
      </c>
      <c r="S75" s="113"/>
      <c r="T75" s="101"/>
      <c r="U75" s="118" t="s">
        <v>220</v>
      </c>
      <c r="V75" s="118" t="s">
        <v>221</v>
      </c>
      <c r="W75" s="27" t="s">
        <v>308</v>
      </c>
      <c r="X75" s="1">
        <v>75</v>
      </c>
      <c r="Y75" s="17" t="s">
        <v>230</v>
      </c>
      <c r="Z75" s="1">
        <v>0</v>
      </c>
      <c r="AA75" s="1">
        <v>0</v>
      </c>
      <c r="AB75" s="1">
        <f t="shared" si="8"/>
        <v>0</v>
      </c>
      <c r="AC75" s="2">
        <f t="shared" si="9"/>
        <v>0</v>
      </c>
      <c r="AD75" s="130"/>
      <c r="AE75" s="136"/>
      <c r="AF75" s="18">
        <v>43832</v>
      </c>
      <c r="AG75" s="18">
        <v>44012</v>
      </c>
      <c r="AH75" s="17" t="s">
        <v>223</v>
      </c>
      <c r="AI75" s="115"/>
      <c r="AJ75" s="94"/>
      <c r="AK75" s="116"/>
      <c r="AL75" s="116"/>
      <c r="AM75" s="73"/>
      <c r="AN75" s="75"/>
      <c r="AO75" s="75"/>
      <c r="AP75" s="50"/>
    </row>
    <row r="76" spans="1:42" ht="162" customHeight="1" x14ac:dyDescent="0.35">
      <c r="A76" s="118" t="s">
        <v>75</v>
      </c>
      <c r="B76" s="118" t="s">
        <v>76</v>
      </c>
      <c r="C76" s="118" t="s">
        <v>231</v>
      </c>
      <c r="D76" s="118" t="s">
        <v>77</v>
      </c>
      <c r="E76" s="20" t="s">
        <v>78</v>
      </c>
      <c r="F76" s="20" t="s">
        <v>79</v>
      </c>
      <c r="G76" s="20">
        <v>373</v>
      </c>
      <c r="H76" s="118" t="s">
        <v>106</v>
      </c>
      <c r="I76" s="33" t="s">
        <v>171</v>
      </c>
      <c r="J76" s="34">
        <v>261</v>
      </c>
      <c r="K76" s="34">
        <v>373</v>
      </c>
      <c r="L76" s="32">
        <v>261</v>
      </c>
      <c r="M76" s="39">
        <v>261</v>
      </c>
      <c r="N76" s="40">
        <v>220</v>
      </c>
      <c r="O76" s="41">
        <v>45</v>
      </c>
      <c r="P76" s="52">
        <v>1</v>
      </c>
      <c r="Q76" s="53">
        <f t="shared" si="10"/>
        <v>526</v>
      </c>
      <c r="R76" s="52">
        <v>1</v>
      </c>
      <c r="S76" s="111">
        <f>AVERAGE(R76:R77)</f>
        <v>1</v>
      </c>
      <c r="T76" s="99">
        <f>+S76</f>
        <v>1</v>
      </c>
      <c r="U76" s="93" t="s">
        <v>222</v>
      </c>
      <c r="V76" s="93" t="s">
        <v>206</v>
      </c>
      <c r="W76" s="16" t="s">
        <v>309</v>
      </c>
      <c r="X76" s="44">
        <v>261</v>
      </c>
      <c r="Y76" s="17" t="s">
        <v>230</v>
      </c>
      <c r="Z76" s="44">
        <v>220</v>
      </c>
      <c r="AA76" s="44">
        <v>45</v>
      </c>
      <c r="AB76" s="44">
        <f t="shared" si="8"/>
        <v>265</v>
      </c>
      <c r="AC76" s="45">
        <v>1</v>
      </c>
      <c r="AD76" s="130">
        <f>AVERAGE(AC76:AC77)</f>
        <v>0.86627453529182374</v>
      </c>
      <c r="AE76" s="134">
        <f>+AD76</f>
        <v>0.86627453529182374</v>
      </c>
      <c r="AF76" s="18">
        <v>43832</v>
      </c>
      <c r="AG76" s="18">
        <v>44012</v>
      </c>
      <c r="AH76" s="17" t="s">
        <v>228</v>
      </c>
      <c r="AI76" s="17" t="s">
        <v>229</v>
      </c>
      <c r="AJ76" s="93" t="s">
        <v>222</v>
      </c>
      <c r="AK76" s="95">
        <v>408425229.00999999</v>
      </c>
      <c r="AL76" s="95">
        <v>184800000</v>
      </c>
      <c r="AM76" s="72" t="s">
        <v>385</v>
      </c>
      <c r="AN76" s="74">
        <v>408425229.00999999</v>
      </c>
      <c r="AO76" s="74">
        <v>184800000</v>
      </c>
      <c r="AP76" s="50"/>
    </row>
    <row r="77" spans="1:42" ht="72" x14ac:dyDescent="0.35">
      <c r="A77" s="118"/>
      <c r="B77" s="118"/>
      <c r="C77" s="118"/>
      <c r="D77" s="118"/>
      <c r="E77" s="10" t="s">
        <v>80</v>
      </c>
      <c r="F77" s="10" t="s">
        <v>81</v>
      </c>
      <c r="G77" s="20" t="s">
        <v>74</v>
      </c>
      <c r="H77" s="118"/>
      <c r="I77" s="27" t="s">
        <v>172</v>
      </c>
      <c r="J77" s="34">
        <v>123088</v>
      </c>
      <c r="K77" s="34">
        <v>820588</v>
      </c>
      <c r="L77" s="32">
        <v>123088</v>
      </c>
      <c r="M77" s="13">
        <v>15386</v>
      </c>
      <c r="N77" s="14">
        <v>11000</v>
      </c>
      <c r="O77" s="15">
        <v>271</v>
      </c>
      <c r="P77" s="52">
        <f t="shared" si="5"/>
        <v>0.73254907058364749</v>
      </c>
      <c r="Q77" s="53">
        <f t="shared" si="10"/>
        <v>134359</v>
      </c>
      <c r="R77" s="52">
        <v>1</v>
      </c>
      <c r="S77" s="113"/>
      <c r="T77" s="101"/>
      <c r="U77" s="94"/>
      <c r="V77" s="94"/>
      <c r="W77" s="16" t="s">
        <v>310</v>
      </c>
      <c r="X77" s="44">
        <v>15386</v>
      </c>
      <c r="Y77" s="17" t="s">
        <v>230</v>
      </c>
      <c r="Z77" s="44">
        <v>11000</v>
      </c>
      <c r="AA77" s="44">
        <v>271</v>
      </c>
      <c r="AB77" s="44">
        <f t="shared" si="8"/>
        <v>11271</v>
      </c>
      <c r="AC77" s="45">
        <f>+AB77/X77</f>
        <v>0.73254907058364749</v>
      </c>
      <c r="AD77" s="130"/>
      <c r="AE77" s="136"/>
      <c r="AF77" s="18">
        <v>43832</v>
      </c>
      <c r="AG77" s="18">
        <v>44012</v>
      </c>
      <c r="AH77" s="17" t="s">
        <v>228</v>
      </c>
      <c r="AI77" s="17" t="s">
        <v>229</v>
      </c>
      <c r="AJ77" s="94"/>
      <c r="AK77" s="96"/>
      <c r="AL77" s="96"/>
      <c r="AM77" s="73"/>
      <c r="AN77" s="75"/>
      <c r="AO77" s="75"/>
      <c r="AP77" s="50"/>
    </row>
    <row r="78" spans="1:42" ht="39" customHeight="1" x14ac:dyDescent="0.35"/>
    <row r="79" spans="1:42" ht="36" customHeight="1" thickBot="1" x14ac:dyDescent="0.4"/>
    <row r="80" spans="1:42" ht="119.25" customHeight="1" thickBot="1" x14ac:dyDescent="0.4">
      <c r="G80" s="86" t="s">
        <v>387</v>
      </c>
      <c r="H80" s="87"/>
      <c r="I80" s="70"/>
      <c r="J80" s="70"/>
      <c r="K80" s="70"/>
      <c r="L80" s="70"/>
      <c r="M80" s="70"/>
      <c r="N80" s="70"/>
      <c r="O80" s="70"/>
      <c r="P80" s="68">
        <f>AVERAGE(P4:P77)</f>
        <v>0.46723187792868781</v>
      </c>
      <c r="R80" s="84" t="s">
        <v>388</v>
      </c>
      <c r="S80" s="85"/>
      <c r="T80" s="69">
        <f>AVERAGE(T4:T77)</f>
        <v>0.93217750168443425</v>
      </c>
      <c r="AA80" s="88" t="s">
        <v>389</v>
      </c>
      <c r="AB80" s="89"/>
      <c r="AC80" s="89"/>
      <c r="AD80" s="90"/>
      <c r="AE80" s="71">
        <f>AVERAGE(AE4:AE77)</f>
        <v>0.57732646159651668</v>
      </c>
      <c r="AK80" s="76" t="s">
        <v>386</v>
      </c>
      <c r="AL80" s="77"/>
      <c r="AM80" s="78"/>
      <c r="AN80" s="67">
        <f>SUM(AN4:AN77)</f>
        <v>17397886275.609997</v>
      </c>
      <c r="AO80" s="67">
        <f>SUM(AO4:AO77)</f>
        <v>4095322293.9699998</v>
      </c>
    </row>
    <row r="81" spans="37:41" ht="60.75" customHeight="1" x14ac:dyDescent="0.35">
      <c r="AK81" s="79"/>
      <c r="AL81" s="80"/>
      <c r="AM81" s="81"/>
      <c r="AN81" s="82">
        <f>+AO80/AN80</f>
        <v>0.23539194526815652</v>
      </c>
      <c r="AO81" s="83"/>
    </row>
  </sheetData>
  <mergeCells count="327">
    <mergeCell ref="U49:U50"/>
    <mergeCell ref="U72:U75"/>
    <mergeCell ref="V72:V75"/>
    <mergeCell ref="AD4:AD5"/>
    <mergeCell ref="AD6:AD12"/>
    <mergeCell ref="AD13:AD15"/>
    <mergeCell ref="AD16:AD23"/>
    <mergeCell ref="AD24:AD26"/>
    <mergeCell ref="AD27:AD29"/>
    <mergeCell ref="AD30:AD32"/>
    <mergeCell ref="AD33:AD35"/>
    <mergeCell ref="AD36:AD39"/>
    <mergeCell ref="AD42:AD48"/>
    <mergeCell ref="AD49:AD50"/>
    <mergeCell ref="AD51:AD55"/>
    <mergeCell ref="AD56:AD58"/>
    <mergeCell ref="AD60:AD61"/>
    <mergeCell ref="AD65:AD67"/>
    <mergeCell ref="AD68:AD71"/>
    <mergeCell ref="AD72:AD75"/>
    <mergeCell ref="V68:V71"/>
    <mergeCell ref="U27:U29"/>
    <mergeCell ref="V27:V29"/>
    <mergeCell ref="U30:U32"/>
    <mergeCell ref="V30:V32"/>
    <mergeCell ref="U33:U35"/>
    <mergeCell ref="V33:V35"/>
    <mergeCell ref="U36:U39"/>
    <mergeCell ref="V36:V39"/>
    <mergeCell ref="U42:U48"/>
    <mergeCell ref="V42:V48"/>
    <mergeCell ref="U4:U5"/>
    <mergeCell ref="V4:V5"/>
    <mergeCell ref="U6:U12"/>
    <mergeCell ref="V6:V12"/>
    <mergeCell ref="V13:V15"/>
    <mergeCell ref="U13:U15"/>
    <mergeCell ref="V16:V23"/>
    <mergeCell ref="U16:U23"/>
    <mergeCell ref="U24:U26"/>
    <mergeCell ref="V24:V26"/>
    <mergeCell ref="AL51:AL55"/>
    <mergeCell ref="AL56:AL58"/>
    <mergeCell ref="AL60:AL61"/>
    <mergeCell ref="AL65:AL67"/>
    <mergeCell ref="AL68:AL71"/>
    <mergeCell ref="AL72:AL75"/>
    <mergeCell ref="AL76:AL77"/>
    <mergeCell ref="U76:U77"/>
    <mergeCell ref="V76:V77"/>
    <mergeCell ref="AD76:AD77"/>
    <mergeCell ref="AE42:AE55"/>
    <mergeCell ref="AE56:AE64"/>
    <mergeCell ref="AE65:AE75"/>
    <mergeCell ref="AE76:AE77"/>
    <mergeCell ref="AP33:AP34"/>
    <mergeCell ref="AP36:AP39"/>
    <mergeCell ref="AL4:AL5"/>
    <mergeCell ref="AL6:AL12"/>
    <mergeCell ref="AL13:AL15"/>
    <mergeCell ref="AL16:AL23"/>
    <mergeCell ref="AL24:AL26"/>
    <mergeCell ref="AL27:AL29"/>
    <mergeCell ref="AL30:AL32"/>
    <mergeCell ref="AL33:AL35"/>
    <mergeCell ref="AL36:AL39"/>
    <mergeCell ref="AN33:AN35"/>
    <mergeCell ref="AO33:AO35"/>
    <mergeCell ref="AM36:AM39"/>
    <mergeCell ref="AN36:AN39"/>
    <mergeCell ref="AO36:AO39"/>
    <mergeCell ref="F42:F48"/>
    <mergeCell ref="G42:G48"/>
    <mergeCell ref="H42:H48"/>
    <mergeCell ref="H56:H58"/>
    <mergeCell ref="G56:G58"/>
    <mergeCell ref="AJ68:AJ71"/>
    <mergeCell ref="AK72:AK75"/>
    <mergeCell ref="AJ72:AJ75"/>
    <mergeCell ref="AI65:AI67"/>
    <mergeCell ref="AI68:AI71"/>
    <mergeCell ref="AI72:AI75"/>
    <mergeCell ref="AK65:AK67"/>
    <mergeCell ref="AJ65:AJ67"/>
    <mergeCell ref="AK68:AK71"/>
    <mergeCell ref="V49:V50"/>
    <mergeCell ref="U51:U55"/>
    <mergeCell ref="V51:V55"/>
    <mergeCell ref="U56:U58"/>
    <mergeCell ref="V56:V58"/>
    <mergeCell ref="U60:U61"/>
    <mergeCell ref="V60:V61"/>
    <mergeCell ref="V65:V67"/>
    <mergeCell ref="U65:U67"/>
    <mergeCell ref="U68:U71"/>
    <mergeCell ref="B76:B77"/>
    <mergeCell ref="A76:A77"/>
    <mergeCell ref="H76:H77"/>
    <mergeCell ref="G59:G63"/>
    <mergeCell ref="H60:H61"/>
    <mergeCell ref="A65:A75"/>
    <mergeCell ref="B65:B75"/>
    <mergeCell ref="C65:C75"/>
    <mergeCell ref="D65:D75"/>
    <mergeCell ref="E65:E71"/>
    <mergeCell ref="F65:F71"/>
    <mergeCell ref="D59:D63"/>
    <mergeCell ref="G65:G71"/>
    <mergeCell ref="H65:H67"/>
    <mergeCell ref="H68:H71"/>
    <mergeCell ref="E72:E75"/>
    <mergeCell ref="F72:F75"/>
    <mergeCell ref="G72:G75"/>
    <mergeCell ref="H72:H75"/>
    <mergeCell ref="D76:D77"/>
    <mergeCell ref="C76:C77"/>
    <mergeCell ref="B56:B58"/>
    <mergeCell ref="A56:A58"/>
    <mergeCell ref="A59:A63"/>
    <mergeCell ref="B59:B63"/>
    <mergeCell ref="E59:E63"/>
    <mergeCell ref="F59:F63"/>
    <mergeCell ref="F49:F50"/>
    <mergeCell ref="F56:F58"/>
    <mergeCell ref="E56:E58"/>
    <mergeCell ref="D56:D58"/>
    <mergeCell ref="H27:H29"/>
    <mergeCell ref="G27:G29"/>
    <mergeCell ref="F27:F29"/>
    <mergeCell ref="H30:H32"/>
    <mergeCell ref="G30:G32"/>
    <mergeCell ref="F30:F32"/>
    <mergeCell ref="A42:A55"/>
    <mergeCell ref="B42:B55"/>
    <mergeCell ref="C42:C55"/>
    <mergeCell ref="D42:D48"/>
    <mergeCell ref="D49:D50"/>
    <mergeCell ref="G33:G40"/>
    <mergeCell ref="F33:F40"/>
    <mergeCell ref="H36:H39"/>
    <mergeCell ref="H33:H35"/>
    <mergeCell ref="D51:D55"/>
    <mergeCell ref="E51:E55"/>
    <mergeCell ref="F51:F55"/>
    <mergeCell ref="G51:G55"/>
    <mergeCell ref="H51:H55"/>
    <mergeCell ref="E49:E50"/>
    <mergeCell ref="H49:H50"/>
    <mergeCell ref="G49:G50"/>
    <mergeCell ref="E42:E48"/>
    <mergeCell ref="A24:A40"/>
    <mergeCell ref="B24:B40"/>
    <mergeCell ref="C24:C40"/>
    <mergeCell ref="D24:D32"/>
    <mergeCell ref="D33:D40"/>
    <mergeCell ref="E24:E26"/>
    <mergeCell ref="E27:E29"/>
    <mergeCell ref="E30:E32"/>
    <mergeCell ref="E33:E40"/>
    <mergeCell ref="H4:H5"/>
    <mergeCell ref="H6:H12"/>
    <mergeCell ref="H13:H15"/>
    <mergeCell ref="H16:H23"/>
    <mergeCell ref="F13:F15"/>
    <mergeCell ref="E13:E15"/>
    <mergeCell ref="G13:G15"/>
    <mergeCell ref="G16:G23"/>
    <mergeCell ref="F16:F23"/>
    <mergeCell ref="E16:E23"/>
    <mergeCell ref="E6:E7"/>
    <mergeCell ref="E8:E12"/>
    <mergeCell ref="A4:A15"/>
    <mergeCell ref="B4:B15"/>
    <mergeCell ref="C4:C15"/>
    <mergeCell ref="D4:D5"/>
    <mergeCell ref="D6:D15"/>
    <mergeCell ref="D16:D23"/>
    <mergeCell ref="C16:C23"/>
    <mergeCell ref="B16:B23"/>
    <mergeCell ref="A16:A23"/>
    <mergeCell ref="AK13:AK15"/>
    <mergeCell ref="J6:J7"/>
    <mergeCell ref="F24:F26"/>
    <mergeCell ref="G24:G26"/>
    <mergeCell ref="K6:K7"/>
    <mergeCell ref="AK6:AK12"/>
    <mergeCell ref="F6:F7"/>
    <mergeCell ref="G6:G7"/>
    <mergeCell ref="F8:F12"/>
    <mergeCell ref="G8:G12"/>
    <mergeCell ref="H24:H26"/>
    <mergeCell ref="K13:K15"/>
    <mergeCell ref="AI6:AI12"/>
    <mergeCell ref="AI13:AI15"/>
    <mergeCell ref="AJ13:AJ15"/>
    <mergeCell ref="AE4:AE15"/>
    <mergeCell ref="AE16:AE23"/>
    <mergeCell ref="AE24:AE40"/>
    <mergeCell ref="AI33:AI35"/>
    <mergeCell ref="AJ33:AJ35"/>
    <mergeCell ref="AI27:AI29"/>
    <mergeCell ref="AK27:AK29"/>
    <mergeCell ref="AI30:AI32"/>
    <mergeCell ref="AJ30:AJ32"/>
    <mergeCell ref="AK30:AK32"/>
    <mergeCell ref="AI16:AI23"/>
    <mergeCell ref="AJ16:AJ23"/>
    <mergeCell ref="AK16:AK23"/>
    <mergeCell ref="AI24:AI26"/>
    <mergeCell ref="AJ24:AJ26"/>
    <mergeCell ref="AK24:AK26"/>
    <mergeCell ref="AJ27:AJ29"/>
    <mergeCell ref="AJ10:AJ12"/>
    <mergeCell ref="AJ6:AJ9"/>
    <mergeCell ref="AJ4:AJ5"/>
    <mergeCell ref="AK4:AK5"/>
    <mergeCell ref="AK76:AK77"/>
    <mergeCell ref="AI36:AI39"/>
    <mergeCell ref="AJ36:AJ39"/>
    <mergeCell ref="AK36:AK39"/>
    <mergeCell ref="AK60:AK61"/>
    <mergeCell ref="AJ60:AJ61"/>
    <mergeCell ref="AI60:AI61"/>
    <mergeCell ref="AI56:AI58"/>
    <mergeCell ref="AJ56:AJ58"/>
    <mergeCell ref="AK56:AK58"/>
    <mergeCell ref="AI51:AI55"/>
    <mergeCell ref="AJ51:AJ55"/>
    <mergeCell ref="AK51:AK55"/>
    <mergeCell ref="AK42:AK48"/>
    <mergeCell ref="AI42:AI48"/>
    <mergeCell ref="AJ42:AJ48"/>
    <mergeCell ref="AI49:AI50"/>
    <mergeCell ref="AJ49:AJ50"/>
    <mergeCell ref="AK49:AK50"/>
    <mergeCell ref="AK33:AK35"/>
    <mergeCell ref="S4:S5"/>
    <mergeCell ref="S6:S12"/>
    <mergeCell ref="S13:S15"/>
    <mergeCell ref="S16:S23"/>
    <mergeCell ref="S24:S26"/>
    <mergeCell ref="S27:S29"/>
    <mergeCell ref="S30:S32"/>
    <mergeCell ref="S33:S35"/>
    <mergeCell ref="S36:S39"/>
    <mergeCell ref="S42:S48"/>
    <mergeCell ref="S49:S50"/>
    <mergeCell ref="S56:S58"/>
    <mergeCell ref="S60:S61"/>
    <mergeCell ref="S65:S67"/>
    <mergeCell ref="S68:S71"/>
    <mergeCell ref="S72:S75"/>
    <mergeCell ref="S76:S77"/>
    <mergeCell ref="S51:S55"/>
    <mergeCell ref="T4:T5"/>
    <mergeCell ref="T6:T15"/>
    <mergeCell ref="T16:T23"/>
    <mergeCell ref="T24:T32"/>
    <mergeCell ref="T33:T40"/>
    <mergeCell ref="T42:T48"/>
    <mergeCell ref="T49:T50"/>
    <mergeCell ref="T51:T55"/>
    <mergeCell ref="T56:T58"/>
    <mergeCell ref="T59:T63"/>
    <mergeCell ref="C56:C64"/>
    <mergeCell ref="T65:T75"/>
    <mergeCell ref="T76:T77"/>
    <mergeCell ref="AI2:AL2"/>
    <mergeCell ref="AM13:AM15"/>
    <mergeCell ref="AN13:AN15"/>
    <mergeCell ref="AO13:AO15"/>
    <mergeCell ref="AM6:AM12"/>
    <mergeCell ref="AN6:AN12"/>
    <mergeCell ref="AO6:AO12"/>
    <mergeCell ref="AM16:AM23"/>
    <mergeCell ref="AN16:AN23"/>
    <mergeCell ref="AO16:AO23"/>
    <mergeCell ref="AM24:AM26"/>
    <mergeCell ref="AN24:AN26"/>
    <mergeCell ref="AO24:AO26"/>
    <mergeCell ref="AM27:AM29"/>
    <mergeCell ref="AN27:AN29"/>
    <mergeCell ref="AO27:AO29"/>
    <mergeCell ref="AM30:AM32"/>
    <mergeCell ref="AN30:AN32"/>
    <mergeCell ref="AO30:AO32"/>
    <mergeCell ref="AM33:AM35"/>
    <mergeCell ref="AI40:AI41"/>
    <mergeCell ref="AJ40:AJ41"/>
    <mergeCell ref="AK40:AK41"/>
    <mergeCell ref="AL40:AL41"/>
    <mergeCell ref="AP40:AP41"/>
    <mergeCell ref="AM42:AM48"/>
    <mergeCell ref="AN42:AN48"/>
    <mergeCell ref="AO42:AO48"/>
    <mergeCell ref="AM49:AM50"/>
    <mergeCell ref="AN49:AN50"/>
    <mergeCell ref="AO49:AO50"/>
    <mergeCell ref="AL42:AL48"/>
    <mergeCell ref="AL49:AL50"/>
    <mergeCell ref="AM51:AM55"/>
    <mergeCell ref="AN51:AN55"/>
    <mergeCell ref="AO51:AO55"/>
    <mergeCell ref="AM56:AM58"/>
    <mergeCell ref="AN56:AN58"/>
    <mergeCell ref="AO56:AO58"/>
    <mergeCell ref="AM60:AM61"/>
    <mergeCell ref="AN60:AN61"/>
    <mergeCell ref="AO60:AO61"/>
    <mergeCell ref="AM76:AM77"/>
    <mergeCell ref="AN76:AN77"/>
    <mergeCell ref="AO76:AO77"/>
    <mergeCell ref="AK80:AM81"/>
    <mergeCell ref="AN81:AO81"/>
    <mergeCell ref="R80:S80"/>
    <mergeCell ref="G80:H80"/>
    <mergeCell ref="AA80:AD80"/>
    <mergeCell ref="AM65:AM67"/>
    <mergeCell ref="AN65:AN67"/>
    <mergeCell ref="AO65:AO67"/>
    <mergeCell ref="AM68:AM71"/>
    <mergeCell ref="AN68:AN71"/>
    <mergeCell ref="AO68:AO71"/>
    <mergeCell ref="AM72:AM75"/>
    <mergeCell ref="AN72:AN75"/>
    <mergeCell ref="AO72:AO75"/>
    <mergeCell ref="AJ76:AJ77"/>
  </mergeCells>
  <pageMargins left="0.7" right="0.7" top="0.75" bottom="0.75" header="0.3" footer="0.3"/>
  <pageSetup paperSize="9" orientation="portrait" r:id="rId1"/>
  <ignoredErrors>
    <ignoredError sqref="P11:Q11 Q30 Q64 P40:R40 Q26 R7 P10" formula="1"/>
    <ignoredError sqref="S76 S36 S2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 Hong</dc:creator>
  <cp:lastModifiedBy>LUZ  MARINA SEVERICHE MONROY</cp:lastModifiedBy>
  <dcterms:created xsi:type="dcterms:W3CDTF">2019-01-11T19:04:00Z</dcterms:created>
  <dcterms:modified xsi:type="dcterms:W3CDTF">2020-07-31T20:22:16Z</dcterms:modified>
</cp:coreProperties>
</file>