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3340AC85-D408-4204-9AD0-C3044F87CEA7}" xr6:coauthVersionLast="47" xr6:coauthVersionMax="47" xr10:uidLastSave="{00000000-0000-0000-0000-000000000000}"/>
  <bookViews>
    <workbookView xWindow="-110" yWindow="-110" windowWidth="19420" windowHeight="104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AA22" i="1"/>
  <c r="AA21" i="1"/>
  <c r="AA20" i="1"/>
  <c r="AA19" i="1"/>
  <c r="AA18" i="1"/>
  <c r="AA17" i="1"/>
  <c r="AA16" i="1"/>
  <c r="AA15" i="1"/>
  <c r="AA11" i="1"/>
  <c r="AA10" i="1"/>
  <c r="AA2" i="1"/>
  <c r="AP13" i="1"/>
  <c r="AP23" i="1" s="1"/>
  <c r="AO13" i="1"/>
  <c r="AO23" i="1" s="1"/>
  <c r="P13" i="1"/>
  <c r="R13" i="1" s="1"/>
  <c r="R23" i="1" s="1"/>
  <c r="B26" i="1" s="1"/>
  <c r="S2" i="1" l="1"/>
  <c r="S23" i="1" s="1"/>
  <c r="AA23" i="1"/>
  <c r="B28" i="1" s="1"/>
  <c r="AQ23" i="1"/>
  <c r="B29" i="1" s="1"/>
  <c r="Q13" i="1"/>
  <c r="Q23" i="1" s="1"/>
  <c r="B25" i="1" s="1"/>
  <c r="AD16" i="1" l="1"/>
</calcChain>
</file>

<file path=xl/sharedStrings.xml><?xml version="1.0" encoding="utf-8"?>
<sst xmlns="http://schemas.openxmlformats.org/spreadsheetml/2006/main" count="291" uniqueCount="134">
  <si>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</si>
  <si>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</si>
  <si>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</si>
  <si>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</si>
  <si>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</si>
  <si>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</si>
  <si>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</si>
  <si>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</si>
  <si>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</si>
  <si>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PRODUCTO A 2021</t>
  </si>
  <si>
    <t>ACUMULADO META PRODUCTO 
JUL- DIC 2020</t>
  </si>
  <si>
    <t>REPORTES DE AVANCE METAS PRODUCTOS A MARZO 31 DE 2021</t>
  </si>
  <si>
    <t>REPORTES DE AVANCE DE METAS PRODUCTOS A JUNIO 30 DE 2021</t>
  </si>
  <si>
    <t>PROYECTO</t>
  </si>
  <si>
    <t>Código de proyecto BPIN</t>
  </si>
  <si>
    <t>Objetivo del proyecto</t>
  </si>
  <si>
    <t>ACTIVIDADES DE PROYECTO</t>
  </si>
  <si>
    <t>Valor Absoluto de la Actividad del  Proyecto para 2021</t>
  </si>
  <si>
    <t>AVANCE ACTIVIDADES DEL PROYECTO 30 DE MARZO</t>
  </si>
  <si>
    <t>AVANCE ACTIVIDADES DEL PROYECTO 30 DE JUNIO</t>
  </si>
  <si>
    <t>CRONOGRAMA PROGRAMADO (DIAS)</t>
  </si>
  <si>
    <t>CRONOGRAMA EJECUTADO (DIAS)</t>
  </si>
  <si>
    <t>PORCENTAJE DE AVANCE ACUMULADO</t>
  </si>
  <si>
    <t xml:space="preserve">DEPENDENCIA RESPONSABLE </t>
  </si>
  <si>
    <t>BENEFICIARIOS PROGRAMADOS</t>
  </si>
  <si>
    <t>BENEFICIARIOS CUBIERTOS</t>
  </si>
  <si>
    <t>NOMBRE DEL RESPONSABLE</t>
  </si>
  <si>
    <t>Fuente de Financiación</t>
  </si>
  <si>
    <t>Apropiación Definitiva
(en pesos)</t>
  </si>
  <si>
    <t>Rubro Presupuestal</t>
  </si>
  <si>
    <t>Código Presupuestal</t>
  </si>
  <si>
    <t>CARTAGENA RESILIENTE</t>
  </si>
  <si>
    <t>ESPACIO PÚBLICO, MOVILIDAD Y TRANSPORTE RESILIENTE</t>
  </si>
  <si>
    <t>Sistema Integrado de Transporte Masivo en Funcionamiento</t>
  </si>
  <si>
    <t>Llevar a un 90% el funcionamiento del Sistema Integrado de Transporte Masivo</t>
  </si>
  <si>
    <t>TRANSPORTE PARA TODOS</t>
  </si>
  <si>
    <t>Patios Complementarios Construidos</t>
  </si>
  <si>
    <t>Construcción de dos (2) patios complementarios</t>
  </si>
  <si>
    <t>No programada</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</si>
  <si>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</si>
  <si>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</si>
  <si>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Elección y Adquisición predio Patio Complementario 1</t>
  </si>
  <si>
    <t>Dirección de Planeación e Infraestructura / Oficina Asesora Jurídica</t>
  </si>
  <si>
    <t>Director Planeación e Infraestructura / Jefe Oficina Asesora Jurídica</t>
  </si>
  <si>
    <t>DISTRITO</t>
  </si>
  <si>
    <t>N/A</t>
  </si>
  <si>
    <t>ESTA META PRODUCTO CUENTA CON LA APROBACION POR PARTE DE lA SECRETARIA de PLANEACION DISTRITAL REFERENTE AL USO DE SUELO DEL PREDIO (INSTITUCIONAL 3) DONADO POR SERENA DE MAR (4 Ha.), EL PREDIO CUENTA CON FACTIBILIDAD DE SERVICIO POR PARTE DE ACUACAR Y SURTIGAS A LA FECHA. SE ESTÁ EN EL PROCESO DE TRÁMITE FRENTE A LA CURADURIA URBANA LA CESIÓN DEL MISMO.</t>
  </si>
  <si>
    <t>Estudios y Diseños Patio Complementario 1</t>
  </si>
  <si>
    <t>No Programada</t>
  </si>
  <si>
    <t>Dirección de Planeación e Infraestructura</t>
  </si>
  <si>
    <t>Director Planeación e Infraestructura</t>
  </si>
  <si>
    <t>NO PROGRAMADA</t>
  </si>
  <si>
    <t>Adjudicación del Contrato Patio Complementario 1</t>
  </si>
  <si>
    <t>Construcción e Interventoría Patio Complementario 1</t>
  </si>
  <si>
    <t>Número de Rutas Implementadas</t>
  </si>
  <si>
    <t>Implementar 19 rutas</t>
  </si>
  <si>
    <t>Implementar 19 Rutas</t>
  </si>
  <si>
    <t>Dirección de Operaciones</t>
  </si>
  <si>
    <t>Profesional Especializado programación</t>
  </si>
  <si>
    <t>NA</t>
  </si>
  <si>
    <t>LOS BUSES  Y LAS RUTAS A IMPLEMENTAR EN EL AÑO 2021 ESTARÁN ESTABILIZADOS Y ESTAS SON LAS CAUSAS:
• APORTES DEL FUDO  POR PARTE DEL DISTRITO PARA LA DESINTEGRACIÓN ($20.000.000.000)
• SUPERAR LOS HITOS DEL 75% DE LA DEMANDA REFERENTE
• ENTREGA DE LA ACTUALIZACIÓN DEL ESTUDIO DE MOVILIDAD EL CUAL PERMITIRÁ LA NUEVA HOJA DE RUTA EN LA IMPLEMENTACIÓN PARA TRANSCRIBE Y LAS CARACTERICAS DE LA PRÓXIMA SOLICITUD DE FLOTA.
• APORTE 4 DEL FUDO DE LOS CONCESIONARIOS
• ESTABILIZACIÓN DE SERVICIOS.</t>
  </si>
  <si>
    <t>Construcción de 7,8 km de Rutas Alimentadoras</t>
  </si>
  <si>
    <t>7,8km</t>
  </si>
  <si>
    <t>7,8km / 100%</t>
  </si>
  <si>
    <t>DISTRITO / NACIÓN</t>
  </si>
  <si>
    <t>• Carriles de tráfico mixto
• Espacio público
• Implementación, Evaluación Ambiental Estratégica
• Construcción de Troncales Pretroncales y Complementarios</t>
  </si>
  <si>
    <t xml:space="preserve">80002002-01
80002003-01
8000200801-01
80002001-03
</t>
  </si>
  <si>
    <t>EL CONTRATO FINALIZÓ EL 26 DE ABRIL DE 2021, SE ENCUENTRA EN ETAPA DE LIQUIDACIÓN.</t>
  </si>
  <si>
    <t>Construcción y Rehabilitación 12,6 km de Rutas Complementarias</t>
  </si>
  <si>
    <t>12,6km</t>
  </si>
  <si>
    <t>12,6 km / 100%</t>
  </si>
  <si>
    <t>• Carriles de tráfico mixto
• Construcción de Troncales Pretroncales y Complementarios
• Espacio Público
• Redes de Servicios Públicos
• Implementación, Evaluación Ambiental estratégica
• Plan de manejo de tráfico, señalización y desvío</t>
  </si>
  <si>
    <t xml:space="preserve">80002002
80002001
80002003
80002007
8000200801
80002009
</t>
  </si>
  <si>
    <t xml:space="preserve">EL CONTRATO FINALIZÓ EL 23 DE FEBRERO DE 2021. SE ENCUENTRA EN ETAPA DE LIQUIDACIÓN. </t>
  </si>
  <si>
    <t>Disponibilidad de flota para operación de rutas</t>
  </si>
  <si>
    <t>&gt;85% mensual</t>
  </si>
  <si>
    <t>Profesional Especializado</t>
  </si>
  <si>
    <t>LA DISPONIBILIDAD DE FLOTA DE OPERACIÓN DEL SITM SE UBICA EN EL 100% DEBIDO A QUE EN ESTE MOMENTO LA OFERTA DE BUSES QUE SE ESTA UTILIZANDO POR LA DEMANDA ES DE UN 70%, POR LO CUAL SE CUMPLE CON TODOS LOS SERVICIOS SIN AFECTAR LAS TABLAS DE OPERACIÓN.</t>
  </si>
  <si>
    <t>Regularidad de la Operación del servicio</t>
  </si>
  <si>
    <t>CORRESPONDE AL PROMEDIO DE KM PROGRAMADO/EJECUTADO. EN EL PERIODO DE ESTE REPORTE SE MANTIENE EL PORCENTAJE ANTERIOR.</t>
  </si>
  <si>
    <t>Movilización de pasajeros</t>
  </si>
  <si>
    <t>19.518.331 anual</t>
  </si>
  <si>
    <t>LA MOVILIZACIÓN DE PASAJEROS ESTÁ EN LA PROYECCIÓN REALIZADA PARA EL MINISTERIO DE TRANSPORTE EL CUAL ES DE 19.518.331 Y HASTA EL MOMENTO EJECUTADO ES DE 6.384.373, ES DECIR 32,7%.</t>
  </si>
  <si>
    <t>Número de buses en Operación</t>
  </si>
  <si>
    <t>Entrada de 336 buses en Operación</t>
  </si>
  <si>
    <t>Entrada en Operación de 336  buses</t>
  </si>
  <si>
    <t>Número de Buses del TPC Chatarrizados</t>
  </si>
  <si>
    <t>Chatarrizar 712 buses</t>
  </si>
  <si>
    <t>Chatarrizar 741 buses</t>
  </si>
  <si>
    <t>93 (#) / 12,55%</t>
  </si>
  <si>
    <t>DISTRITO Y/O OPERADORES DEL SITM</t>
  </si>
  <si>
    <t>DE ACUERDO A EL DECRETO 1252 DE 2011 Y 0369 DE 2013 SON 1591 VEHICULOS, POR LO QUE DESCONTANDO LOS 850 REALIZADOS HASTA 2019, FALTARIAN 741. SE HAN REALIZADO 96 CHATARRIZACIONES EN EL SEGUNDO TRIMESTRE DE 2021 DE ACUERDO A LO REPORTADO EN EL INFORME DEL COMITÉ FUDO.</t>
  </si>
  <si>
    <t xml:space="preserve">Número de Paraderos para Rutas Pretroncales, Alimentadoras y Complementarias Construidos </t>
  </si>
  <si>
    <t>Construir 409 paraderos para rutas pretroncales, alimentadoras y complementarias</t>
  </si>
  <si>
    <t xml:space="preserve">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Y ES POTESTAD DEL DISTRITO ESTA ASIGNACION . </t>
  </si>
  <si>
    <t>Estrategia de Gobierno en Línea implementada</t>
  </si>
  <si>
    <t>Secretaría General</t>
  </si>
  <si>
    <t>Profesional Especializado sistemas</t>
  </si>
  <si>
    <t>DEBIDO A OBSERVACIONES PRESENTADAS POR LOS ENTES DE CONTROL SOBRE ESTA ACTIVIDAD, EL ÁREA RESPONSABLE REDEFINIÓ EL AVANCE DE LA MISMA CONFORME A DICHAS OBSERVACIONES, CONSIDERANDO PERTINENTE DISMINUIR EL AVANCE DE 85% A 65%, TODA VEZ QUE EL REPORTE DE LA MISMA SEA MÁS REAL Y TENGA COHERENCIA CON LO REPORTADO A LOS ENTES DE CONTROL Y SU EJECUCIÓN REAL.
SE REALIZARON LAS PRIMERAS REVISIONES DEL PLAN ESTRATÉGICO DE TECNOLOGÍAS DE INFORMACIÓN - PETI Y DEL MAPA DE RUTA PARA VER QUÉ INSUMOS SE ENCUENTRAN DENTRO ES ESTOS, PARA ASÍ VALIDAR QUE NOS PUEDE SERVIR PARA EMPEZAR A CONSTRUIR LA ARQUITECTURA DE REFERENCIA Y LA ARQUITECTURA DE SOLUCIÓN QUE SE REQUIEREN PARA ESTA ENTIDAD. 
NOTA 1: SE REALIZARON LAS REVISIONES SOBRE LA SITUACIÓN ACTUAL DEL PARQUE TECNOLÓGICO DE LA ENTIDAD EL CUAL ESTÁ DENTRO DE LOS ELEMENTOS DEL PETI. Y SE CONSTRUYO UN DIAGNÓSTICO GUIA PARA INFORMAR A LA ALTA DIRECCIÓN SOBRE ESTA SITUACIÓN.
NOTA 2: SE PLANTEÓ REALIZAR UNA REVISIÓN DE LAS POLÍTICAS DE LA ENTIDAD PARA ACERCARLO AL SISTEMA DE SEGURIDAD Y PRIVACIDAD DE LA INFORMACIÓN. SE PROYECTA PARA EL TERCER TRIMESTRE IMPLEMENTAR LA ESTRUCTURA CON LA CUAL SE TRABAJA EL MODELO DE SEGURIDAD Y PRIVACIDAD DE LA INFORMACIÓN - MSPI.
NOTA 3: SE DESCRIBIO DE FORMA GENERAL Y ESPECIFICA EL PROYECTO TOTAL DE LA ESTRUCTURA DE LA POTENCIAL PÁGINA WEB INSTITUCIONAL, PERO DESDE LA ALTA DIRECCIÓN SE CONFIRMO QUE EN LA ACTUALIDAD NO SE CUENTA CON LOS RECURSOS ECONOMICOS PARA LOGRAR ESTE PROPOSITO. SIN EMBARGO, EL EQUIPO DE COMUNICACIONES DE LA ENTIDAD EN CONJUNTO CON EL INGENIERO DE SISTEMA DE LA MISMA TRABAJARAR MANCOMUNADAMENTE PARA QUE EN EL TERCER TRIMESTRE SE REALIZARÁ UN SITIO WEB ESTANDAR QUE CUMPLA AL MENOS CON LOS REQUISITOS DEL TRANSPARENCIA Y ACCESO A INFORMACIÓN PÚBLICA. EN ESTE MISMO SENTIDO LA ENTIDAD, ESTE 01 DE MARZO DE 2021; INICIO LA PRIMERA FASE DE IMPLEMENTACIÓN DEL SISTEMA DE INFORMACIÓN Y GESTIÓN PARA LA GOBERNABILIDAD DEMOCRÁTICA - SIGOB COMO APLICATIVO DE GESTIÓN DOCUMENTAL ELECTRÓNICO. TAMBIÉN SE HICIERON REUNIONES PRELIMINARES PARA INICIAR LA FASE DOS, LA CUAL CONSISTE EN REVISAR EL PROGRAMA DE GESTIÓN DOCUMENTAL ELECTRÓNICO - PGDE DE LA ENTIDAD E IMPLEMENTAR SIGOB DIRECTAMENTE EN LOS SERVIDORES DE TRANSCARIBE S.A. SE DEJE EL PROYECTO TOTALMENTE DISEÑAD, ACTUALMENTE ESTAMOS CONECTADOS A LA BASE DE DATOS DE LA ALCALDÍA DE CARTAGENA.
TODO LO ANTERIOR, EN BUSCA DE IR COMPLEMENTANDO LA IMPLEMENTACIÓN DE LA ESTRATEGIA DE GOBIERNO EN DIGITAL DE LA ENTIDAD.</t>
  </si>
  <si>
    <t>Plan Anual de Adquisiciones formulado y en ejecución</t>
  </si>
  <si>
    <t>Dirección Administrativa y Financiera</t>
  </si>
  <si>
    <t>Profesional Especializado Presupuesto</t>
  </si>
  <si>
    <t xml:space="preserve">EL AVANCE CORRESPONDE A LA EJECUCIÓN PRESUPUESTAL DEL PLAN DE ADQUISICIONES. REVISADO EL PLAN SE AJUSTA EL REPORTE DEL PRIMER TRIMESTRE. </t>
  </si>
  <si>
    <t>Plan Institucional de Archivo de la entidad PINAR formulado y en ejecución</t>
  </si>
  <si>
    <t>Asesor externo Talento Humano</t>
  </si>
  <si>
    <t>EL AVANCE CORRESPONDE A LAS ACTIVIDADES REPORTADAS POR EL ÁREA ENCARGADA. SE ANEXA INFORME TRIMESTRAL AVANCE PLANES INSTITUCIONALES.</t>
  </si>
  <si>
    <t>Plan Estratégico de Talento Humano formulado y en ejecución</t>
  </si>
  <si>
    <t>Plan Institucional de Capacitación formulado y en ejecución</t>
  </si>
  <si>
    <t>Plan de Incentivos Institucionales formulado y en ejecución</t>
  </si>
  <si>
    <t>Plan de Trabajo Anual en Seguridad y Salud en el Trabajo formulado y en ejecución</t>
  </si>
  <si>
    <t>Asesor externo Seguridad y Salud en el Trabajo</t>
  </si>
  <si>
    <t>EL ÁREA ENCARGADA NO PRESENTÓ AVANCES PARA ESTE PROGRAMA.</t>
  </si>
  <si>
    <t>Plan Anual Anticorrupción formulado y en ejecución</t>
  </si>
  <si>
    <t>Asesor Externo Planeación Estratégica/ MIPG</t>
  </si>
  <si>
    <t>POR PARTE DE LA DIRECCIÓN DE PLANEACIÓN E INFRAESTRUCTURA SE REALIZÓ EL PRIMER MONITOREO CON CORTE A 30 DE ABRIL Y A SU VEZ LA OFICINA DE CONTROL INTERNO REALIZÓ EL SEGUIMIENTO CORRESPONDIENTE Y PUBLICÓ EN LA PAGINA WEB DE LA ENTIDAD LA MATRIZ DEL PRIMER SEGUIMIENTO. SE ADJUNTA EL PRIMER SEGUIMIENTO A LA MATRIZ DE RIESGOS. EL SEGUNDO MONITOREO Y SEGUIMIENTO SE REALIZARÁ CON CORTE A 31 DE AGOSTO, CONFORME A LOS TIEMPOS ESTABLECIDOS EN LA GUIA DE ADMINISTRACIÓN DE RIESGOS DE FUNCIÓN PUBLICA VERSIÓN 4.</t>
  </si>
  <si>
    <t>AVANCE META PRODUCTO 2021</t>
  </si>
  <si>
    <t>AVANCE META PRODUCTO AL CUATRIENIO</t>
  </si>
  <si>
    <t>META ACUMULADA JUNIO 2021</t>
  </si>
  <si>
    <t>AVANCE METAS PRODUCTO PROGRAMADA EN EL AÑO</t>
  </si>
  <si>
    <t>AVANCE METAS PRODUCTO EN EL CUATRIENIO AÑO</t>
  </si>
  <si>
    <t>AVANCE METAS ACTIVIDADES DEL PROYECTO EN EL  AÑO</t>
  </si>
  <si>
    <t xml:space="preserve">REPORTE ASIGNACION PRESUPUESTAL
</t>
  </si>
  <si>
    <t>REPORTE EJECUCIÓN PRESUPUESTAL</t>
  </si>
  <si>
    <t>Avance en la ejecucion presupuestal a ENE - JUNIO 2021</t>
  </si>
  <si>
    <t>Código Presupuestal segun Predis</t>
  </si>
  <si>
    <t>02-001-06-10-01-02-05-01
02-124-06-93-01-02-05-01
02-138-06-93-01-02-05-01</t>
  </si>
  <si>
    <t>Rubro Presupuestal según Predis</t>
  </si>
  <si>
    <t>INGRESOS CORRIENTES DE LIBRE DESTINACION
 IMPUESTO TRANSPORTE POR OLEODUCTO Y GASODUCTO
DIVIDENDOS SOCIEDAD PORTUARIA</t>
  </si>
  <si>
    <t>OBSERVACIONES ENERO - JUNIO 2021</t>
  </si>
  <si>
    <t>% AVANCE ACTIVIDADES DEL PROYECTO 30 DE JUNIO</t>
  </si>
  <si>
    <t>AVANCE EJECUCION PRESUPUESTAL A JUNIO 2021</t>
  </si>
  <si>
    <t>Avance Meta de Bienestar Junio 2021</t>
  </si>
  <si>
    <t>% DE AVANCE DEL PROGRAMA EN EL CUATRIENIO</t>
  </si>
  <si>
    <t xml:space="preserve">AVANCE PROMEDIO DEL PROGRAMA EN EL CUATRIENIO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</si>
</sst>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quot;$&quot;\ * #,##0_-;\-&quot;$&quot;\ * #,##0_-;_-&quot;$&quot;\ * &quot;-&quot;_-;_-@_-"/>
    <numFmt numFmtId="165" formatCode="_-&quot;$&quot;\ * #,##0.00_-;\-&quot;$&quot;\ * #,##0.00_-;_-&quot;$&quot;\ * &quot;-&quot;??_-;_-@_-"/>
    <numFmt numFmtId="166" formatCode="_-&quot;$&quot;* #,##0.00_-;\-&quot;$&quot;* #,##0.00_-;_-&quot;$&quot;* &quot;-&quot;_-;_-@_-"/>
    <numFmt numFmtId="167" formatCode="0.000%"/>
    <numFmt numFmtId="168" formatCode="0.0%"/>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sz val="12"/>
      <color theme="1"/>
      <name val="Arial"/>
      <family val="2"/>
    </font>
    <font>
      <b/>
      <sz val="11"/>
      <color theme="1"/>
      <name val="Arial"/>
      <family val="2"/>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65">
    <xf numFmtId="0" fontId="0" fillId="0" borderId="0" xfId="0"/>
    <xf numFmtId="0" fontId="0" fillId="0" borderId="0" xfId="0" applyAlignment="1">
      <alignment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1" fillId="0" borderId="1"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166" fontId="1" fillId="0" borderId="1" xfId="2"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9" fontId="0" fillId="0" borderId="1" xfId="0" applyNumberFormat="1" applyBorder="1" applyAlignment="1">
      <alignment horizontal="center" vertical="center" wrapText="1"/>
    </xf>
    <xf numFmtId="9" fontId="0" fillId="0" borderId="1" xfId="3" applyFont="1" applyFill="1" applyBorder="1" applyAlignment="1">
      <alignment horizontal="center" vertical="center" wrapText="1"/>
    </xf>
    <xf numFmtId="10" fontId="0" fillId="0" borderId="1" xfId="3" applyNumberFormat="1" applyFont="1" applyFill="1" applyBorder="1" applyAlignment="1">
      <alignment horizontal="center" vertical="center" wrapText="1"/>
    </xf>
    <xf numFmtId="167" fontId="0" fillId="0" borderId="1" xfId="0" applyNumberFormat="1" applyBorder="1" applyAlignment="1">
      <alignment horizontal="center" vertical="center" wrapText="1"/>
    </xf>
    <xf numFmtId="9" fontId="0" fillId="3"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9" fontId="0" fillId="3" borderId="1" xfId="3" applyFont="1" applyFill="1" applyBorder="1" applyAlignment="1">
      <alignment horizontal="center" vertical="center" wrapText="1"/>
    </xf>
    <xf numFmtId="10" fontId="0" fillId="3" borderId="1" xfId="3" applyNumberFormat="1" applyFont="1" applyFill="1" applyBorder="1" applyAlignment="1">
      <alignment horizontal="center" vertical="center" wrapText="1"/>
    </xf>
    <xf numFmtId="1" fontId="0" fillId="3" borderId="1" xfId="3" applyNumberFormat="1" applyFont="1" applyFill="1" applyBorder="1" applyAlignment="1">
      <alignment horizontal="center" vertical="center" wrapText="1"/>
    </xf>
    <xf numFmtId="9" fontId="0" fillId="3" borderId="1" xfId="3" applyNumberFormat="1" applyFont="1" applyFill="1" applyBorder="1" applyAlignment="1">
      <alignment horizontal="center" vertical="center" wrapText="1"/>
    </xf>
    <xf numFmtId="10" fontId="0" fillId="3" borderId="1" xfId="0" applyNumberFormat="1" applyFill="1" applyBorder="1" applyAlignment="1">
      <alignment horizontal="center" vertical="center" wrapText="1"/>
    </xf>
    <xf numFmtId="9" fontId="0" fillId="4"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9" fontId="0" fillId="4" borderId="1" xfId="3" applyFont="1" applyFill="1" applyBorder="1" applyAlignment="1">
      <alignment horizontal="center" vertical="center" wrapText="1"/>
    </xf>
    <xf numFmtId="10" fontId="0" fillId="4" borderId="1" xfId="3" applyNumberFormat="1" applyFont="1" applyFill="1" applyBorder="1" applyAlignment="1">
      <alignment horizontal="center" vertical="center" wrapText="1"/>
    </xf>
    <xf numFmtId="1" fontId="0" fillId="4" borderId="1" xfId="3" applyNumberFormat="1" applyFont="1" applyFill="1" applyBorder="1" applyAlignment="1">
      <alignment horizontal="center" vertical="center" wrapText="1"/>
    </xf>
    <xf numFmtId="9" fontId="0" fillId="4" borderId="1" xfId="3"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1" fontId="0" fillId="0" borderId="1" xfId="0" applyNumberFormat="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Border="1" applyAlignment="1">
      <alignment wrapText="1"/>
    </xf>
    <xf numFmtId="3" fontId="0" fillId="0" borderId="0" xfId="0" applyNumberFormat="1" applyAlignment="1">
      <alignment vertical="center" wrapText="1"/>
    </xf>
    <xf numFmtId="168" fontId="0" fillId="0" borderId="1" xfId="3" applyNumberFormat="1" applyFont="1" applyFill="1" applyBorder="1" applyAlignment="1">
      <alignment horizontal="center" vertical="center" wrapText="1"/>
    </xf>
    <xf numFmtId="168" fontId="0" fillId="4"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10" fontId="0" fillId="0" borderId="1" xfId="0" applyNumberFormat="1" applyBorder="1" applyAlignment="1">
      <alignment horizontal="center" vertical="center" wrapText="1"/>
    </xf>
    <xf numFmtId="1" fontId="0"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9" fontId="0" fillId="0" borderId="1" xfId="3" applyFont="1" applyBorder="1" applyAlignment="1">
      <alignment horizontal="center" vertical="center" wrapText="1"/>
    </xf>
    <xf numFmtId="0" fontId="0" fillId="0" borderId="0" xfId="0" applyAlignment="1">
      <alignment horizontal="center" wrapText="1"/>
    </xf>
    <xf numFmtId="9" fontId="0" fillId="0" borderId="0" xfId="0" applyNumberFormat="1" applyAlignment="1">
      <alignment horizontal="center" wrapText="1"/>
    </xf>
    <xf numFmtId="10" fontId="0" fillId="0" borderId="0" xfId="0" applyNumberFormat="1" applyAlignment="1">
      <alignment horizont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65" fontId="0" fillId="0" borderId="0" xfId="0" applyNumberFormat="1" applyAlignment="1">
      <alignment wrapText="1"/>
    </xf>
    <xf numFmtId="165" fontId="0" fillId="0" borderId="0" xfId="4" applyFont="1" applyAlignment="1">
      <alignment wrapText="1"/>
    </xf>
    <xf numFmtId="9" fontId="0" fillId="0" borderId="0" xfId="3" applyFont="1" applyAlignment="1">
      <alignment wrapText="1"/>
    </xf>
    <xf numFmtId="9" fontId="0" fillId="0" borderId="0" xfId="0" applyNumberFormat="1" applyAlignment="1">
      <alignment wrapText="1"/>
    </xf>
    <xf numFmtId="9" fontId="0" fillId="4"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1" xfId="0" applyBorder="1" applyAlignment="1">
      <alignment horizontal="center" vertical="center" wrapText="1"/>
    </xf>
    <xf numFmtId="1" fontId="0" fillId="0" borderId="1" xfId="1" applyNumberFormat="1" applyFont="1" applyBorder="1" applyAlignment="1">
      <alignment horizontal="center" vertical="center" wrapText="1"/>
    </xf>
    <xf numFmtId="10"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9" fontId="0" fillId="0" borderId="3" xfId="0" applyNumberFormat="1" applyBorder="1" applyAlignment="1">
      <alignment horizontal="center" vertical="center" wrapText="1"/>
    </xf>
    <xf numFmtId="9" fontId="0" fillId="0" borderId="4" xfId="0" applyNumberFormat="1" applyBorder="1" applyAlignment="1">
      <alignment horizontal="center" vertical="center" wrapText="1"/>
    </xf>
    <xf numFmtId="9" fontId="0" fillId="0" borderId="5" xfId="0" applyNumberFormat="1" applyBorder="1" applyAlignment="1">
      <alignment horizontal="center" vertical="center" wrapText="1"/>
    </xf>
  </cellXfs>
  <cellStyles count="5">
    <cellStyle name="Millares [0]" xfId="1" builtinId="6"/>
    <cellStyle name="Moneda" xfId="4"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2"/>
  <sheetViews>
    <sheetView tabSelected="1" zoomScale="80" zoomScaleNormal="80" workbookViewId="0">
      <pane ySplit="1500" activePane="bottomLeft"/>
      <selection activeCell="C1" sqref="C1"/>
      <selection pane="bottomLeft" activeCell="F1" sqref="F1"/>
    </sheetView>
  </sheetViews>
  <sheetFormatPr baseColWidth="10" defaultColWidth="11.453125" defaultRowHeight="14.5" x14ac:dyDescent="0.35"/>
  <cols>
    <col min="1" max="1" width="27.453125" customWidth="1"/>
    <col min="2" max="2" width="16.26953125" customWidth="1"/>
    <col min="3" max="3" width="17.1796875" customWidth="1"/>
    <col min="5" max="6" width="18" customWidth="1"/>
    <col min="7" max="7" width="17.7265625" customWidth="1"/>
    <col min="8" max="8" width="18.81640625" customWidth="1"/>
    <col min="10" max="10" width="18.54296875" customWidth="1"/>
    <col min="11" max="11" width="20.81640625" customWidth="1"/>
    <col min="12" max="12" width="26.1796875" customWidth="1"/>
    <col min="13" max="16" width="18.26953125" customWidth="1"/>
    <col min="17" max="17" width="26.7265625" customWidth="1"/>
    <col min="18" max="18" width="27.54296875" customWidth="1"/>
    <col min="19" max="19" width="28.81640625" customWidth="1"/>
    <col min="20" max="20" width="28.7265625" customWidth="1"/>
    <col min="21" max="21" width="25.453125" customWidth="1"/>
    <col min="22" max="22" width="24.453125" customWidth="1"/>
    <col min="23" max="23" width="25.26953125" customWidth="1"/>
    <col min="24" max="24" width="23.1796875" customWidth="1"/>
    <col min="25" max="25" width="19.81640625" customWidth="1"/>
    <col min="26" max="27" width="20.81640625" customWidth="1"/>
    <col min="28" max="28" width="16.453125" customWidth="1"/>
    <col min="29" max="29" width="21.26953125" customWidth="1"/>
    <col min="30" max="30" width="21.81640625" customWidth="1"/>
    <col min="31" max="31" width="26.81640625" customWidth="1"/>
    <col min="32" max="33" width="17.453125" customWidth="1"/>
    <col min="34" max="34" width="24.81640625" bestFit="1" customWidth="1"/>
    <col min="35" max="35" width="23.81640625" customWidth="1"/>
    <col min="36" max="36" width="21" bestFit="1" customWidth="1"/>
    <col min="37" max="37" width="34.1796875" customWidth="1"/>
    <col min="38" max="38" width="31.1796875" customWidth="1"/>
    <col min="39" max="39" width="43.26953125" customWidth="1"/>
    <col min="40" max="40" width="31.1796875" customWidth="1"/>
    <col min="41" max="41" width="37" customWidth="1"/>
    <col min="42" max="42" width="25.1796875" customWidth="1"/>
    <col min="43" max="43" width="22.7265625" customWidth="1"/>
    <col min="44" max="44" width="93.7265625" customWidth="1"/>
  </cols>
  <sheetData>
    <row r="1" spans="1:47" s="11" customFormat="1" ht="78.75" customHeight="1" x14ac:dyDescent="0.35">
      <c r="A1" s="9" t="s">
        <v>0</v>
      </c>
      <c r="B1" s="9" t="s">
        <v>1</v>
      </c>
      <c r="C1" s="9" t="s">
        <v>2</v>
      </c>
      <c r="D1" s="9" t="s">
        <v>3</v>
      </c>
      <c r="E1" s="9" t="s">
        <v>4</v>
      </c>
      <c r="F1" s="57" t="s">
        <v>131</v>
      </c>
      <c r="G1" s="10" t="s">
        <v>5</v>
      </c>
      <c r="H1" s="9" t="s">
        <v>6</v>
      </c>
      <c r="I1" s="9" t="s">
        <v>3</v>
      </c>
      <c r="J1" s="9" t="s">
        <v>7</v>
      </c>
      <c r="K1" s="9" t="s">
        <v>8</v>
      </c>
      <c r="L1" s="9" t="s">
        <v>9</v>
      </c>
      <c r="M1" s="9" t="s">
        <v>10</v>
      </c>
      <c r="N1" s="9" t="s">
        <v>11</v>
      </c>
      <c r="O1" s="9" t="s">
        <v>12</v>
      </c>
      <c r="P1" s="43" t="s">
        <v>117</v>
      </c>
      <c r="Q1" s="43" t="s">
        <v>115</v>
      </c>
      <c r="R1" s="44" t="s">
        <v>116</v>
      </c>
      <c r="S1" s="43" t="s">
        <v>132</v>
      </c>
      <c r="T1" s="9" t="s">
        <v>13</v>
      </c>
      <c r="U1" s="9" t="s">
        <v>14</v>
      </c>
      <c r="V1" s="9" t="s">
        <v>15</v>
      </c>
      <c r="W1" s="9" t="s">
        <v>16</v>
      </c>
      <c r="X1" s="9" t="s">
        <v>17</v>
      </c>
      <c r="Y1" s="9" t="s">
        <v>18</v>
      </c>
      <c r="Z1" s="9" t="s">
        <v>19</v>
      </c>
      <c r="AA1" s="9" t="s">
        <v>129</v>
      </c>
      <c r="AB1" s="9" t="s">
        <v>20</v>
      </c>
      <c r="AC1" s="9" t="s">
        <v>21</v>
      </c>
      <c r="AD1" s="9" t="s">
        <v>22</v>
      </c>
      <c r="AE1" s="9" t="s">
        <v>23</v>
      </c>
      <c r="AF1" s="9" t="s">
        <v>24</v>
      </c>
      <c r="AG1" s="9" t="s">
        <v>25</v>
      </c>
      <c r="AH1" s="9" t="s">
        <v>26</v>
      </c>
      <c r="AI1" s="9" t="s">
        <v>27</v>
      </c>
      <c r="AJ1" s="9" t="s">
        <v>28</v>
      </c>
      <c r="AK1" s="9" t="s">
        <v>29</v>
      </c>
      <c r="AL1" s="9" t="s">
        <v>30</v>
      </c>
      <c r="AM1" s="9" t="s">
        <v>126</v>
      </c>
      <c r="AN1" s="9" t="s">
        <v>124</v>
      </c>
      <c r="AO1" s="50" t="s">
        <v>121</v>
      </c>
      <c r="AP1" s="50" t="s">
        <v>122</v>
      </c>
      <c r="AQ1" s="51" t="s">
        <v>123</v>
      </c>
      <c r="AR1" s="9" t="s">
        <v>128</v>
      </c>
    </row>
    <row r="2" spans="1:47" s="12" customFormat="1" ht="52" x14ac:dyDescent="0.35">
      <c r="A2" s="58" t="s">
        <v>31</v>
      </c>
      <c r="B2" s="58" t="s">
        <v>32</v>
      </c>
      <c r="C2" s="58" t="s">
        <v>33</v>
      </c>
      <c r="D2" s="60">
        <v>0.54400000000000004</v>
      </c>
      <c r="E2" s="58" t="s">
        <v>34</v>
      </c>
      <c r="F2" s="61"/>
      <c r="G2" s="58" t="s">
        <v>35</v>
      </c>
      <c r="H2" s="58" t="s">
        <v>36</v>
      </c>
      <c r="I2" s="58">
        <v>0</v>
      </c>
      <c r="J2" s="58" t="s">
        <v>37</v>
      </c>
      <c r="K2" s="58">
        <v>2</v>
      </c>
      <c r="L2" s="58" t="s">
        <v>38</v>
      </c>
      <c r="M2" s="58">
        <v>0</v>
      </c>
      <c r="N2" s="58">
        <v>0</v>
      </c>
      <c r="O2" s="58">
        <v>0</v>
      </c>
      <c r="P2" s="58" t="s">
        <v>59</v>
      </c>
      <c r="Q2" s="58" t="s">
        <v>59</v>
      </c>
      <c r="R2" s="58" t="s">
        <v>59</v>
      </c>
      <c r="S2" s="62">
        <f>AVERAGE(R13)</f>
        <v>0.1306179775280899</v>
      </c>
      <c r="T2" s="58" t="s">
        <v>39</v>
      </c>
      <c r="U2" s="59">
        <v>2020130010075</v>
      </c>
      <c r="V2" s="58" t="s">
        <v>40</v>
      </c>
      <c r="W2" s="2" t="s">
        <v>41</v>
      </c>
      <c r="X2" s="3">
        <v>1</v>
      </c>
      <c r="Y2" s="17">
        <v>0</v>
      </c>
      <c r="Z2" s="25">
        <v>0</v>
      </c>
      <c r="AA2" s="25">
        <f>+Z2</f>
        <v>0</v>
      </c>
      <c r="AB2" s="39">
        <v>0</v>
      </c>
      <c r="AC2" s="39">
        <v>0</v>
      </c>
      <c r="AD2" s="39">
        <v>0</v>
      </c>
      <c r="AE2" s="2" t="s">
        <v>42</v>
      </c>
      <c r="AF2" s="33">
        <v>0</v>
      </c>
      <c r="AG2" s="33">
        <v>0</v>
      </c>
      <c r="AH2" s="39" t="s">
        <v>43</v>
      </c>
      <c r="AI2" s="2" t="s">
        <v>44</v>
      </c>
      <c r="AJ2" s="7">
        <v>0</v>
      </c>
      <c r="AK2" s="2" t="s">
        <v>45</v>
      </c>
      <c r="AL2" s="2" t="s">
        <v>45</v>
      </c>
      <c r="AM2" s="2"/>
      <c r="AN2" s="2"/>
      <c r="AO2" s="2"/>
      <c r="AP2" s="2"/>
      <c r="AQ2" s="2"/>
      <c r="AR2" s="34" t="s">
        <v>46</v>
      </c>
    </row>
    <row r="3" spans="1:47" s="12" customFormat="1" ht="29" x14ac:dyDescent="0.35">
      <c r="A3" s="58"/>
      <c r="B3" s="58"/>
      <c r="C3" s="58"/>
      <c r="D3" s="60"/>
      <c r="E3" s="58"/>
      <c r="F3" s="61"/>
      <c r="G3" s="58"/>
      <c r="H3" s="58"/>
      <c r="I3" s="58"/>
      <c r="J3" s="58"/>
      <c r="K3" s="58"/>
      <c r="L3" s="58"/>
      <c r="M3" s="58"/>
      <c r="N3" s="58"/>
      <c r="O3" s="58"/>
      <c r="P3" s="58"/>
      <c r="Q3" s="58"/>
      <c r="R3" s="58"/>
      <c r="S3" s="63"/>
      <c r="T3" s="58"/>
      <c r="U3" s="59"/>
      <c r="V3" s="58"/>
      <c r="W3" s="2" t="s">
        <v>47</v>
      </c>
      <c r="X3" s="3" t="s">
        <v>48</v>
      </c>
      <c r="Y3" s="18" t="s">
        <v>48</v>
      </c>
      <c r="Z3" s="26" t="s">
        <v>48</v>
      </c>
      <c r="AA3" s="26" t="s">
        <v>59</v>
      </c>
      <c r="AB3" s="39">
        <v>0</v>
      </c>
      <c r="AC3" s="39">
        <v>0</v>
      </c>
      <c r="AD3" s="39" t="s">
        <v>45</v>
      </c>
      <c r="AE3" s="2" t="s">
        <v>49</v>
      </c>
      <c r="AF3" s="33">
        <v>0</v>
      </c>
      <c r="AG3" s="33">
        <v>0</v>
      </c>
      <c r="AH3" s="39" t="s">
        <v>50</v>
      </c>
      <c r="AI3" s="2" t="s">
        <v>45</v>
      </c>
      <c r="AJ3" s="2" t="s">
        <v>45</v>
      </c>
      <c r="AK3" s="2" t="s">
        <v>45</v>
      </c>
      <c r="AL3" s="2" t="s">
        <v>45</v>
      </c>
      <c r="AM3" s="2"/>
      <c r="AN3" s="2"/>
      <c r="AO3" s="2"/>
      <c r="AP3" s="2"/>
      <c r="AQ3" s="2"/>
      <c r="AR3" s="34" t="s">
        <v>51</v>
      </c>
    </row>
    <row r="4" spans="1:47" s="12" customFormat="1" ht="49.5" customHeight="1" x14ac:dyDescent="0.35">
      <c r="A4" s="58"/>
      <c r="B4" s="58"/>
      <c r="C4" s="58"/>
      <c r="D4" s="60"/>
      <c r="E4" s="58"/>
      <c r="F4" s="61"/>
      <c r="G4" s="58"/>
      <c r="H4" s="58"/>
      <c r="I4" s="58"/>
      <c r="J4" s="58"/>
      <c r="K4" s="58"/>
      <c r="L4" s="58"/>
      <c r="M4" s="58"/>
      <c r="N4" s="58"/>
      <c r="O4" s="58"/>
      <c r="P4" s="58"/>
      <c r="Q4" s="58"/>
      <c r="R4" s="58"/>
      <c r="S4" s="63"/>
      <c r="T4" s="58"/>
      <c r="U4" s="59"/>
      <c r="V4" s="58"/>
      <c r="W4" s="2" t="s">
        <v>52</v>
      </c>
      <c r="X4" s="3" t="s">
        <v>48</v>
      </c>
      <c r="Y4" s="18" t="s">
        <v>48</v>
      </c>
      <c r="Z4" s="26" t="s">
        <v>48</v>
      </c>
      <c r="AA4" s="26" t="s">
        <v>59</v>
      </c>
      <c r="AB4" s="39">
        <v>0</v>
      </c>
      <c r="AC4" s="39">
        <v>0</v>
      </c>
      <c r="AD4" s="39" t="s">
        <v>45</v>
      </c>
      <c r="AE4" s="2" t="s">
        <v>42</v>
      </c>
      <c r="AF4" s="33">
        <v>0</v>
      </c>
      <c r="AG4" s="33">
        <v>0</v>
      </c>
      <c r="AH4" s="39" t="s">
        <v>43</v>
      </c>
      <c r="AI4" s="2" t="s">
        <v>45</v>
      </c>
      <c r="AJ4" s="2" t="s">
        <v>45</v>
      </c>
      <c r="AK4" s="2" t="s">
        <v>45</v>
      </c>
      <c r="AL4" s="2" t="s">
        <v>45</v>
      </c>
      <c r="AM4" s="2"/>
      <c r="AN4" s="2"/>
      <c r="AO4" s="2"/>
      <c r="AP4" s="2"/>
      <c r="AQ4" s="2"/>
      <c r="AR4" s="34" t="s">
        <v>51</v>
      </c>
    </row>
    <row r="5" spans="1:47" s="12" customFormat="1" ht="43.5" x14ac:dyDescent="0.35">
      <c r="A5" s="58"/>
      <c r="B5" s="58"/>
      <c r="C5" s="58"/>
      <c r="D5" s="60"/>
      <c r="E5" s="58"/>
      <c r="F5" s="61"/>
      <c r="G5" s="58"/>
      <c r="H5" s="58"/>
      <c r="I5" s="58"/>
      <c r="J5" s="58"/>
      <c r="K5" s="58"/>
      <c r="L5" s="58"/>
      <c r="M5" s="58"/>
      <c r="N5" s="58"/>
      <c r="O5" s="58"/>
      <c r="P5" s="58"/>
      <c r="Q5" s="58"/>
      <c r="R5" s="58"/>
      <c r="S5" s="63"/>
      <c r="T5" s="58"/>
      <c r="U5" s="59"/>
      <c r="V5" s="58"/>
      <c r="W5" s="2" t="s">
        <v>53</v>
      </c>
      <c r="X5" s="3" t="s">
        <v>48</v>
      </c>
      <c r="Y5" s="18" t="s">
        <v>48</v>
      </c>
      <c r="Z5" s="26" t="s">
        <v>48</v>
      </c>
      <c r="AA5" s="26" t="s">
        <v>59</v>
      </c>
      <c r="AB5" s="39">
        <v>0</v>
      </c>
      <c r="AC5" s="39">
        <v>0</v>
      </c>
      <c r="AD5" s="39" t="s">
        <v>45</v>
      </c>
      <c r="AE5" s="2" t="s">
        <v>49</v>
      </c>
      <c r="AF5" s="33">
        <v>0</v>
      </c>
      <c r="AG5" s="33">
        <v>0</v>
      </c>
      <c r="AH5" s="39" t="s">
        <v>50</v>
      </c>
      <c r="AI5" s="2" t="s">
        <v>45</v>
      </c>
      <c r="AJ5" s="2" t="s">
        <v>45</v>
      </c>
      <c r="AK5" s="2" t="s">
        <v>45</v>
      </c>
      <c r="AL5" s="2" t="s">
        <v>45</v>
      </c>
      <c r="AM5" s="2"/>
      <c r="AN5" s="2"/>
      <c r="AO5" s="2"/>
      <c r="AP5" s="2"/>
      <c r="AQ5" s="2"/>
      <c r="AR5" s="34" t="s">
        <v>51</v>
      </c>
    </row>
    <row r="6" spans="1:47" s="12" customFormat="1" ht="104" x14ac:dyDescent="0.35">
      <c r="A6" s="58"/>
      <c r="B6" s="58"/>
      <c r="C6" s="58"/>
      <c r="D6" s="60"/>
      <c r="E6" s="58"/>
      <c r="F6" s="61"/>
      <c r="G6" s="58"/>
      <c r="H6" s="58" t="s">
        <v>54</v>
      </c>
      <c r="I6" s="58">
        <v>23</v>
      </c>
      <c r="J6" s="58" t="s">
        <v>55</v>
      </c>
      <c r="K6" s="58">
        <v>19</v>
      </c>
      <c r="L6" s="58">
        <v>0</v>
      </c>
      <c r="M6" s="58">
        <v>0</v>
      </c>
      <c r="N6" s="58">
        <v>0</v>
      </c>
      <c r="O6" s="58">
        <v>0</v>
      </c>
      <c r="P6" s="58" t="s">
        <v>59</v>
      </c>
      <c r="Q6" s="58" t="s">
        <v>59</v>
      </c>
      <c r="R6" s="58" t="s">
        <v>59</v>
      </c>
      <c r="S6" s="63"/>
      <c r="T6" s="58"/>
      <c r="U6" s="59"/>
      <c r="V6" s="58"/>
      <c r="W6" s="2" t="s">
        <v>56</v>
      </c>
      <c r="X6" s="3">
        <v>19</v>
      </c>
      <c r="Y6" s="18" t="s">
        <v>48</v>
      </c>
      <c r="Z6" s="26" t="s">
        <v>48</v>
      </c>
      <c r="AA6" s="26" t="s">
        <v>59</v>
      </c>
      <c r="AB6" s="39">
        <v>0</v>
      </c>
      <c r="AC6" s="39">
        <v>0</v>
      </c>
      <c r="AD6" s="39" t="s">
        <v>45</v>
      </c>
      <c r="AE6" s="2" t="s">
        <v>57</v>
      </c>
      <c r="AF6" s="33">
        <v>0</v>
      </c>
      <c r="AG6" s="33">
        <v>0</v>
      </c>
      <c r="AH6" s="39" t="s">
        <v>58</v>
      </c>
      <c r="AI6" s="2" t="s">
        <v>45</v>
      </c>
      <c r="AJ6" s="7" t="s">
        <v>59</v>
      </c>
      <c r="AK6" s="2" t="s">
        <v>45</v>
      </c>
      <c r="AL6" s="2" t="s">
        <v>45</v>
      </c>
      <c r="AM6" s="2"/>
      <c r="AN6" s="2"/>
      <c r="AO6" s="2"/>
      <c r="AP6" s="2"/>
      <c r="AQ6" s="2"/>
      <c r="AR6" s="34" t="s">
        <v>60</v>
      </c>
    </row>
    <row r="7" spans="1:47" s="12" customFormat="1" ht="87" x14ac:dyDescent="0.35">
      <c r="A7" s="58"/>
      <c r="B7" s="58"/>
      <c r="C7" s="58"/>
      <c r="D7" s="60"/>
      <c r="E7" s="58"/>
      <c r="F7" s="61"/>
      <c r="G7" s="58"/>
      <c r="H7" s="58"/>
      <c r="I7" s="58"/>
      <c r="J7" s="58"/>
      <c r="K7" s="58"/>
      <c r="L7" s="58"/>
      <c r="M7" s="58"/>
      <c r="N7" s="58"/>
      <c r="O7" s="58"/>
      <c r="P7" s="58"/>
      <c r="Q7" s="58"/>
      <c r="R7" s="58"/>
      <c r="S7" s="63"/>
      <c r="T7" s="58"/>
      <c r="U7" s="59"/>
      <c r="V7" s="58"/>
      <c r="W7" s="2" t="s">
        <v>61</v>
      </c>
      <c r="X7" s="3" t="s">
        <v>62</v>
      </c>
      <c r="Y7" s="19" t="s">
        <v>63</v>
      </c>
      <c r="Z7" s="27" t="s">
        <v>63</v>
      </c>
      <c r="AA7" s="56">
        <v>1</v>
      </c>
      <c r="AB7" s="39">
        <v>116</v>
      </c>
      <c r="AC7" s="39">
        <v>116</v>
      </c>
      <c r="AD7" s="13" t="s">
        <v>63</v>
      </c>
      <c r="AE7" s="2" t="s">
        <v>49</v>
      </c>
      <c r="AF7" s="41">
        <v>452000</v>
      </c>
      <c r="AG7" s="41">
        <v>452000</v>
      </c>
      <c r="AH7" s="39" t="s">
        <v>50</v>
      </c>
      <c r="AI7" s="2" t="s">
        <v>64</v>
      </c>
      <c r="AJ7" s="7">
        <v>19339490849.84</v>
      </c>
      <c r="AK7" s="8" t="s">
        <v>65</v>
      </c>
      <c r="AL7" s="8" t="s">
        <v>66</v>
      </c>
      <c r="AM7" s="8"/>
      <c r="AN7" s="8"/>
      <c r="AO7" s="8"/>
      <c r="AP7" s="8"/>
      <c r="AQ7" s="8"/>
      <c r="AR7" s="34" t="s">
        <v>67</v>
      </c>
    </row>
    <row r="8" spans="1:47" s="12" customFormat="1" ht="130.5" x14ac:dyDescent="0.35">
      <c r="A8" s="58"/>
      <c r="B8" s="58"/>
      <c r="C8" s="58"/>
      <c r="D8" s="60"/>
      <c r="E8" s="58"/>
      <c r="F8" s="61"/>
      <c r="G8" s="58"/>
      <c r="H8" s="58"/>
      <c r="I8" s="58"/>
      <c r="J8" s="58"/>
      <c r="K8" s="58"/>
      <c r="L8" s="58"/>
      <c r="M8" s="58"/>
      <c r="N8" s="58"/>
      <c r="O8" s="58"/>
      <c r="P8" s="58"/>
      <c r="Q8" s="58"/>
      <c r="R8" s="58"/>
      <c r="S8" s="63"/>
      <c r="T8" s="58"/>
      <c r="U8" s="59"/>
      <c r="V8" s="58"/>
      <c r="W8" s="2" t="s">
        <v>68</v>
      </c>
      <c r="X8" s="3" t="s">
        <v>69</v>
      </c>
      <c r="Y8" s="20" t="s">
        <v>70</v>
      </c>
      <c r="Z8" s="28" t="s">
        <v>70</v>
      </c>
      <c r="AA8" s="56">
        <v>1</v>
      </c>
      <c r="AB8" s="39">
        <v>54</v>
      </c>
      <c r="AC8" s="39">
        <v>54</v>
      </c>
      <c r="AD8" s="13" t="s">
        <v>70</v>
      </c>
      <c r="AE8" s="2" t="s">
        <v>49</v>
      </c>
      <c r="AF8" s="41">
        <v>452000</v>
      </c>
      <c r="AG8" s="41">
        <v>452000</v>
      </c>
      <c r="AH8" s="39" t="s">
        <v>50</v>
      </c>
      <c r="AI8" s="2" t="s">
        <v>64</v>
      </c>
      <c r="AJ8" s="7">
        <v>31639311316.52</v>
      </c>
      <c r="AK8" s="8" t="s">
        <v>71</v>
      </c>
      <c r="AL8" s="8" t="s">
        <v>72</v>
      </c>
      <c r="AM8" s="8"/>
      <c r="AN8" s="8"/>
      <c r="AO8" s="8"/>
      <c r="AP8" s="8"/>
      <c r="AQ8" s="8"/>
      <c r="AR8" s="34" t="s">
        <v>73</v>
      </c>
    </row>
    <row r="9" spans="1:47" s="12" customFormat="1" ht="66" customHeight="1" x14ac:dyDescent="0.35">
      <c r="A9" s="58"/>
      <c r="B9" s="58"/>
      <c r="C9" s="58"/>
      <c r="D9" s="60"/>
      <c r="E9" s="58"/>
      <c r="F9" s="61"/>
      <c r="G9" s="58"/>
      <c r="H9" s="39"/>
      <c r="I9" s="39"/>
      <c r="J9" s="39"/>
      <c r="K9" s="39"/>
      <c r="L9" s="39"/>
      <c r="M9" s="39"/>
      <c r="N9" s="39"/>
      <c r="O9" s="39"/>
      <c r="P9" s="42"/>
      <c r="Q9" s="42"/>
      <c r="R9" s="45"/>
      <c r="S9" s="63"/>
      <c r="T9" s="58"/>
      <c r="U9" s="59"/>
      <c r="V9" s="58"/>
      <c r="W9" s="2" t="s">
        <v>74</v>
      </c>
      <c r="X9" s="4" t="s">
        <v>75</v>
      </c>
      <c r="Y9" s="20">
        <v>1</v>
      </c>
      <c r="Z9" s="28">
        <v>1</v>
      </c>
      <c r="AA9" s="56">
        <v>1</v>
      </c>
      <c r="AB9" s="39">
        <v>365</v>
      </c>
      <c r="AC9" s="39">
        <v>181</v>
      </c>
      <c r="AD9" s="14">
        <v>1</v>
      </c>
      <c r="AE9" s="2" t="s">
        <v>57</v>
      </c>
      <c r="AF9" s="33">
        <v>452000</v>
      </c>
      <c r="AG9" s="33">
        <v>452000</v>
      </c>
      <c r="AH9" s="6" t="s">
        <v>76</v>
      </c>
      <c r="AI9" s="2" t="s">
        <v>44</v>
      </c>
      <c r="AJ9" s="7"/>
      <c r="AK9" s="8"/>
      <c r="AL9" s="8"/>
      <c r="AM9" s="8"/>
      <c r="AN9" s="8"/>
      <c r="AO9" s="8"/>
      <c r="AP9" s="8"/>
      <c r="AQ9" s="8"/>
      <c r="AR9" s="34" t="s">
        <v>77</v>
      </c>
    </row>
    <row r="10" spans="1:47" s="12" customFormat="1" ht="70.5" customHeight="1" x14ac:dyDescent="0.35">
      <c r="A10" s="58"/>
      <c r="B10" s="58"/>
      <c r="C10" s="58"/>
      <c r="D10" s="60"/>
      <c r="E10" s="58"/>
      <c r="F10" s="61"/>
      <c r="G10" s="58"/>
      <c r="H10" s="39"/>
      <c r="I10" s="39"/>
      <c r="J10" s="39"/>
      <c r="K10" s="39"/>
      <c r="L10" s="39"/>
      <c r="M10" s="39"/>
      <c r="N10" s="39"/>
      <c r="O10" s="39"/>
      <c r="P10" s="42"/>
      <c r="Q10" s="42"/>
      <c r="R10" s="42"/>
      <c r="S10" s="63"/>
      <c r="T10" s="58"/>
      <c r="U10" s="59"/>
      <c r="V10" s="58"/>
      <c r="W10" s="2" t="s">
        <v>78</v>
      </c>
      <c r="X10" s="4" t="s">
        <v>75</v>
      </c>
      <c r="Y10" s="21">
        <v>0.99150000000000005</v>
      </c>
      <c r="Z10" s="29">
        <v>0.99150000000000005</v>
      </c>
      <c r="AA10" s="29">
        <f>+Z10</f>
        <v>0.99150000000000005</v>
      </c>
      <c r="AB10" s="39">
        <v>365</v>
      </c>
      <c r="AC10" s="39">
        <v>181</v>
      </c>
      <c r="AD10" s="15">
        <v>0.99150000000000005</v>
      </c>
      <c r="AE10" s="2" t="s">
        <v>57</v>
      </c>
      <c r="AF10" s="33">
        <v>452000</v>
      </c>
      <c r="AG10" s="33">
        <v>452000</v>
      </c>
      <c r="AH10" s="6" t="s">
        <v>76</v>
      </c>
      <c r="AI10" s="2" t="s">
        <v>44</v>
      </c>
      <c r="AJ10" s="7"/>
      <c r="AK10" s="8"/>
      <c r="AL10" s="8"/>
      <c r="AM10" s="8"/>
      <c r="AN10" s="8"/>
      <c r="AO10" s="8"/>
      <c r="AP10" s="8"/>
      <c r="AQ10" s="8"/>
      <c r="AR10" s="34" t="s">
        <v>79</v>
      </c>
    </row>
    <row r="11" spans="1:47" s="12" customFormat="1" ht="56.25" customHeight="1" x14ac:dyDescent="0.35">
      <c r="A11" s="58"/>
      <c r="B11" s="58"/>
      <c r="C11" s="58"/>
      <c r="D11" s="60"/>
      <c r="E11" s="58"/>
      <c r="F11" s="61"/>
      <c r="G11" s="58"/>
      <c r="H11" s="39"/>
      <c r="I11" s="39"/>
      <c r="J11" s="39"/>
      <c r="K11" s="39"/>
      <c r="L11" s="39"/>
      <c r="M11" s="39"/>
      <c r="N11" s="39"/>
      <c r="O11" s="39"/>
      <c r="P11" s="42"/>
      <c r="Q11" s="42"/>
      <c r="R11" s="42"/>
      <c r="S11" s="63"/>
      <c r="T11" s="58"/>
      <c r="U11" s="59"/>
      <c r="V11" s="58"/>
      <c r="W11" s="2" t="s">
        <v>80</v>
      </c>
      <c r="X11" s="5" t="s">
        <v>81</v>
      </c>
      <c r="Y11" s="20">
        <v>0.22</v>
      </c>
      <c r="Z11" s="38">
        <v>0.107</v>
      </c>
      <c r="AA11" s="38">
        <f>SUM(Y11:Z11)</f>
        <v>0.32700000000000001</v>
      </c>
      <c r="AB11" s="39">
        <v>365</v>
      </c>
      <c r="AC11" s="39">
        <v>181</v>
      </c>
      <c r="AD11" s="37">
        <v>0.32700000000000001</v>
      </c>
      <c r="AE11" s="2" t="s">
        <v>57</v>
      </c>
      <c r="AF11" s="33">
        <v>452000</v>
      </c>
      <c r="AG11" s="33">
        <v>452000</v>
      </c>
      <c r="AH11" s="6" t="s">
        <v>76</v>
      </c>
      <c r="AI11" s="2" t="s">
        <v>44</v>
      </c>
      <c r="AJ11" s="7"/>
      <c r="AK11" s="8"/>
      <c r="AL11" s="8"/>
      <c r="AM11" s="8"/>
      <c r="AN11" s="8"/>
      <c r="AO11" s="8"/>
      <c r="AP11" s="8"/>
      <c r="AQ11" s="8"/>
      <c r="AR11" s="34" t="s">
        <v>82</v>
      </c>
      <c r="AT11" s="36"/>
      <c r="AU11" s="36"/>
    </row>
    <row r="12" spans="1:47" s="12" customFormat="1" ht="104" x14ac:dyDescent="0.35">
      <c r="A12" s="58"/>
      <c r="B12" s="58"/>
      <c r="C12" s="58"/>
      <c r="D12" s="60"/>
      <c r="E12" s="58"/>
      <c r="F12" s="61"/>
      <c r="G12" s="58"/>
      <c r="H12" s="39" t="s">
        <v>83</v>
      </c>
      <c r="I12" s="39">
        <v>322</v>
      </c>
      <c r="J12" s="39" t="s">
        <v>84</v>
      </c>
      <c r="K12" s="39">
        <v>336</v>
      </c>
      <c r="L12" s="39" t="s">
        <v>38</v>
      </c>
      <c r="M12" s="39">
        <v>0</v>
      </c>
      <c r="N12" s="39">
        <v>0</v>
      </c>
      <c r="O12" s="39">
        <v>0</v>
      </c>
      <c r="P12" s="42" t="s">
        <v>59</v>
      </c>
      <c r="Q12" s="42" t="s">
        <v>59</v>
      </c>
      <c r="R12" s="42" t="s">
        <v>59</v>
      </c>
      <c r="S12" s="63"/>
      <c r="T12" s="58"/>
      <c r="U12" s="59"/>
      <c r="V12" s="58"/>
      <c r="W12" s="2" t="s">
        <v>85</v>
      </c>
      <c r="X12" s="3">
        <v>336</v>
      </c>
      <c r="Y12" s="18" t="s">
        <v>48</v>
      </c>
      <c r="Z12" s="26" t="s">
        <v>48</v>
      </c>
      <c r="AA12" s="26" t="s">
        <v>59</v>
      </c>
      <c r="AB12" s="39">
        <v>0</v>
      </c>
      <c r="AC12" s="39">
        <v>0</v>
      </c>
      <c r="AD12" s="39" t="s">
        <v>45</v>
      </c>
      <c r="AE12" s="2" t="s">
        <v>57</v>
      </c>
      <c r="AF12" s="33">
        <v>0</v>
      </c>
      <c r="AG12" s="33">
        <v>0</v>
      </c>
      <c r="AH12" s="39" t="s">
        <v>58</v>
      </c>
      <c r="AI12" s="2" t="s">
        <v>44</v>
      </c>
      <c r="AJ12" s="7" t="s">
        <v>59</v>
      </c>
      <c r="AK12" s="2" t="s">
        <v>45</v>
      </c>
      <c r="AL12" s="2" t="s">
        <v>45</v>
      </c>
      <c r="AM12" s="2"/>
      <c r="AN12" s="2"/>
      <c r="AO12" s="2"/>
      <c r="AP12" s="2"/>
      <c r="AQ12" s="2"/>
      <c r="AR12" s="34" t="s">
        <v>60</v>
      </c>
    </row>
    <row r="13" spans="1:47" s="12" customFormat="1" ht="58" x14ac:dyDescent="0.35">
      <c r="A13" s="58"/>
      <c r="B13" s="58"/>
      <c r="C13" s="58"/>
      <c r="D13" s="60"/>
      <c r="E13" s="58"/>
      <c r="F13" s="61"/>
      <c r="G13" s="58"/>
      <c r="H13" s="39" t="s">
        <v>86</v>
      </c>
      <c r="I13" s="39">
        <v>850</v>
      </c>
      <c r="J13" s="39" t="s">
        <v>87</v>
      </c>
      <c r="K13" s="39">
        <v>712</v>
      </c>
      <c r="L13" s="39">
        <v>15</v>
      </c>
      <c r="M13" s="39">
        <v>78</v>
      </c>
      <c r="N13" s="39">
        <v>9</v>
      </c>
      <c r="O13" s="39">
        <v>6</v>
      </c>
      <c r="P13" s="42">
        <f>SUM(N13:O13)</f>
        <v>15</v>
      </c>
      <c r="Q13" s="46">
        <f>+P13/L13</f>
        <v>1</v>
      </c>
      <c r="R13" s="46">
        <f>+(M13+P13)/K13</f>
        <v>0.1306179775280899</v>
      </c>
      <c r="S13" s="63"/>
      <c r="T13" s="58"/>
      <c r="U13" s="59"/>
      <c r="V13" s="58"/>
      <c r="W13" s="2" t="s">
        <v>88</v>
      </c>
      <c r="X13" s="3">
        <v>741</v>
      </c>
      <c r="Y13" s="22">
        <v>9</v>
      </c>
      <c r="Z13" s="30">
        <v>6</v>
      </c>
      <c r="AA13" s="28">
        <v>1</v>
      </c>
      <c r="AB13" s="39">
        <v>365</v>
      </c>
      <c r="AC13" s="39">
        <v>181</v>
      </c>
      <c r="AD13" s="16" t="s">
        <v>89</v>
      </c>
      <c r="AE13" s="2" t="s">
        <v>57</v>
      </c>
      <c r="AF13" s="33">
        <v>115000</v>
      </c>
      <c r="AG13" s="33">
        <v>115000</v>
      </c>
      <c r="AH13" s="39" t="s">
        <v>76</v>
      </c>
      <c r="AI13" s="2" t="s">
        <v>90</v>
      </c>
      <c r="AJ13" s="7">
        <v>0</v>
      </c>
      <c r="AK13" s="2" t="s">
        <v>45</v>
      </c>
      <c r="AL13" s="2" t="s">
        <v>45</v>
      </c>
      <c r="AM13" s="2" t="s">
        <v>127</v>
      </c>
      <c r="AN13" s="2" t="s">
        <v>125</v>
      </c>
      <c r="AO13" s="2">
        <f>15196678902+1500000000+400000000</f>
        <v>17096678902</v>
      </c>
      <c r="AP13" s="2">
        <f>15196678902+1378675761+400000000</f>
        <v>16975354663</v>
      </c>
      <c r="AQ13" s="2"/>
      <c r="AR13" s="34" t="s">
        <v>91</v>
      </c>
    </row>
    <row r="14" spans="1:47" s="12" customFormat="1" ht="87" x14ac:dyDescent="0.35">
      <c r="A14" s="58"/>
      <c r="B14" s="58"/>
      <c r="C14" s="58"/>
      <c r="D14" s="60"/>
      <c r="E14" s="58"/>
      <c r="F14" s="61"/>
      <c r="G14" s="58"/>
      <c r="H14" s="39" t="s">
        <v>92</v>
      </c>
      <c r="I14" s="39">
        <v>0</v>
      </c>
      <c r="J14" s="39" t="s">
        <v>93</v>
      </c>
      <c r="K14" s="39">
        <v>409</v>
      </c>
      <c r="L14" s="39" t="s">
        <v>38</v>
      </c>
      <c r="M14" s="39">
        <v>0</v>
      </c>
      <c r="N14" s="39">
        <v>0</v>
      </c>
      <c r="O14" s="39">
        <v>0</v>
      </c>
      <c r="P14" s="42" t="s">
        <v>59</v>
      </c>
      <c r="Q14" s="42" t="s">
        <v>59</v>
      </c>
      <c r="R14" s="42" t="s">
        <v>59</v>
      </c>
      <c r="S14" s="64"/>
      <c r="T14" s="58"/>
      <c r="U14" s="59"/>
      <c r="V14" s="58"/>
      <c r="W14" s="2" t="s">
        <v>93</v>
      </c>
      <c r="X14" s="3">
        <v>409</v>
      </c>
      <c r="Y14" s="18" t="s">
        <v>48</v>
      </c>
      <c r="Z14" s="26" t="s">
        <v>48</v>
      </c>
      <c r="AA14" s="26" t="s">
        <v>59</v>
      </c>
      <c r="AB14" s="39">
        <v>0</v>
      </c>
      <c r="AC14" s="39">
        <v>0</v>
      </c>
      <c r="AD14" s="39" t="s">
        <v>45</v>
      </c>
      <c r="AE14" s="2" t="s">
        <v>49</v>
      </c>
      <c r="AF14" s="33">
        <v>0</v>
      </c>
      <c r="AG14" s="33">
        <v>0</v>
      </c>
      <c r="AH14" s="39" t="s">
        <v>50</v>
      </c>
      <c r="AI14" s="2" t="s">
        <v>44</v>
      </c>
      <c r="AJ14" s="7">
        <v>4525792357</v>
      </c>
      <c r="AK14" s="2" t="s">
        <v>45</v>
      </c>
      <c r="AL14" s="2" t="s">
        <v>45</v>
      </c>
      <c r="AM14" s="2"/>
      <c r="AN14" s="2"/>
      <c r="AO14" s="2"/>
      <c r="AP14" s="2"/>
      <c r="AQ14" s="2"/>
      <c r="AR14" s="34" t="s">
        <v>94</v>
      </c>
    </row>
    <row r="15" spans="1:47" s="1" customFormat="1" ht="364" x14ac:dyDescent="0.35">
      <c r="A15" s="35"/>
      <c r="B15" s="35"/>
      <c r="C15" s="35"/>
      <c r="D15" s="35"/>
      <c r="E15" s="35"/>
      <c r="F15" s="35"/>
      <c r="G15" s="35"/>
      <c r="H15" s="35"/>
      <c r="I15" s="35"/>
      <c r="J15" s="35"/>
      <c r="K15" s="35"/>
      <c r="L15" s="35"/>
      <c r="M15" s="35"/>
      <c r="N15" s="35"/>
      <c r="O15" s="35"/>
      <c r="P15" s="35"/>
      <c r="Q15" s="35"/>
      <c r="R15" s="35"/>
      <c r="S15" s="35"/>
      <c r="T15" s="35"/>
      <c r="U15" s="35"/>
      <c r="V15" s="35"/>
      <c r="W15" s="2" t="s">
        <v>95</v>
      </c>
      <c r="X15" s="3">
        <v>1</v>
      </c>
      <c r="Y15" s="23">
        <v>0.6</v>
      </c>
      <c r="Z15" s="31">
        <v>0.05</v>
      </c>
      <c r="AA15" s="31">
        <f>SUM(Y15:Z15)</f>
        <v>0.65</v>
      </c>
      <c r="AB15" s="39">
        <v>365</v>
      </c>
      <c r="AC15" s="39">
        <v>181</v>
      </c>
      <c r="AD15" s="13">
        <v>0.65</v>
      </c>
      <c r="AE15" s="2" t="s">
        <v>96</v>
      </c>
      <c r="AF15" s="39" t="s">
        <v>45</v>
      </c>
      <c r="AG15" s="39" t="s">
        <v>45</v>
      </c>
      <c r="AH15" s="39" t="s">
        <v>97</v>
      </c>
      <c r="AI15" s="2" t="s">
        <v>44</v>
      </c>
      <c r="AJ15" s="7">
        <v>283282251</v>
      </c>
      <c r="AK15" s="2" t="s">
        <v>45</v>
      </c>
      <c r="AL15" s="2" t="s">
        <v>45</v>
      </c>
      <c r="AM15" s="2"/>
      <c r="AN15" s="2"/>
      <c r="AO15" s="2"/>
      <c r="AP15" s="2"/>
      <c r="AQ15" s="2"/>
      <c r="AR15" s="34" t="s">
        <v>98</v>
      </c>
    </row>
    <row r="16" spans="1:47" s="1" customFormat="1" ht="29" x14ac:dyDescent="0.35">
      <c r="A16" s="35"/>
      <c r="B16" s="35"/>
      <c r="C16" s="35"/>
      <c r="D16" s="35"/>
      <c r="E16" s="35"/>
      <c r="F16" s="35"/>
      <c r="G16" s="35"/>
      <c r="H16" s="35"/>
      <c r="I16" s="35"/>
      <c r="J16" s="35"/>
      <c r="K16" s="35"/>
      <c r="L16" s="35"/>
      <c r="M16" s="35"/>
      <c r="N16" s="35"/>
      <c r="O16" s="35"/>
      <c r="P16" s="35"/>
      <c r="Q16" s="35"/>
      <c r="R16" s="35"/>
      <c r="S16" s="35"/>
      <c r="T16" s="35"/>
      <c r="U16" s="35"/>
      <c r="V16" s="35"/>
      <c r="W16" s="2" t="s">
        <v>99</v>
      </c>
      <c r="X16" s="3">
        <v>1</v>
      </c>
      <c r="Y16" s="24">
        <v>0.504</v>
      </c>
      <c r="Z16" s="32">
        <v>0.28739999999999999</v>
      </c>
      <c r="AA16" s="32">
        <f>SUM(Y16:Z16)</f>
        <v>0.79139999999999999</v>
      </c>
      <c r="AB16" s="39">
        <v>365</v>
      </c>
      <c r="AC16" s="39">
        <v>181</v>
      </c>
      <c r="AD16" s="40">
        <f>Y16+Z16</f>
        <v>0.79139999999999999</v>
      </c>
      <c r="AE16" s="2" t="s">
        <v>100</v>
      </c>
      <c r="AF16" s="39" t="s">
        <v>45</v>
      </c>
      <c r="AG16" s="39" t="s">
        <v>45</v>
      </c>
      <c r="AH16" s="39" t="s">
        <v>101</v>
      </c>
      <c r="AI16" s="2" t="s">
        <v>45</v>
      </c>
      <c r="AJ16" s="2" t="s">
        <v>45</v>
      </c>
      <c r="AK16" s="2" t="s">
        <v>45</v>
      </c>
      <c r="AL16" s="2" t="s">
        <v>45</v>
      </c>
      <c r="AM16" s="2"/>
      <c r="AN16" s="2"/>
      <c r="AO16" s="2"/>
      <c r="AP16" s="2"/>
      <c r="AQ16" s="2"/>
      <c r="AR16" s="34" t="s">
        <v>102</v>
      </c>
    </row>
    <row r="17" spans="1:44" s="1" customFormat="1" ht="43.5" x14ac:dyDescent="0.35">
      <c r="A17" s="35"/>
      <c r="B17" s="35"/>
      <c r="C17" s="35"/>
      <c r="D17" s="35"/>
      <c r="E17" s="35"/>
      <c r="F17" s="35"/>
      <c r="G17" s="35"/>
      <c r="H17" s="35"/>
      <c r="I17" s="35"/>
      <c r="J17" s="35"/>
      <c r="K17" s="35"/>
      <c r="L17" s="35"/>
      <c r="M17" s="35"/>
      <c r="N17" s="35"/>
      <c r="O17" s="35"/>
      <c r="P17" s="35"/>
      <c r="Q17" s="35"/>
      <c r="R17" s="35"/>
      <c r="S17" s="35"/>
      <c r="T17" s="35"/>
      <c r="U17" s="35"/>
      <c r="V17" s="35"/>
      <c r="W17" s="2" t="s">
        <v>103</v>
      </c>
      <c r="X17" s="3">
        <v>1</v>
      </c>
      <c r="Y17" s="17">
        <v>0.3</v>
      </c>
      <c r="Z17" s="25">
        <v>0.25</v>
      </c>
      <c r="AA17" s="32">
        <f t="shared" ref="AA17:AA22" si="0">SUM(Y17:Z17)</f>
        <v>0.55000000000000004</v>
      </c>
      <c r="AB17" s="39">
        <v>365</v>
      </c>
      <c r="AC17" s="39">
        <v>181</v>
      </c>
      <c r="AD17" s="13">
        <v>0.55000000000000004</v>
      </c>
      <c r="AE17" s="2" t="s">
        <v>100</v>
      </c>
      <c r="AF17" s="39" t="s">
        <v>45</v>
      </c>
      <c r="AG17" s="39" t="s">
        <v>45</v>
      </c>
      <c r="AH17" s="39" t="s">
        <v>104</v>
      </c>
      <c r="AI17" s="2" t="s">
        <v>45</v>
      </c>
      <c r="AJ17" s="2" t="s">
        <v>45</v>
      </c>
      <c r="AK17" s="2" t="s">
        <v>45</v>
      </c>
      <c r="AL17" s="2" t="s">
        <v>45</v>
      </c>
      <c r="AM17" s="2"/>
      <c r="AN17" s="2"/>
      <c r="AO17" s="2"/>
      <c r="AP17" s="2"/>
      <c r="AQ17" s="2"/>
      <c r="AR17" s="34" t="s">
        <v>105</v>
      </c>
    </row>
    <row r="18" spans="1:44" s="1" customFormat="1" ht="43.5" x14ac:dyDescent="0.35">
      <c r="A18" s="35"/>
      <c r="B18" s="35"/>
      <c r="C18" s="35"/>
      <c r="D18" s="35"/>
      <c r="E18" s="35"/>
      <c r="F18" s="35"/>
      <c r="G18" s="35"/>
      <c r="H18" s="35"/>
      <c r="I18" s="35"/>
      <c r="J18" s="35"/>
      <c r="K18" s="35"/>
      <c r="L18" s="35"/>
      <c r="M18" s="35"/>
      <c r="N18" s="35"/>
      <c r="O18" s="35"/>
      <c r="P18" s="35"/>
      <c r="Q18" s="35"/>
      <c r="R18" s="35"/>
      <c r="S18" s="35"/>
      <c r="T18" s="35"/>
      <c r="U18" s="35"/>
      <c r="V18" s="35"/>
      <c r="W18" s="2" t="s">
        <v>106</v>
      </c>
      <c r="X18" s="3">
        <v>1</v>
      </c>
      <c r="Y18" s="17">
        <v>0.3</v>
      </c>
      <c r="Z18" s="25">
        <v>0.25</v>
      </c>
      <c r="AA18" s="32">
        <f t="shared" si="0"/>
        <v>0.55000000000000004</v>
      </c>
      <c r="AB18" s="39">
        <v>365</v>
      </c>
      <c r="AC18" s="39">
        <v>181</v>
      </c>
      <c r="AD18" s="13">
        <v>0.55000000000000004</v>
      </c>
      <c r="AE18" s="2" t="s">
        <v>100</v>
      </c>
      <c r="AF18" s="39" t="s">
        <v>45</v>
      </c>
      <c r="AG18" s="39" t="s">
        <v>45</v>
      </c>
      <c r="AH18" s="39" t="s">
        <v>104</v>
      </c>
      <c r="AI18" s="2" t="s">
        <v>45</v>
      </c>
      <c r="AJ18" s="2" t="s">
        <v>45</v>
      </c>
      <c r="AK18" s="2" t="s">
        <v>45</v>
      </c>
      <c r="AL18" s="2" t="s">
        <v>45</v>
      </c>
      <c r="AM18" s="2"/>
      <c r="AN18" s="2"/>
      <c r="AO18" s="2"/>
      <c r="AP18" s="2"/>
      <c r="AQ18" s="2"/>
      <c r="AR18" s="34" t="s">
        <v>105</v>
      </c>
    </row>
    <row r="19" spans="1:44" s="1" customFormat="1" ht="43.5" x14ac:dyDescent="0.35">
      <c r="A19" s="35"/>
      <c r="B19" s="35"/>
      <c r="C19" s="35"/>
      <c r="D19" s="35"/>
      <c r="E19" s="35"/>
      <c r="F19" s="35"/>
      <c r="G19" s="35"/>
      <c r="H19" s="35"/>
      <c r="I19" s="35"/>
      <c r="J19" s="35"/>
      <c r="K19" s="35"/>
      <c r="L19" s="35"/>
      <c r="M19" s="35"/>
      <c r="N19" s="35"/>
      <c r="O19" s="35"/>
      <c r="P19" s="35"/>
      <c r="Q19" s="35"/>
      <c r="R19" s="35"/>
      <c r="S19" s="35"/>
      <c r="T19" s="35"/>
      <c r="U19" s="35"/>
      <c r="V19" s="35"/>
      <c r="W19" s="2" t="s">
        <v>107</v>
      </c>
      <c r="X19" s="3">
        <v>1</v>
      </c>
      <c r="Y19" s="17">
        <v>0.3</v>
      </c>
      <c r="Z19" s="25">
        <v>0.3</v>
      </c>
      <c r="AA19" s="32">
        <f t="shared" si="0"/>
        <v>0.6</v>
      </c>
      <c r="AB19" s="39">
        <v>365</v>
      </c>
      <c r="AC19" s="39">
        <v>181</v>
      </c>
      <c r="AD19" s="13">
        <v>0.6</v>
      </c>
      <c r="AE19" s="2" t="s">
        <v>100</v>
      </c>
      <c r="AF19" s="39" t="s">
        <v>45</v>
      </c>
      <c r="AG19" s="39" t="s">
        <v>45</v>
      </c>
      <c r="AH19" s="39" t="s">
        <v>104</v>
      </c>
      <c r="AI19" s="2" t="s">
        <v>45</v>
      </c>
      <c r="AJ19" s="2" t="s">
        <v>45</v>
      </c>
      <c r="AK19" s="2" t="s">
        <v>45</v>
      </c>
      <c r="AL19" s="2" t="s">
        <v>45</v>
      </c>
      <c r="AM19" s="2"/>
      <c r="AN19" s="2"/>
      <c r="AO19" s="2"/>
      <c r="AP19" s="2"/>
      <c r="AQ19" s="2"/>
      <c r="AR19" s="34" t="s">
        <v>105</v>
      </c>
    </row>
    <row r="20" spans="1:44" s="1" customFormat="1" ht="43.5" x14ac:dyDescent="0.35">
      <c r="A20" s="35"/>
      <c r="B20" s="35"/>
      <c r="C20" s="35"/>
      <c r="D20" s="35"/>
      <c r="E20" s="35"/>
      <c r="F20" s="35"/>
      <c r="G20" s="35"/>
      <c r="H20" s="35"/>
      <c r="I20" s="35"/>
      <c r="J20" s="35"/>
      <c r="K20" s="35"/>
      <c r="L20" s="35"/>
      <c r="M20" s="35"/>
      <c r="N20" s="35"/>
      <c r="O20" s="35"/>
      <c r="P20" s="35"/>
      <c r="Q20" s="35"/>
      <c r="R20" s="35"/>
      <c r="S20" s="35"/>
      <c r="T20" s="35"/>
      <c r="U20" s="35"/>
      <c r="V20" s="35"/>
      <c r="W20" s="2" t="s">
        <v>108</v>
      </c>
      <c r="X20" s="3">
        <v>1</v>
      </c>
      <c r="Y20" s="17">
        <v>0</v>
      </c>
      <c r="Z20" s="25">
        <v>0</v>
      </c>
      <c r="AA20" s="32">
        <f t="shared" si="0"/>
        <v>0</v>
      </c>
      <c r="AB20" s="39">
        <v>365</v>
      </c>
      <c r="AC20" s="39">
        <v>181</v>
      </c>
      <c r="AD20" s="13">
        <v>0</v>
      </c>
      <c r="AE20" s="2" t="s">
        <v>100</v>
      </c>
      <c r="AF20" s="39" t="s">
        <v>45</v>
      </c>
      <c r="AG20" s="39" t="s">
        <v>45</v>
      </c>
      <c r="AH20" s="39" t="s">
        <v>104</v>
      </c>
      <c r="AI20" s="2" t="s">
        <v>45</v>
      </c>
      <c r="AJ20" s="2" t="s">
        <v>45</v>
      </c>
      <c r="AK20" s="2" t="s">
        <v>45</v>
      </c>
      <c r="AL20" s="2" t="s">
        <v>45</v>
      </c>
      <c r="AM20" s="2"/>
      <c r="AN20" s="2"/>
      <c r="AO20" s="2"/>
      <c r="AP20" s="2"/>
      <c r="AQ20" s="2"/>
      <c r="AR20" s="34" t="s">
        <v>105</v>
      </c>
    </row>
    <row r="21" spans="1:44" s="1" customFormat="1" ht="58" x14ac:dyDescent="0.35">
      <c r="A21" s="35"/>
      <c r="B21" s="35"/>
      <c r="C21" s="35"/>
      <c r="D21" s="35"/>
      <c r="E21" s="35"/>
      <c r="F21" s="35"/>
      <c r="G21" s="35"/>
      <c r="H21" s="35"/>
      <c r="I21" s="35"/>
      <c r="J21" s="35"/>
      <c r="K21" s="35"/>
      <c r="L21" s="35"/>
      <c r="M21" s="35"/>
      <c r="N21" s="35"/>
      <c r="O21" s="35"/>
      <c r="P21" s="35"/>
      <c r="Q21" s="35"/>
      <c r="R21" s="35"/>
      <c r="S21" s="35"/>
      <c r="T21" s="35"/>
      <c r="U21" s="35"/>
      <c r="V21" s="35"/>
      <c r="W21" s="2" t="s">
        <v>109</v>
      </c>
      <c r="X21" s="3">
        <v>1</v>
      </c>
      <c r="Y21" s="17">
        <v>0.25</v>
      </c>
      <c r="Z21" s="25">
        <v>0</v>
      </c>
      <c r="AA21" s="32">
        <f t="shared" si="0"/>
        <v>0.25</v>
      </c>
      <c r="AB21" s="39">
        <v>365</v>
      </c>
      <c r="AC21" s="39">
        <v>181</v>
      </c>
      <c r="AD21" s="13">
        <v>0.25</v>
      </c>
      <c r="AE21" s="2" t="s">
        <v>100</v>
      </c>
      <c r="AF21" s="39" t="s">
        <v>45</v>
      </c>
      <c r="AG21" s="39" t="s">
        <v>45</v>
      </c>
      <c r="AH21" s="39" t="s">
        <v>110</v>
      </c>
      <c r="AI21" s="2" t="s">
        <v>45</v>
      </c>
      <c r="AJ21" s="2" t="s">
        <v>45</v>
      </c>
      <c r="AK21" s="2" t="s">
        <v>45</v>
      </c>
      <c r="AL21" s="2" t="s">
        <v>45</v>
      </c>
      <c r="AM21" s="2"/>
      <c r="AN21" s="2"/>
      <c r="AO21" s="2"/>
      <c r="AP21" s="2"/>
      <c r="AQ21" s="2"/>
      <c r="AR21" s="34" t="s">
        <v>111</v>
      </c>
    </row>
    <row r="22" spans="1:44" s="1" customFormat="1" ht="78" x14ac:dyDescent="0.35">
      <c r="A22" s="35"/>
      <c r="B22" s="35"/>
      <c r="C22" s="35"/>
      <c r="D22" s="35"/>
      <c r="E22" s="35"/>
      <c r="F22" s="35"/>
      <c r="G22" s="35"/>
      <c r="H22" s="35"/>
      <c r="I22" s="35"/>
      <c r="J22" s="35"/>
      <c r="K22" s="35"/>
      <c r="L22" s="35"/>
      <c r="M22" s="35"/>
      <c r="N22" s="35"/>
      <c r="O22" s="35"/>
      <c r="P22" s="35"/>
      <c r="Q22" s="35"/>
      <c r="R22" s="35"/>
      <c r="S22" s="35"/>
      <c r="T22" s="35"/>
      <c r="U22" s="35"/>
      <c r="V22" s="35"/>
      <c r="W22" s="2" t="s">
        <v>112</v>
      </c>
      <c r="X22" s="3">
        <v>1</v>
      </c>
      <c r="Y22" s="17">
        <v>0.6</v>
      </c>
      <c r="Z22" s="25">
        <v>0</v>
      </c>
      <c r="AA22" s="32">
        <f t="shared" si="0"/>
        <v>0.6</v>
      </c>
      <c r="AB22" s="39">
        <v>365</v>
      </c>
      <c r="AC22" s="39">
        <v>181</v>
      </c>
      <c r="AD22" s="13">
        <v>0.6</v>
      </c>
      <c r="AE22" s="2" t="s">
        <v>49</v>
      </c>
      <c r="AF22" s="39" t="s">
        <v>45</v>
      </c>
      <c r="AG22" s="39" t="s">
        <v>45</v>
      </c>
      <c r="AH22" s="39" t="s">
        <v>113</v>
      </c>
      <c r="AI22" s="2" t="s">
        <v>45</v>
      </c>
      <c r="AJ22" s="2" t="s">
        <v>45</v>
      </c>
      <c r="AK22" s="2" t="s">
        <v>45</v>
      </c>
      <c r="AL22" s="2" t="s">
        <v>45</v>
      </c>
      <c r="AM22" s="2"/>
      <c r="AN22" s="2"/>
      <c r="AO22" s="2"/>
      <c r="AP22" s="2"/>
      <c r="AQ22" s="2"/>
      <c r="AR22" s="34" t="s">
        <v>114</v>
      </c>
    </row>
    <row r="23" spans="1:44" s="1" customFormat="1" x14ac:dyDescent="0.35">
      <c r="Q23" s="55">
        <f>AVERAGE(Q13)</f>
        <v>1</v>
      </c>
      <c r="R23" s="55">
        <f>AVERAGE(R13)</f>
        <v>0.1306179775280899</v>
      </c>
      <c r="S23" s="55">
        <f>AVERAGE(S2)</f>
        <v>0.1306179775280899</v>
      </c>
      <c r="AA23" s="55">
        <f>AVERAGE(AA2,AA7,AA8,AA9,AA10,AA11,AA13,AA15,AA16,AA17,AA18,AA19,AA20,AA21,AA22)</f>
        <v>0.6206600000000001</v>
      </c>
      <c r="AJ23" s="52"/>
      <c r="AO23" s="53">
        <f>SUM(AO2:AO22)</f>
        <v>17096678902</v>
      </c>
      <c r="AP23" s="53">
        <f>SUM(AP2:AP22)</f>
        <v>16975354663</v>
      </c>
      <c r="AQ23" s="54">
        <f>+AP23/AO23</f>
        <v>0.99290363703410212</v>
      </c>
    </row>
    <row r="24" spans="1:44" s="1" customFormat="1" x14ac:dyDescent="0.35"/>
    <row r="25" spans="1:44" s="1" customFormat="1" ht="29" x14ac:dyDescent="0.35">
      <c r="A25" s="47" t="s">
        <v>118</v>
      </c>
      <c r="B25" s="48">
        <f>+Q23</f>
        <v>1</v>
      </c>
    </row>
    <row r="26" spans="1:44" s="1" customFormat="1" ht="29" x14ac:dyDescent="0.35">
      <c r="A26" s="47" t="s">
        <v>119</v>
      </c>
      <c r="B26" s="49">
        <f>+R23</f>
        <v>0.1306179775280899</v>
      </c>
    </row>
    <row r="27" spans="1:44" s="1" customFormat="1" ht="29" x14ac:dyDescent="0.35">
      <c r="A27" s="47" t="s">
        <v>133</v>
      </c>
      <c r="B27" s="49">
        <f>+S23</f>
        <v>0.1306179775280899</v>
      </c>
    </row>
    <row r="28" spans="1:44" s="1" customFormat="1" ht="51" customHeight="1" x14ac:dyDescent="0.35">
      <c r="A28" s="47" t="s">
        <v>120</v>
      </c>
      <c r="B28" s="48">
        <f>+AA23</f>
        <v>0.6206600000000001</v>
      </c>
    </row>
    <row r="29" spans="1:44" s="1" customFormat="1" ht="29" x14ac:dyDescent="0.35">
      <c r="A29" s="47" t="s">
        <v>130</v>
      </c>
      <c r="B29" s="48">
        <f>+AQ23</f>
        <v>0.99290363703410212</v>
      </c>
    </row>
    <row r="30" spans="1:44" s="1" customFormat="1" x14ac:dyDescent="0.35"/>
    <row r="31" spans="1:44" s="1" customFormat="1" x14ac:dyDescent="0.35"/>
    <row r="32" spans="1:44" s="1" customFormat="1" x14ac:dyDescent="0.35"/>
  </sheetData>
  <mergeCells count="33">
    <mergeCell ref="S2:S14"/>
    <mergeCell ref="P2:P5"/>
    <mergeCell ref="Q2:Q5"/>
    <mergeCell ref="R2:R5"/>
    <mergeCell ref="P6:P8"/>
    <mergeCell ref="Q6:Q8"/>
    <mergeCell ref="R6:R8"/>
    <mergeCell ref="O6:O8"/>
    <mergeCell ref="N2:N5"/>
    <mergeCell ref="G2:G14"/>
    <mergeCell ref="A2:A14"/>
    <mergeCell ref="B2:B14"/>
    <mergeCell ref="C2:C14"/>
    <mergeCell ref="D2:D14"/>
    <mergeCell ref="E2:E14"/>
    <mergeCell ref="O2:O5"/>
    <mergeCell ref="F2:F14"/>
    <mergeCell ref="T2:T14"/>
    <mergeCell ref="U2:U14"/>
    <mergeCell ref="V2:V14"/>
    <mergeCell ref="H6:H8"/>
    <mergeCell ref="I6:I8"/>
    <mergeCell ref="J6:J8"/>
    <mergeCell ref="K6:K8"/>
    <mergeCell ref="L6:L8"/>
    <mergeCell ref="H2:H5"/>
    <mergeCell ref="I2:I5"/>
    <mergeCell ref="J2:J5"/>
    <mergeCell ref="K2:K5"/>
    <mergeCell ref="L2:L5"/>
    <mergeCell ref="M2:M5"/>
    <mergeCell ref="M6:M8"/>
    <mergeCell ref="N6: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LUZ  MARINA SEVERICHE MONROY</cp:lastModifiedBy>
  <cp:revision/>
  <dcterms:created xsi:type="dcterms:W3CDTF">2021-06-24T15:42:32Z</dcterms:created>
  <dcterms:modified xsi:type="dcterms:W3CDTF">2021-07-21T22:22:30Z</dcterms:modified>
  <cp:category/>
  <cp:contentStatus/>
</cp:coreProperties>
</file>