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ma\OneDrive\Documentos\SEGUIMIENTOS  PLAN DE ACCION A JUNIO 30 DE 2021\"/>
    </mc:Choice>
  </mc:AlternateContent>
  <xr:revisionPtr revIDLastSave="0" documentId="8_{10E7E762-E26B-4BFA-BEA2-1DE7EBAF6F98}" xr6:coauthVersionLast="47" xr6:coauthVersionMax="47" xr10:uidLastSave="{00000000-0000-0000-0000-000000000000}"/>
  <bookViews>
    <workbookView xWindow="-110" yWindow="-110" windowWidth="19420" windowHeight="10420" tabRatio="641" xr2:uid="{00000000-000D-0000-FFFF-FFFF00000000}"/>
  </bookViews>
  <sheets>
    <sheet name="Base General" sheetId="1" r:id="rId1"/>
    <sheet name="Plan de Desarrollo" sheetId="6" r:id="rId2"/>
    <sheet name="Inversion Publica" sheetId="7" r:id="rId3"/>
    <sheet name="Banco de Proyectos" sheetId="8" r:id="rId4"/>
    <sheet name="Dinamica Urbana" sheetId="9" r:id="rId5"/>
    <sheet name="Control Urbano" sheetId="10" r:id="rId6"/>
    <sheet name="SIG - SISBEN" sheetId="11" r:id="rId7"/>
    <sheet name="Estratificacion" sheetId="12" r:id="rId8"/>
    <sheet name="Resiliente" sheetId="2" r:id="rId9"/>
    <sheet name="Incluyente" sheetId="3" r:id="rId10"/>
    <sheet name="Pujante" sheetId="4" r:id="rId11"/>
    <sheet name="Transparente" sheetId="5" r:id="rId12"/>
  </sheets>
  <definedNames>
    <definedName name="_xlnm._FilterDatabase" localSheetId="3" hidden="1">'Banco de Proyectos'!$A$1:$AC$8</definedName>
    <definedName name="_xlnm._FilterDatabase" localSheetId="0" hidden="1">'Base General'!$A$3:$AH$82</definedName>
    <definedName name="_xlnm._FilterDatabase" localSheetId="5" hidden="1">'Control Urbano'!$A$3:$AC$8</definedName>
    <definedName name="_xlnm._FilterDatabase" localSheetId="4" hidden="1">'Dinamica Urbana'!$A$3:$AC$25</definedName>
    <definedName name="_xlnm._FilterDatabase" localSheetId="7" hidden="1">Estratificacion!$A$3:$AC$7</definedName>
    <definedName name="_xlnm._FilterDatabase" localSheetId="2" hidden="1">'Inversion Publica'!$A$3:$AC$8</definedName>
    <definedName name="_xlnm._FilterDatabase" localSheetId="1" hidden="1">'Plan de Desarrollo'!$A$3:$AC$20</definedName>
    <definedName name="_xlnm._FilterDatabase" localSheetId="6" hidden="1">'SIG - SISBEN'!$A$3:$AC$21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7" i="1" l="1"/>
  <c r="AI6" i="1"/>
  <c r="AI5" i="1"/>
  <c r="M74" i="1"/>
  <c r="W82" i="1"/>
  <c r="X82" i="1" s="1"/>
  <c r="W81" i="1"/>
  <c r="X81" i="1" s="1"/>
  <c r="W80" i="1"/>
  <c r="X80" i="1" s="1"/>
  <c r="W79" i="1"/>
  <c r="X79" i="1" s="1"/>
  <c r="W78" i="1"/>
  <c r="X78" i="1" s="1"/>
  <c r="W77" i="1"/>
  <c r="X77" i="1" s="1"/>
  <c r="W76" i="1"/>
  <c r="X76" i="1" s="1"/>
  <c r="W75" i="1"/>
  <c r="M48" i="1"/>
  <c r="M37" i="1"/>
  <c r="M34" i="1"/>
  <c r="M33" i="1"/>
  <c r="M31" i="1"/>
  <c r="O33" i="1" l="1"/>
  <c r="N33" i="1"/>
  <c r="W41" i="1" l="1"/>
  <c r="X41" i="1" s="1"/>
  <c r="W42" i="1"/>
  <c r="X42" i="1" s="1"/>
  <c r="W43" i="1"/>
  <c r="X43" i="1" s="1"/>
  <c r="W44" i="1"/>
  <c r="X44" i="1" s="1"/>
  <c r="W45" i="1"/>
  <c r="X45" i="1" s="1"/>
  <c r="W46" i="1"/>
  <c r="X46" i="1" s="1"/>
  <c r="W47" i="1"/>
  <c r="X47" i="1" s="1"/>
  <c r="W48" i="1"/>
  <c r="X48" i="1" s="1"/>
  <c r="V69" i="1" l="1"/>
  <c r="AI79" i="1" l="1"/>
  <c r="AI74" i="1"/>
  <c r="AI72" i="1"/>
  <c r="AI67" i="1"/>
  <c r="AI58" i="1"/>
  <c r="AI57" i="1"/>
  <c r="AI55" i="1"/>
  <c r="AI53" i="1"/>
  <c r="AI51" i="1"/>
  <c r="AI49" i="1"/>
  <c r="AI47" i="1"/>
  <c r="AI40" i="1"/>
  <c r="AI34" i="1"/>
  <c r="AI31" i="1"/>
  <c r="AI26" i="1"/>
  <c r="AI23" i="1"/>
  <c r="AI21" i="1"/>
  <c r="AI15" i="1"/>
  <c r="AI11" i="1"/>
  <c r="AI9" i="1"/>
  <c r="AI8" i="1"/>
  <c r="AI84" i="1" l="1"/>
  <c r="N66" i="1"/>
  <c r="N65" i="1"/>
  <c r="N64" i="1"/>
  <c r="N62" i="1"/>
  <c r="W39" i="1"/>
  <c r="X39" i="1" s="1"/>
  <c r="W38" i="1"/>
  <c r="X38" i="1" s="1"/>
  <c r="W37" i="1"/>
  <c r="X37" i="1" s="1"/>
  <c r="W36" i="1"/>
  <c r="W35" i="1"/>
  <c r="X35" i="1" s="1"/>
  <c r="P57" i="1"/>
  <c r="P55" i="1"/>
  <c r="P53" i="1"/>
  <c r="P5" i="1"/>
  <c r="P4" i="1"/>
  <c r="W62" i="1"/>
  <c r="X62" i="1" s="1"/>
  <c r="W61" i="1"/>
  <c r="X61" i="1" s="1"/>
  <c r="W60" i="1"/>
  <c r="X60" i="1" s="1"/>
  <c r="W59" i="1"/>
  <c r="X59" i="1" s="1"/>
  <c r="W58" i="1"/>
  <c r="W74" i="1"/>
  <c r="X74" i="1" s="1"/>
  <c r="N80" i="1"/>
  <c r="O80" i="1"/>
  <c r="N79" i="1"/>
  <c r="O79" i="1"/>
  <c r="N74" i="1"/>
  <c r="O74" i="1"/>
  <c r="O66" i="1"/>
  <c r="O65" i="1"/>
  <c r="O64" i="1"/>
  <c r="O62" i="1"/>
  <c r="O59" i="1"/>
  <c r="N59" i="1"/>
  <c r="N58" i="1"/>
  <c r="O58" i="1"/>
  <c r="W68" i="1"/>
  <c r="X68" i="1" s="1"/>
  <c r="W69" i="1"/>
  <c r="X69" i="1" s="1"/>
  <c r="W70" i="1"/>
  <c r="X70" i="1" s="1"/>
  <c r="W71" i="1"/>
  <c r="X71" i="1" s="1"/>
  <c r="W72" i="1"/>
  <c r="X72" i="1" s="1"/>
  <c r="W73" i="1"/>
  <c r="X73" i="1" s="1"/>
  <c r="W67" i="1"/>
  <c r="X67" i="1" s="1"/>
  <c r="O68" i="1"/>
  <c r="N68" i="1"/>
  <c r="N34" i="1"/>
  <c r="O37" i="1"/>
  <c r="O34" i="1"/>
  <c r="O31" i="1"/>
  <c r="W8" i="1"/>
  <c r="X8" i="1" s="1"/>
  <c r="W9" i="1"/>
  <c r="X9" i="1" s="1"/>
  <c r="W10" i="1"/>
  <c r="X10" i="1" s="1"/>
  <c r="O26" i="1"/>
  <c r="P26" i="1" s="1"/>
  <c r="N15" i="1"/>
  <c r="O15" i="1"/>
  <c r="O12" i="1"/>
  <c r="N10" i="1"/>
  <c r="O10" i="1"/>
  <c r="N9" i="1"/>
  <c r="O9" i="1"/>
  <c r="N8" i="1"/>
  <c r="O8" i="1"/>
  <c r="W40" i="1"/>
  <c r="X40" i="1" s="1"/>
  <c r="N48" i="1"/>
  <c r="O48" i="1"/>
  <c r="N40" i="1"/>
  <c r="O40" i="1"/>
  <c r="W50" i="1"/>
  <c r="X50" i="1" s="1"/>
  <c r="W51" i="1"/>
  <c r="X51" i="1" s="1"/>
  <c r="W52" i="1"/>
  <c r="W49" i="1"/>
  <c r="X49" i="1" s="1"/>
  <c r="N49" i="1"/>
  <c r="W22" i="1"/>
  <c r="X22" i="1" s="1"/>
  <c r="W23" i="1"/>
  <c r="X23" i="1" s="1"/>
  <c r="W24" i="1"/>
  <c r="X24" i="1" s="1"/>
  <c r="W25" i="1"/>
  <c r="W21" i="1"/>
  <c r="X21" i="1" s="1"/>
  <c r="O21" i="1"/>
  <c r="P21" i="1" s="1"/>
  <c r="N21" i="1"/>
  <c r="L4" i="11"/>
  <c r="N31" i="1"/>
  <c r="P79" i="1" l="1"/>
  <c r="O49" i="1"/>
  <c r="P31" i="1" s="1"/>
  <c r="X84" i="1"/>
  <c r="P8" i="1"/>
  <c r="N84" i="1"/>
  <c r="P58" i="1"/>
  <c r="O84" i="1"/>
  <c r="P13" i="2"/>
  <c r="P8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Fest Zona 6</author>
    <author>Microsoft Office User</author>
  </authors>
  <commentList>
    <comment ref="A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Cada entidad de acuerdo a
su planeación definirá el periodo y grado de avance de la
actividad de acuerdo con la programación de reportes y
seguimiento para verificar este cumplimiento
</t>
        </r>
      </text>
    </comment>
    <comment ref="I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CUANTOS ESTUDIOS SON Y QUIEN VA A SER EL RESPONSABLE</t>
        </r>
      </text>
    </comment>
    <comment ref="T2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Fest Zona 6: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69" authorId="2" shapeId="0" xr:uid="{6460E555-2539-4085-939B-1D74853934FE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342 DEL PRIMER TRIMESTRE MÁS 80 DEL SEGUNDO TRIMESTRE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V3" authorId="0" shapeId="0" xr:uid="{0B5922FC-7520-41BD-94E2-DE096EAC2F24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Cada entidad de acuerdo a
su planeación definirá el periodo y grado de avance de la
actividad de acuerdo con la programación de reportes y
seguimiento para verificar este cumplimiento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Fest Zona 6</author>
  </authors>
  <commentList>
    <comment ref="I5" authorId="0" shapeId="0" xr:uid="{26FA2824-CF19-42E8-8053-D65A8E6665E9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CUANTOS ESTUDIOS SON Y QUIEN VA A SER EL RESPONSABLE</t>
        </r>
      </text>
    </comment>
    <comment ref="Q20" authorId="1" shapeId="0" xr:uid="{A383F0F8-6D33-4F58-9795-A06F06A47E68}">
      <text>
        <r>
          <rPr>
            <b/>
            <sz val="9"/>
            <color indexed="81"/>
            <rFont val="Tahoma"/>
            <family val="2"/>
          </rPr>
          <t>Fest Zona 6: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S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Cada entidad de acuerdo a
su planeación definirá el periodo y grado de avance de la
actividad de acuerdo con la programación de reportes y
seguimiento para verificar este cumplimiento
</t>
        </r>
      </text>
    </comment>
    <comment ref="I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CUANTOS ESTUDIOS SON Y QUIEN VA A SER EL RESPONSABLE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S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Cada entidad de acuerdo a
su planeación definirá el periodo y grado de avance de la
actividad de acuerdo con la programación de reportes y
seguimiento para verificar este cumplimiento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S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Cada entidad de acuerdo a
su planeación definirá el periodo y grado de avance de la
actividad de acuerdo con la programación de reportes y
seguimiento para verificar este cumplimiento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S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Cada entidad de acuerdo a
su planeación definirá el periodo y grado de avance de la
actividad de acuerdo con la programación de reportes y
seguimiento para verificar este cumplimiento
</t>
        </r>
      </text>
    </comment>
  </commentList>
</comments>
</file>

<file path=xl/sharedStrings.xml><?xml version="1.0" encoding="utf-8"?>
<sst xmlns="http://schemas.openxmlformats.org/spreadsheetml/2006/main" count="1747" uniqueCount="430">
  <si>
    <t>PILAR</t>
  </si>
  <si>
    <t>LINEA ESTRATEGICA</t>
  </si>
  <si>
    <t>Indicador de Bienestar</t>
  </si>
  <si>
    <t>Línea Base 2019</t>
  </si>
  <si>
    <t>Meta 2020-2023</t>
  </si>
  <si>
    <t xml:space="preserve">PROGRAMA </t>
  </si>
  <si>
    <t>Indicador de Producto</t>
  </si>
  <si>
    <t>Descripción de la Meta Producto 2020-2023</t>
  </si>
  <si>
    <t>Valor Absoluto de la Meta Producto 2020-2023</t>
  </si>
  <si>
    <t xml:space="preserve">PROYECTOS </t>
  </si>
  <si>
    <t>RESILIENTE</t>
  </si>
  <si>
    <t>DESARROLLO URBANO</t>
  </si>
  <si>
    <t>Porcentaje de estudios y diseños de la ingenería de detalle de los canales de la ciudad</t>
  </si>
  <si>
    <t>39% Fuente Valorización Distrital</t>
  </si>
  <si>
    <t>Aumentar en un 9%  hasta alcanzar el 48% de estudios y diseños de la ingenería de detalle de los canales de la ciudad</t>
  </si>
  <si>
    <t>CAÑOS LAGOS, LAGUNAS Y CIENAGAS DE CARTAGENA</t>
  </si>
  <si>
    <t xml:space="preserve">Numero de estudios y diseños de detalles </t>
  </si>
  <si>
    <t>Estudios y diseños de detalles del eje 1 y 2 del programa</t>
  </si>
  <si>
    <t>DATO NUMERICO UNICAMENTE</t>
  </si>
  <si>
    <t>CAÑOS LAGOS Y LAGUNAS Y CIENAGAS DE CARTAGENA</t>
  </si>
  <si>
    <t>LÍNEA ESTRATÉGICA INSTRUMENTOS DE ORDENAMIENTO TERRITORIAL.</t>
  </si>
  <si>
    <t>Plan de Ordenamiento Territorial  formulado</t>
  </si>
  <si>
    <t>Formular al 100% el Plan de Ordenamiento Territorial</t>
  </si>
  <si>
    <t>Plan de Ordenamiento Territorial  revisado, ajustado, actualizado concertado y presentado.</t>
  </si>
  <si>
    <t>Estudios y documentos elaborados
Fuente Secretaria de Planecion</t>
  </si>
  <si>
    <t xml:space="preserve">Revisar, ajustar, actualizar  concertar y presentar para aprobación ante el Consejo Distrital un Plan de Ordenamiento Territorial POT </t>
  </si>
  <si>
    <t>INSTRUMENTOS DE PLANIFICACION (PEM Y POT)</t>
  </si>
  <si>
    <t>Documento PEMP</t>
  </si>
  <si>
    <t>Revisar y ajustar el  100% del documento PEMP</t>
  </si>
  <si>
    <t>Plan parcial de renovación urbana Macroproyecto Parque Distrital Ciénaga de la Virgen revisado  y adoptado</t>
  </si>
  <si>
    <t>Estudio de las zonas de Riesgos de parte de la Loma del Peye
Fuente Secretaria de Planecion</t>
  </si>
  <si>
    <t>Desarrollar 3 estrategias para  la realización  de 3 planes parciales de renovación urbana del Macroproyecto Parque Distrital Ciénaga de la Virgen</t>
  </si>
  <si>
    <t>PROYECTO REGLAMENTACION URBANISTICA (PLANES PARCIALES, PLAYAS, Y MISIONALES)</t>
  </si>
  <si>
    <t>Plan de Protección costera que incluye reglamentación de playas, marinas y ley de costas implementada elaborado</t>
  </si>
  <si>
    <t xml:space="preserve">0
Fuente Secretaria de Planeaciòn </t>
  </si>
  <si>
    <t>Elaborar nueva reglamentación de playas  adaptada a estrategia post - covid.</t>
  </si>
  <si>
    <t>Documento PEMP del Centro Historico</t>
  </si>
  <si>
    <t xml:space="preserve">8
Fuente Secretaria de Planeaciòn </t>
  </si>
  <si>
    <t>Realizar 25 sesiones de participación ciudadana en el marco de la construcción colectiva del documento PEMP del centro historico.</t>
  </si>
  <si>
    <t xml:space="preserve">1
Fuente Secretaria de Planeaciòn </t>
  </si>
  <si>
    <t>Revisar y ajustar 1 documento PEMP del Centro Historico.
(Decreto 2358 del 26 de diciembre de 2019)</t>
  </si>
  <si>
    <t>Observatorio creado</t>
  </si>
  <si>
    <t>ND</t>
  </si>
  <si>
    <t>Crear 1 observatorio de datos abiertos de las dinámicas urbanas y sociales de la ciudad</t>
  </si>
  <si>
    <t>PROYECTO NUEVO PARA CREACION DE OBSERVATORIO</t>
  </si>
  <si>
    <t>Programa Administrando Juntos El Control Urbano</t>
  </si>
  <si>
    <t>Plan de Normalización Urbanística ejecutado</t>
  </si>
  <si>
    <t>Ejecutar al  100%  las estrategias del Plan de Normalización Urbanística</t>
  </si>
  <si>
    <t xml:space="preserve">PROYECTO NUEVO PARA  FORTALECIMIENTO AL CONTROL URBANO (SISTEMA DE VIGILANCIA ANTERIOR)
</t>
  </si>
  <si>
    <t>PROYECTO PARA NORMALIZACIÓN URBANISTICA</t>
  </si>
  <si>
    <t>Programa Ordenación territorial y  Recuperación social, ambiental y Urbana de la Ciénaga de la Virgen.</t>
  </si>
  <si>
    <t>Estudios y diseños ajustados para la construcciòn del tramo este de la via perimetral con calles de servicio y acceso</t>
  </si>
  <si>
    <t>3.4 kilómetros construidos
Fuente Secretaria de Infraestructura 2019</t>
  </si>
  <si>
    <t>Estudios y diseños ajustados para la construcciòn 14.2 km del tramo este de la via perimetral con calles de servicio y acceso</t>
  </si>
  <si>
    <t>ESTUDIOS Y DISEÑOS SEGUNDO TRAMO DE LA VIA PERIMETRAL</t>
  </si>
  <si>
    <t>INCLUYENTE</t>
  </si>
  <si>
    <t xml:space="preserve">LÍNEA ESTRATÉGICA: PLANEACIÓN SOCIAL DEL TERRITORIO </t>
  </si>
  <si>
    <t>Optimización de los Instrumentos de Planeación Social del Territorio</t>
  </si>
  <si>
    <t>Optimizar al 100% los Instrumentos de Planeación Social del territorio</t>
  </si>
  <si>
    <t xml:space="preserve">Programa: Instrumentos de planificación social del territorio </t>
  </si>
  <si>
    <r>
      <t>Sistema de Identificación de Potenciales Beneficiarios de Programas Sociales</t>
    </r>
    <r>
      <rPr>
        <b/>
        <sz val="12"/>
        <color rgb="FF000000"/>
        <rFont val="Arial"/>
        <family val="2"/>
      </rPr>
      <t xml:space="preserve"> - SISBEN IV</t>
    </r>
    <r>
      <rPr>
        <sz val="12"/>
        <color rgb="FF000000"/>
        <rFont val="Arial"/>
        <family val="2"/>
      </rPr>
      <t xml:space="preserve"> - </t>
    </r>
    <r>
      <rPr>
        <b/>
        <sz val="12"/>
        <color rgb="FF000000"/>
        <rFont val="Arial"/>
        <family val="2"/>
      </rPr>
      <t>Censo</t>
    </r>
  </si>
  <si>
    <r>
      <t xml:space="preserve">Finalizar Censo de la Metodología </t>
    </r>
    <r>
      <rPr>
        <b/>
        <sz val="12"/>
        <color rgb="FF000000"/>
        <rFont val="Arial"/>
        <family val="2"/>
      </rPr>
      <t>IV Sisben</t>
    </r>
    <r>
      <rPr>
        <sz val="12"/>
        <color rgb="FF000000"/>
        <rFont val="Arial"/>
        <family val="2"/>
      </rPr>
      <t xml:space="preserve"> al  100%</t>
    </r>
  </si>
  <si>
    <r>
      <t>Sistema de Identificación de Potenciales Beneficiarios de Programas Sociales</t>
    </r>
    <r>
      <rPr>
        <b/>
        <sz val="12"/>
        <color rgb="FF000000"/>
        <rFont val="Arial"/>
        <family val="2"/>
      </rPr>
      <t xml:space="preserve"> - SISBEN IV</t>
    </r>
    <r>
      <rPr>
        <sz val="12"/>
        <color rgb="FF000000"/>
        <rFont val="Arial"/>
        <family val="2"/>
      </rPr>
      <t xml:space="preserve"> - </t>
    </r>
    <r>
      <rPr>
        <b/>
        <sz val="12"/>
        <color rgb="FF000000"/>
        <rFont val="Arial"/>
        <family val="2"/>
      </rPr>
      <t>Metodología</t>
    </r>
  </si>
  <si>
    <r>
      <t xml:space="preserve">Implementar Metodología General de Articulación  </t>
    </r>
    <r>
      <rPr>
        <b/>
        <sz val="12"/>
        <color rgb="FF000000"/>
        <rFont val="Arial"/>
        <family val="2"/>
      </rPr>
      <t>IV Sisben</t>
    </r>
    <r>
      <rPr>
        <sz val="12"/>
        <color rgb="FF000000"/>
        <rFont val="Arial"/>
        <family val="2"/>
      </rPr>
      <t xml:space="preserve"> 100%</t>
    </r>
  </si>
  <si>
    <r>
      <t>Sistema de Identificación de Potenciales Beneficiarios de Programas Sociales</t>
    </r>
    <r>
      <rPr>
        <b/>
        <sz val="12"/>
        <color rgb="FF000000"/>
        <rFont val="Arial"/>
        <family val="2"/>
      </rPr>
      <t xml:space="preserve"> - SISBEN IV</t>
    </r>
    <r>
      <rPr>
        <sz val="12"/>
        <color rgb="FF000000"/>
        <rFont val="Arial"/>
        <family val="2"/>
      </rPr>
      <t xml:space="preserve"> Fase de Demanda</t>
    </r>
    <r>
      <rPr>
        <sz val="10"/>
        <color theme="1"/>
        <rFont val="Arial"/>
        <family val="2"/>
      </rPr>
      <t xml:space="preserve"> - </t>
    </r>
    <r>
      <rPr>
        <b/>
        <sz val="12"/>
        <color rgb="FF000000"/>
        <rFont val="Arial"/>
        <family val="2"/>
      </rPr>
      <t>Conectividad</t>
    </r>
  </si>
  <si>
    <r>
      <t xml:space="preserve">Habilitar una red independiente para la dependencia </t>
    </r>
    <r>
      <rPr>
        <b/>
        <sz val="12"/>
        <color rgb="FF000000"/>
        <rFont val="Arial"/>
        <family val="2"/>
      </rPr>
      <t>SISBEN</t>
    </r>
    <r>
      <rPr>
        <sz val="12"/>
        <color rgb="FF000000"/>
        <rFont val="Arial"/>
        <family val="2"/>
      </rPr>
      <t xml:space="preserve"> (Internet), para el correcto funcionamiento y conectividad  del </t>
    </r>
    <r>
      <rPr>
        <b/>
        <sz val="12"/>
        <color rgb="FF000000"/>
        <rFont val="Arial"/>
        <family val="2"/>
      </rPr>
      <t>SISBENAPP</t>
    </r>
    <r>
      <rPr>
        <sz val="12"/>
        <color rgb="FF000000"/>
        <rFont val="Arial"/>
        <family val="2"/>
      </rPr>
      <t xml:space="preserve">, en los diferentes  puntos de atención al usuario </t>
    </r>
    <r>
      <rPr>
        <b/>
        <sz val="12"/>
        <color rgb="FF000000"/>
        <rFont val="Arial"/>
        <family val="2"/>
      </rPr>
      <t>SISBEN</t>
    </r>
    <r>
      <rPr>
        <sz val="12"/>
        <color rgb="FF000000"/>
        <rFont val="Arial"/>
        <family val="2"/>
      </rPr>
      <t>.</t>
    </r>
  </si>
  <si>
    <r>
      <t>Sistema de Identificación de Potenciales Beneficiarios de Programas Sociales</t>
    </r>
    <r>
      <rPr>
        <b/>
        <sz val="12"/>
        <color rgb="FF000000"/>
        <rFont val="Arial"/>
        <family val="2"/>
      </rPr>
      <t xml:space="preserve"> - SISBEN IV</t>
    </r>
    <r>
      <rPr>
        <sz val="12"/>
        <color rgb="FF000000"/>
        <rFont val="Arial"/>
        <family val="2"/>
      </rPr>
      <t xml:space="preserve"> Fase de Demanda – </t>
    </r>
    <r>
      <rPr>
        <b/>
        <sz val="12"/>
        <color rgb="FF000000"/>
        <rFont val="Arial"/>
        <family val="2"/>
      </rPr>
      <t>Atención al Usuario</t>
    </r>
  </si>
  <si>
    <t xml:space="preserve">Abrir 2 puntos en la zona corregimental de la ciudad de Cartagena de Indias  (Pasacaballos, Bayunca) </t>
  </si>
  <si>
    <r>
      <t>Mapa Interactivo de Asuntos del Suelo</t>
    </r>
    <r>
      <rPr>
        <b/>
        <sz val="12"/>
        <color rgb="FF000000"/>
        <rFont val="Arial"/>
        <family val="2"/>
      </rPr>
      <t xml:space="preserve"> MIDAS </t>
    </r>
    <r>
      <rPr>
        <b/>
        <sz val="12"/>
        <color theme="1"/>
        <rFont val="Arial"/>
        <family val="2"/>
      </rPr>
      <t>A</t>
    </r>
    <r>
      <rPr>
        <b/>
        <sz val="12"/>
        <color rgb="FF000000"/>
        <rFont val="Arial"/>
        <family val="2"/>
      </rPr>
      <t>ctualizado</t>
    </r>
  </si>
  <si>
    <r>
      <t>Mantener actualizado el Mapa Interactivo de Asuntos del Suelo</t>
    </r>
    <r>
      <rPr>
        <b/>
        <sz val="12"/>
        <color rgb="FF000000"/>
        <rFont val="Arial"/>
        <family val="2"/>
      </rPr>
      <t xml:space="preserve"> MIDAS</t>
    </r>
  </si>
  <si>
    <t>Nomenclatura Urbana actualizada</t>
  </si>
  <si>
    <r>
      <t xml:space="preserve">Mantener la </t>
    </r>
    <r>
      <rPr>
        <b/>
        <sz val="12"/>
        <color rgb="FF000000"/>
        <rFont val="Arial"/>
        <family val="2"/>
      </rPr>
      <t>Nomenclatura Urbana</t>
    </r>
    <r>
      <rPr>
        <sz val="12"/>
        <color rgb="FF000000"/>
        <rFont val="Arial"/>
        <family val="2"/>
      </rPr>
      <t xml:space="preserve"> Estructurada y Actualizada</t>
    </r>
  </si>
  <si>
    <t>Nueva Estratificación para el Distrito de Cartagena y sus corregimientos</t>
  </si>
  <si>
    <t>50% del proceso de elaboración.</t>
  </si>
  <si>
    <t>Finalizar las fases restantes de la elaboración de la Nueva Estratificación con apoyo del CPE y adoptarla.</t>
  </si>
  <si>
    <t>Programa: Catastro Multipropósito</t>
  </si>
  <si>
    <t>Área geográfica del territorio con catastro actualizado</t>
  </si>
  <si>
    <t>100% Área geográfica del territorio con catastro actualizado</t>
  </si>
  <si>
    <t>Definir un modelo de gobernanza institucional efectiva y eficiente para la implementación del catastro multipropósito, que incentive el fortalecimiento de capacidades en las entidades ejecutoras de la política</t>
  </si>
  <si>
    <t>PUJANTE</t>
  </si>
  <si>
    <t>LÍNEA ESTRATÉGICA: PLANEACIÓN E INTEGRACIÓN CONTINGENTE DEL TERRITORIO</t>
  </si>
  <si>
    <t>No. Áreas de integración constituidas</t>
  </si>
  <si>
    <t>0
Fuente: Secretaría de Planeación Distrital</t>
  </si>
  <si>
    <t xml:space="preserve">Constitución y consolidación del área metropolitana como instancia de integración regional </t>
  </si>
  <si>
    <t>Programa Integración y proyectos entre ciudades</t>
  </si>
  <si>
    <t xml:space="preserve">No. De proyectos diseñados en conjunto con municipios cercanos y/o ciudades de la región </t>
  </si>
  <si>
    <t xml:space="preserve">Diseñar 2 proyectos en conjunto con municipios cercanos y/o ciudades de la región </t>
  </si>
  <si>
    <t>No de proyectos medio ambiental para la competitividad impulsado</t>
  </si>
  <si>
    <t xml:space="preserve">Impulsar 1 proyecto medio ambiental para la competitividad </t>
  </si>
  <si>
    <t>Programa: Normas de promoción del desarrollo urbano y económico</t>
  </si>
  <si>
    <t xml:space="preserve">% de suelo habilitado para desarrollo económico y urbano </t>
  </si>
  <si>
    <t>Habilitar el 35% del suelo para desarrollo económico y urbano</t>
  </si>
  <si>
    <t>TRANSPARENTE</t>
  </si>
  <si>
    <t xml:space="preserve">PARTICIPACIÓN Y DESCENTRALIZACIÓN </t>
  </si>
  <si>
    <t xml:space="preserve">Porcentaje Sistema Distrital de planeación modernizado </t>
  </si>
  <si>
    <t>Modernización del 100% del Sistema Distrital de Planeación</t>
  </si>
  <si>
    <t xml:space="preserve">Programa: Modernización del Sistema Distrital de Planeación y Descentralización  </t>
  </si>
  <si>
    <t>Numero de planes estratégicos de gestión para el desarrollo Formulados</t>
  </si>
  <si>
    <t>5
Fuente: Secretaría de Planeación Distrital-2019</t>
  </si>
  <si>
    <t>Formular 5 nuevos Planes Estratégicos de Gestión para el Desarrollo comunitarios</t>
  </si>
  <si>
    <t>PLANECION DESDE AL AMBITO TERRITORIAL</t>
  </si>
  <si>
    <t>Procesos de Seguimientos físicos y financieros  a instrumentos de planificación realizados</t>
  </si>
  <si>
    <t xml:space="preserve">Planes de Desarrollo: 2 anual
Planes Indicativos: 1 anual
Planes de Acción: 4 anual
Políticas Publicas: 8 anual
Planes de Desarrollo Local: 6 anuales
Fuente: Secretaría de Planeación Distrital-2019 </t>
  </si>
  <si>
    <t xml:space="preserve">Realizar 21 procesos de seguimiento físico y financiero anual a  las metas del plan de desarrollo, planes indicativos y de Acción,   y  planes de Desarrollo Locales </t>
  </si>
  <si>
    <t>Planes de Desarrollo Locales, de Gestión y Políticas públicas formulados</t>
  </si>
  <si>
    <t>Formulados:</t>
  </si>
  <si>
    <r>
      <t>Formular:</t>
    </r>
    <r>
      <rPr>
        <sz val="12"/>
        <color theme="1"/>
        <rFont val="Calibri"/>
        <family val="2"/>
        <scheme val="minor"/>
      </rPr>
      <t xml:space="preserve"> (1) </t>
    </r>
    <r>
      <rPr>
        <sz val="11"/>
        <color rgb="FF000000"/>
        <rFont val="Arial"/>
        <family val="2"/>
      </rPr>
      <t>Plan de Desarrollo Distrital</t>
    </r>
  </si>
  <si>
    <t>Planes de Desarrollo Distrital(8),</t>
  </si>
  <si>
    <t xml:space="preserve"> 3 Planes de Desarrollo Locales,</t>
  </si>
  <si>
    <t>Planes de Desarrollo Locales(12),</t>
  </si>
  <si>
    <t>(7) Políticas Publicas,</t>
  </si>
  <si>
    <t>Políticas Publicas Formuladas(10),</t>
  </si>
  <si>
    <t>(5) Planes de Gestión para el Desarrollo Comunitario</t>
  </si>
  <si>
    <t>Planes de Gestión para el Desarrollo Comunitario(5)</t>
  </si>
  <si>
    <t>Índice de calificación del sistema General de regalías mejorado</t>
  </si>
  <si>
    <t>Estado Critico
Fuente: DNP-2019</t>
  </si>
  <si>
    <t>Mejorar la calificación del Índice del sistema General de Regalías (Sobresaliente)</t>
  </si>
  <si>
    <t>REGALIAS</t>
  </si>
  <si>
    <t>Bancos de programas y proyectos en las localidades asesorados</t>
  </si>
  <si>
    <t>3 Bancos de Programas y Proyectos creados
Fuente: Secretaria de Planeación Distrital</t>
  </si>
  <si>
    <t>Asesorar los 3  Bancos de Programas y Proyectos en las Localidades para formular proyectos con metodología MGA WEB</t>
  </si>
  <si>
    <t>ASISTENCIA TECNICA PARA LA MEJORA DE LOS TRES BANCO DE PROYECTO</t>
  </si>
  <si>
    <t xml:space="preserve">Numero de Consejos Locales de Planeación, Consejo Territorial de Planeación, Consejo Consultivo de Ordenamiento Territorial dotados de capacidades y logística </t>
  </si>
  <si>
    <t xml:space="preserve">  Consejos Locales de Planeación (3), Consejo Territorial de Planeación (1), Consejo Consultivo de Ordenamiento Territorial (1).
Fuente: Secretaría de Planeación Distrital - 2019</t>
  </si>
  <si>
    <t>Dotar de capacidades y logística los  Consejos Locales de Planeación, Consejo Territorial de Planeación, Consejo Consultivo de Ordenamiento Territorial para formular proyectos con metodología de formulación MGA WEB</t>
  </si>
  <si>
    <t>DESARROLLO DE CAPACIDADES DEL CONSEJO TERRITORIAL DE PALNEACION Y LOS CONCSEJOS LOCALES</t>
  </si>
  <si>
    <t xml:space="preserve">Programa: Políticas Públicas intersectoriales y con visión Integral de enfoques basados en derechos humanos </t>
  </si>
  <si>
    <t xml:space="preserve">No. de Políticas Públicas formuladas bajo la metodología CONPES </t>
  </si>
  <si>
    <t xml:space="preserve">5 políticas públicas formuladas bajo la metodología CONPES </t>
  </si>
  <si>
    <t>FORMULACION DE POLIITCAS PUBLICAS</t>
  </si>
  <si>
    <t xml:space="preserve">No. de Planes de Acción formulados bajo la metodología CONPES  </t>
  </si>
  <si>
    <t>5 planes de acción de las políticas públicas formuladas bajo la metodología CONPES</t>
  </si>
  <si>
    <t>PROGRAMACIÓN META A 2020</t>
  </si>
  <si>
    <t>Código de proyecto BPIM</t>
  </si>
  <si>
    <t>Objetivo del proyecto</t>
  </si>
  <si>
    <t>ACTIVIDADES DE PROYECTO</t>
  </si>
  <si>
    <t>Valor Absoluto de la Actividad del  Proyecto 2020-2023</t>
  </si>
  <si>
    <t xml:space="preserve">Fecha de inicio </t>
  </si>
  <si>
    <t xml:space="preserve">Fecha de Terminación </t>
  </si>
  <si>
    <t>Porcentaje de avance</t>
  </si>
  <si>
    <t xml:space="preserve">DEPENDENCIA RESPONSABLE </t>
  </si>
  <si>
    <t>NOMBRE DEL RESPONSABLE</t>
  </si>
  <si>
    <t>Fuente de Financiación</t>
  </si>
  <si>
    <t>Apropiación Definitiva
(en pesos)</t>
  </si>
  <si>
    <t>Rubro Presupuestal</t>
  </si>
  <si>
    <t>Código Presupuestal</t>
  </si>
  <si>
    <t>Observación</t>
  </si>
  <si>
    <t>D</t>
  </si>
  <si>
    <t>1(Juan Angola)</t>
  </si>
  <si>
    <t>Equipo,Proceso, Articulación EPA e Infraestructura.</t>
  </si>
  <si>
    <t>Maria Bernarda</t>
  </si>
  <si>
    <t>Documento PEMP del Centro Histórico</t>
  </si>
  <si>
    <t>Diagnóstico, Participación</t>
  </si>
  <si>
    <t>Sesiones participación, sistematización de experiencias</t>
  </si>
  <si>
    <t>Maria Bernarda (Equipo instrumentos)</t>
  </si>
  <si>
    <t>Diagnoóstico</t>
  </si>
  <si>
    <t xml:space="preserve">Reglamentación </t>
  </si>
  <si>
    <t>Maria Eucaris</t>
  </si>
  <si>
    <t>¿Articulación? Definir XENIA (estudios, Usos de suelo, intervención etc)</t>
  </si>
  <si>
    <t>Gustavo Imitola (Laura Arzayuz)</t>
  </si>
  <si>
    <t xml:space="preserve">Documento Metodológico </t>
  </si>
  <si>
    <t>Aplicación TIC</t>
  </si>
  <si>
    <t xml:space="preserve">
Racionalización (Gestión documental sistematizada con modulo consulta) </t>
  </si>
  <si>
    <t>Actualización de Estudios y Diseños (((definir con ricardo daza)))))</t>
  </si>
  <si>
    <t xml:space="preserve">Articular con centro de datos del distrito (coordinar con informática) </t>
  </si>
  <si>
    <t>Contact Center atención prioritaria Pasacaballos y Bayunca</t>
  </si>
  <si>
    <t>Mantener e incorporar información</t>
  </si>
  <si>
    <t>Gustavo Imitola (MIDAS) Bertha (Estratificación)</t>
  </si>
  <si>
    <t>Alistamiento para el inicio de actualización cartográfica(estudios de mercado, identificación de fuentes de financiación)</t>
  </si>
  <si>
    <t>Documento tecnico de soporte</t>
  </si>
  <si>
    <t>Diagnóstico de hechos esquema asociativos</t>
  </si>
  <si>
    <t xml:space="preserve">Jornadas ¿virtuales? De Socialización </t>
  </si>
  <si>
    <t>(maria b completa)</t>
  </si>
  <si>
    <t>PP Infancia</t>
  </si>
  <si>
    <t>QUITAR</t>
  </si>
  <si>
    <t>(consultar etapas y ajustar)</t>
  </si>
  <si>
    <t>¿herramienta para la Modernización-conectividad-capacitaciones CTP?</t>
  </si>
  <si>
    <t>DACU</t>
  </si>
  <si>
    <t>AMPD</t>
  </si>
  <si>
    <t>m</t>
  </si>
  <si>
    <t>NUEVA ESTRATIFICACION</t>
  </si>
  <si>
    <t>INSTRUMENTO DE PLANIFICACION (SIG Y NOMENCLATURA)</t>
  </si>
  <si>
    <t>PROYECTO PARA SISBEN METODOLOGIA IV</t>
  </si>
  <si>
    <t>PROYECTO NUEVO DE CATASTRO MULTIPROPOSITO</t>
  </si>
  <si>
    <t xml:space="preserve">ESPACIO PÚBLICO, MOVILIDAD Y TRANSPORTE RESILIENTE. </t>
  </si>
  <si>
    <t>M2 de Espacio público efectivo por habitante</t>
  </si>
  <si>
    <t>8.14 m2 /h</t>
  </si>
  <si>
    <t>Aumentar 0.25m2 de EPe/h para llevarlo a 8.39 M2/hab el espacio público efectivo en el distrito de Cartagena a 2023</t>
  </si>
  <si>
    <t>MOVILIDAD EN CARTAGENA</t>
  </si>
  <si>
    <t>Plan Maestro de Movilidad formulado y adoptado</t>
  </si>
  <si>
    <t>Formular (1) Un Plan Maestro de Movilidad</t>
  </si>
  <si>
    <t>Programa Integral de Canales, caños, lagos, lagunas y ciénagas de Cartagena Formulado</t>
  </si>
  <si>
    <t>Estudios y diseños de detalle para los Eje 1 y Eje 2 del programa</t>
  </si>
  <si>
    <t>PLAN DE ORDENAMIENTO TERRITORIAL Y ESPECIAL DE MANEJO DE PATRIMONIO</t>
  </si>
  <si>
    <t>CONSOLIDACIÓN DE LA ESTRATIFICACIÓN SOCIOECONÓMICA EN EL DISTRITO DE CARTAGENA DE INDIAS</t>
  </si>
  <si>
    <t>Actualizar la clasificación socioeconómica de los inmuebles residenciales que deben recibir servicios públicos en el Distrito de Cartagena</t>
  </si>
  <si>
    <t>Apoyar técnicamente al CPE</t>
  </si>
  <si>
    <t>Participación de la SPD en el desarrollo de las Etapas de la Nueva Estratificación</t>
  </si>
  <si>
    <t>Implementación de la Nueva Estratificación</t>
  </si>
  <si>
    <t>Actualizar la estratificación de los predios urbanos conforme a la metodología vigente</t>
  </si>
  <si>
    <t>PROYECTO NUEVA ESTRATIFICACION</t>
  </si>
  <si>
    <t>Asistencia técnica para la planeación desde el ámbito territorial a la inversión publica y plan de desarrollo del distrito de Cartagena de Indias</t>
  </si>
  <si>
    <t>Actualización del Sistema Distrital de Planeación y Descentralización</t>
  </si>
  <si>
    <t>Formulaicón de nuevos Planes Estratégicos de Gestión para el Desarrollo comunitarios</t>
  </si>
  <si>
    <t>seguimiento al plan operativo anual de inversiones POAI.</t>
  </si>
  <si>
    <t>Hacer seguimiento a la Matriz Plurianual del Plan de Desarrollo Distrital. Diligenciar los reportes del Formato Único Territorial FUT</t>
  </si>
  <si>
    <t xml:space="preserve">Formulación, seguimiento y evaluación de Plan de Desarrollo Distrital 3 Planes de Desarrollo Locales,(7) Políticas Publicas,(5) Planes de Gestión para el Desarrollo Comunitario - Formulación, seguimiento y evaluación al plan de desarrollo distrital. apoyo a la formulación del sistema de seguimiento y evaluación del plan de desarrollo.
  . </t>
  </si>
  <si>
    <t>Coadyuvar en la elaboración y seguimiento de los informes requeridos por las entidades y organismos de control</t>
  </si>
  <si>
    <t xml:space="preserve">ASISTENCIA TECNICA PARA MEJORAMIENTO DEL BANCO DE PROGRAMAS Y PROYECTOS CENTRAL Y DE LOS BANCOS DE PROGRAMAS Y PROYECTOS LOCALES DEL DISTRITO  DE CARTAGENA DE INDIAS. </t>
  </si>
  <si>
    <t>Fortalecer los procesos del Banco de Proyectos Central y de los 3 Bancos de Proyectos Locales del Distrito de Cartagena de Indias-.</t>
  </si>
  <si>
    <t xml:space="preserve">Asesorar los 3 Bancos de Programas y Proyectos en las Localidades para formular proyectos con metodología MGA WEB. </t>
  </si>
  <si>
    <t>Dotar de capacidades y Logistica al Consejo Territorial de Planeación para formular proyectos con Metodologia de formulación MGAWEB</t>
  </si>
  <si>
    <t xml:space="preserve">Prestar asesoría y capacitación en MGAWEB Y SUIFP a funcionarios de dependencias,  de los bancos locales y comunidad </t>
  </si>
  <si>
    <t>Llevar seguimiento estricto y velar por el cumplimiento efectivo a los procesos de cargue de información de avances de proyectos y cierres de proyectos del Sistema General de  Regalías que se encuentran a cargo de cada dependencia.</t>
  </si>
  <si>
    <t>Proyectos en optimas condiciones Viabilizados y Registrados</t>
  </si>
  <si>
    <t>Manual de Procesos y Procedimientos del Banco de Programas y proyectos de Inversión Pública del Distrito de Cartagena de Indias actualizado</t>
  </si>
  <si>
    <t>Llevar procesos de seguimiento a la ejecución de proyectos con recursos del distrito a través de herramienta de informatica:  META 2020 30%</t>
  </si>
  <si>
    <r>
      <t>Formular:</t>
    </r>
    <r>
      <rPr>
        <sz val="12"/>
        <rFont val="Calibri"/>
        <family val="2"/>
        <scheme val="minor"/>
      </rPr>
      <t xml:space="preserve"> (1) </t>
    </r>
    <r>
      <rPr>
        <sz val="11"/>
        <rFont val="Arial"/>
        <family val="2"/>
      </rPr>
      <t>Plan de Desarrollo Distrital</t>
    </r>
  </si>
  <si>
    <t>DIC</t>
  </si>
  <si>
    <t>REVISAR DOCUMENTACION EXIXTENTE Y EVALUARLA.</t>
  </si>
  <si>
    <t>RICARDO DAZA</t>
  </si>
  <si>
    <t>1(bazurto)</t>
  </si>
  <si>
    <t xml:space="preserve">revision y evalucion  de los documentos del Plan parcial de bazurto  y acto adiminstrativo de reactivacion del plan parcial                                           </t>
  </si>
  <si>
    <t>10 documentos</t>
  </si>
  <si>
    <t>Diciembre</t>
  </si>
  <si>
    <t>Desarrollo urbano</t>
  </si>
  <si>
    <t>Ricardo Daza</t>
  </si>
  <si>
    <t>diciembre</t>
  </si>
  <si>
    <t>0.25</t>
  </si>
  <si>
    <t>Estudios de amenazas y riesgos</t>
  </si>
  <si>
    <t>Facilitar la identificación de los potenciales beneficiarios para programas sociales de manera eficaz, objetiva y equitativa, para mejorar el impacto del gasto social, eliminar duplicidades, y facilitando el control distrital de entidades ejecutoras de programas sociales que asignan subsidios a través del Sisbén</t>
  </si>
  <si>
    <t>Diagnóstico,1. Revisar la Documentacion existente y Evaluarla 2.  Presentar Documento base Participación</t>
  </si>
  <si>
    <t xml:space="preserve">Sesiones participación, sistematización de experiencias  Realizar el proceso de participación para las fases de diagnostico y formulación del PEMP.  del PEMP del Centro Histórico </t>
  </si>
  <si>
    <t>7.  Ajustar los contenidos de acuerdo con los resultados del proceso de participación</t>
  </si>
  <si>
    <t>Actualizar y adoptar los instrumentos de Planificación del territorio de Superior jerarquía, el Plan Especial de Manejo y Protección del Centro Histórico PEMP y el Plan de Ordenamiento Territorial</t>
  </si>
  <si>
    <t>Desarrollo Urbano</t>
  </si>
  <si>
    <t>DeSARROLLO URBANO</t>
  </si>
  <si>
    <t>Recepción y atencion en linea de los usuarios sisben , para realizar sus procesos.</t>
  </si>
  <si>
    <t>criticar y georeferenciar las encuestas realizadas por los encuestadores.</t>
  </si>
  <si>
    <t>mantener al dia el archivo del sisben</t>
  </si>
  <si>
    <t xml:space="preserve">digitar los procesos de (Encuestas nuevas, Inclusión de personas, actualización y modificación de documentos, retiros de fichas y de personas) radicadas en los 6 puntos de atención del Sisben, en la ciudad de Cartagena de indias, y a la vez resolver las duplicidades e inconsistencias en las bases de datos, depurar los fallecidos y duplicados por multiafiliacion departamental y nacional, para posteriormente ese reporte se vaya mensual en envíos de base a validar. </t>
  </si>
  <si>
    <t>Responder las peticiones quejas y reclamos presentados por los usuarios del sisben, al igual que las tutelas y derechos de petición en lo que respecta a inconformidad de puntajes, encuestas , inclusiones , modificaciones y retiros de fichas</t>
  </si>
  <si>
    <t xml:space="preserve">Realizar encuesta por demanda </t>
  </si>
  <si>
    <t>Dicembre</t>
  </si>
  <si>
    <t xml:space="preserve">ICLD
</t>
  </si>
  <si>
    <t>02-001-06-10-02-06-02-01</t>
  </si>
  <si>
    <t>PROYECTO NUEVO DE CATASTRO MULTIPROPÓSITO</t>
  </si>
  <si>
    <t>ICLD</t>
  </si>
  <si>
    <t>INVERSION PUBLICA</t>
  </si>
  <si>
    <t>Coordinación de Estratificacion</t>
  </si>
  <si>
    <t>BERTHA PEREZ</t>
  </si>
  <si>
    <t>OCTUBRE</t>
  </si>
  <si>
    <t>NOVIEMBRE</t>
  </si>
  <si>
    <t>DICIEMBRE</t>
  </si>
  <si>
    <t>02-006-06-50-02-06-01-01</t>
  </si>
  <si>
    <t>02-001-06-50-02-06-01-01</t>
  </si>
  <si>
    <t xml:space="preserve">205,426,335 </t>
  </si>
  <si>
    <t xml:space="preserve">408,577,726 </t>
  </si>
  <si>
    <t xml:space="preserve">
Aportes Estratificacion Distrital</t>
  </si>
  <si>
    <t>Encuestas  y consgtruccion de la base de datos nuevo sisben 4</t>
  </si>
  <si>
    <t>Coordinar la instalacion y funcionamiento del SISBENAPP</t>
  </si>
  <si>
    <t>O</t>
  </si>
  <si>
    <t>Gestionar la infraestructura donde funcionaran los 2 puntos  de atencion en  los corregimiento</t>
  </si>
  <si>
    <t>di9cembre</t>
  </si>
  <si>
    <t>999,527,069</t>
  </si>
  <si>
    <t>PROYECTO PARA SISBEN METODOLOGÍA IV</t>
  </si>
  <si>
    <t>02-001-06-50-02-06-01-03</t>
  </si>
  <si>
    <t xml:space="preserve">355,605,581 </t>
  </si>
  <si>
    <t>02-070-06-50-02-06-01-06</t>
  </si>
  <si>
    <t xml:space="preserve">745,900,889 </t>
  </si>
  <si>
    <t>02-001-06-50-02-06-01-04</t>
  </si>
  <si>
    <t xml:space="preserve">409,811,294 </t>
  </si>
  <si>
    <t>PROYECTO DE INSTRUMENTOS DE PLANIFICACIÓN (S.I.G. - NOMENCLATURA)</t>
  </si>
  <si>
    <t>02-001-06-50-02-06-01-02</t>
  </si>
  <si>
    <t xml:space="preserve">462,848,047 </t>
  </si>
  <si>
    <t>02-070-06-50-02-06-01-05</t>
  </si>
  <si>
    <t>SGP-PROPOSITO GENERAL</t>
  </si>
  <si>
    <t xml:space="preserve">SGP-PROPOSITO GENERAL
</t>
  </si>
  <si>
    <t>SISTEMA DE  INFORMACION GEOGRAFICA</t>
  </si>
  <si>
    <t>Construir 1 Documento Metodologico</t>
  </si>
  <si>
    <t>Asesorías y estudios para el fortalecimiento del SIG</t>
  </si>
  <si>
    <t>Servicios de información para la gestión administrativa</t>
  </si>
  <si>
    <t>Procesar datos estadísticos provenientes de las diferentes dependencias del distrito y actualizarlas con el sistema de información geográfica.</t>
  </si>
  <si>
    <t xml:space="preserve"> Recopilar y procesar información estadística relacionada con los proyectos propios de la secretaria de planeación distrital para su implementación en el sistema de información geográfica.</t>
  </si>
  <si>
    <t>Levantamientos topográficos y toma de fotografías en campo, en acompañamiento a las visitas que realizan los profesionales en aspectos urbanísticos, ambientales y de drenajes.</t>
  </si>
  <si>
    <t>Estructurar los planos para recibir y procesar la información necesaria en dichos proyectos y todo lo relacionado con el sistema de información geográfica</t>
  </si>
  <si>
    <t>Actualización y Optimización de los Instrumentos de Planeación social del Territorio Sistema Integrado de Georeferenciación y
Nomenclatura</t>
  </si>
  <si>
    <t>NP</t>
  </si>
  <si>
    <t>02-001-06-50-01-07-01-02</t>
  </si>
  <si>
    <t>PROYECTO NUEVO PARA CAÑOS, LAGOS, LAGUNAS Y CIENAGAS DE CARTAGENA</t>
  </si>
  <si>
    <t xml:space="preserve">117,386,477 </t>
  </si>
  <si>
    <t>02-001-06-50-01-07-01-01</t>
  </si>
  <si>
    <t xml:space="preserve">29,346,619 </t>
  </si>
  <si>
    <t>PROYECTO REGLAMENTACION URBANISTICA</t>
  </si>
  <si>
    <t>02-001-06-10-01-07-01-01</t>
  </si>
  <si>
    <t>REGLAMENTACION URBANISTICA</t>
  </si>
  <si>
    <t>02-001-06-10-03-04-02-01</t>
  </si>
  <si>
    <t>Maria Bernarda Perez</t>
  </si>
  <si>
    <t>PLANEACIÓN DESDE EL AMBITO TERRITORIAL (INVERSIÓN PÚBLICA Y PLAN DE DESARROLLO)</t>
  </si>
  <si>
    <t>02-001-06-50-04-07-02-06</t>
  </si>
  <si>
    <t xml:space="preserve">443,274,040 </t>
  </si>
  <si>
    <t>02-070-06-50-04-07-02-03</t>
  </si>
  <si>
    <t xml:space="preserve">750,697,268 </t>
  </si>
  <si>
    <t>SGP</t>
  </si>
  <si>
    <t>ASISTENCIA TECNICA PARA MEJORA DE BANCO DE PROGRAMA Y PROYECTOS LOCALES</t>
  </si>
  <si>
    <t xml:space="preserve">231,424,024 </t>
  </si>
  <si>
    <t>02-070-06-50-04-07-02-01</t>
  </si>
  <si>
    <t xml:space="preserve">37,402,570 </t>
  </si>
  <si>
    <t>02-001-06-50-04-07-02-01</t>
  </si>
  <si>
    <t>DESARROLLO DE CAPACIDADES PARA EL CONSEJO TERRITORIAL DE PLANEACIÓN</t>
  </si>
  <si>
    <t xml:space="preserve">                  92,389,026 </t>
  </si>
  <si>
    <t>02-001-06-50-04-07-02-02</t>
  </si>
  <si>
    <t>ICL</t>
  </si>
  <si>
    <t>Apoyo logístico para realización de funciones misionales de los tres (3) Consejos Locales de Planeación, un (1)  Consejo Territorial de Planeación.</t>
  </si>
  <si>
    <t>Formación para consejeros mediante diplomado con entidad acreditada</t>
  </si>
  <si>
    <t>Participación en intercambios de xperiencias nacionales y regionales</t>
  </si>
  <si>
    <t>Asesoria profesional para consejeros</t>
  </si>
  <si>
    <t>Diseño e implementación de una estrategia de comunicación para el consejo</t>
  </si>
  <si>
    <t>PROYECTO INSTRUMENTOS DE PLANIFICACIÓN (POT-PEMP)</t>
  </si>
  <si>
    <t>02-001-06-10-01-07-01-02</t>
  </si>
  <si>
    <t xml:space="preserve">     2,889,167,961 </t>
  </si>
  <si>
    <t>02-070-06-10-01-07-01-01</t>
  </si>
  <si>
    <t>: Implementar la metodología CONPES para la formulación de
Políticas Públicas en el Distrito de Cartagena de Indias</t>
  </si>
  <si>
    <t>: Construir seis Guías de Políticas Públicas para el Distrito de Cartagena de Indias</t>
  </si>
  <si>
    <t xml:space="preserve"> Construir un documento de Caja de
Herramientas para las Políticas Públicas del
Distrito de Cartagena de Indias.</t>
  </si>
  <si>
    <t>Asesorar la formulación e
implementación de Cinco Políticas Públicas bajo la
metodología CONPES</t>
  </si>
  <si>
    <t>Asesorar la formulación de Diez
Planes de Acción de Políticas Públicas del Distrito
de Cartagena de Indias</t>
  </si>
  <si>
    <t>JULIO</t>
  </si>
  <si>
    <t>Documento sigma titulado “Informe Final – V1: Formulación del Plan de Movilidad del Distrito de Cartagena” del 28 de JULIO de 2011”.</t>
  </si>
  <si>
    <t xml:space="preserve">POLÍTICAS PÚBLICAS INTERSECTORIALES Y CON VISIÓN INTEGRAL DE ENFOQUES BASADOS EN DERECHOS HUMANOS </t>
  </si>
  <si>
    <t xml:space="preserve">77,968,523 </t>
  </si>
  <si>
    <t>02-001-06-20-04-07-03-01</t>
  </si>
  <si>
    <t>PARTICIPACION Y DESCENTRALIZACION</t>
  </si>
  <si>
    <t xml:space="preserve">PLANEACIÓN E INTEGRACIÓN CONTINGENTE DEL TERRITORIO.  
</t>
  </si>
  <si>
    <t xml:space="preserve">PLANEACIÓN SOCIAL DEL TERRITORIO. </t>
  </si>
  <si>
    <t>FORTALECIMIENTO AL CONTROL UBANO- RESPUESTAS PENDIENTE</t>
  </si>
  <si>
    <t>02-070-06-20-01-07-02-01</t>
  </si>
  <si>
    <t xml:space="preserve">                 615,128,502 </t>
  </si>
  <si>
    <t>ANDRES PORTO</t>
  </si>
  <si>
    <t>CONTROL URBANO</t>
  </si>
  <si>
    <t>Sistema de Identificación de Potenciales Beneficiarios de Programas Sociales - SISBEN IV - Censo</t>
  </si>
  <si>
    <t>Finalizar Censo de la Metodología IV Sisben al  100%</t>
  </si>
  <si>
    <t>Sistema de Identificación de Potenciales Beneficiarios de Programas Sociales - SISBEN IV - Metodología</t>
  </si>
  <si>
    <t>Implementar Metodología General de Articulación  IV Sisben 100%</t>
  </si>
  <si>
    <r>
      <t>Sistema de Identificación de Potenciales Beneficiarios de Programas Sociales - SISBEN IV Fase de Demanda</t>
    </r>
    <r>
      <rPr>
        <sz val="10"/>
        <rFont val="Arial"/>
        <family val="2"/>
      </rPr>
      <t xml:space="preserve"> - </t>
    </r>
    <r>
      <rPr>
        <sz val="12"/>
        <rFont val="Arial"/>
        <family val="2"/>
      </rPr>
      <t>Conectividad</t>
    </r>
  </si>
  <si>
    <t>Habilitar una red independiente para la dependencia SISBEN (Internet), para el correcto funcionamiento y conectividad  del SISBENAPP, en los diferentes  puntos de atención al usuario SISBEN.</t>
  </si>
  <si>
    <t>Sistema de Identificación de Potenciales Beneficiarios de Programas Sociales - SISBEN IV Fase de Demanda – Atención al Usuario</t>
  </si>
  <si>
    <t>Mapa Interactivo de Asuntos del Suelo MIDAS Actualizado</t>
  </si>
  <si>
    <t>Mantener actualizado el Mapa Interactivo de Asuntos del Suelo MIDAS</t>
  </si>
  <si>
    <t>Mantener la Nomenclatura Urbana Estructurada y Actualizada</t>
  </si>
  <si>
    <t>2020-13001-0111</t>
  </si>
  <si>
    <t>2020-13001-0174</t>
  </si>
  <si>
    <t>2020-13001-0190</t>
  </si>
  <si>
    <t>2020-13001-0204</t>
  </si>
  <si>
    <t>2020-13001-0223</t>
  </si>
  <si>
    <t>2020-13001-0238</t>
  </si>
  <si>
    <t>FORTALECER EL EJERCICIO DEL CONTROL URBANO EN EL DISTRITO DE CARTAGENA DE INDIAS</t>
  </si>
  <si>
    <t>En  proceso de formulacion</t>
  </si>
  <si>
    <t>En proceso de formulacion</t>
  </si>
  <si>
    <t>PROYECTO REGLAMENTACION URBANISTICA (PLANES PARCIALES, PLAYAS, )</t>
  </si>
  <si>
    <t>Formular y Adoptar los Planeas Parciales R7-Fredonia y Nuevo Paraíso, M1 Plan de Mejoramiento Integral de la Boquilla y S1 Malecón de la ciénaga - Equipamientos en suelos creados por la Vía Perimetral</t>
  </si>
  <si>
    <t xml:space="preserve">Suscribir un Convenio Interadministrativo con el fin de integrar las capacidades y experticia técnica y aunar esfuerzos para el desarrollo de los estudios detallados de amenaza y riesgo por ascenso del nivel del mar e inundación de los sectores de la Boquilla, Fredonia y Nuevo Paraíso. </t>
  </si>
  <si>
    <t xml:space="preserve">Adoptar un decreto por medio del cual se autorice la reapertura progresiva de playas en el distrito de Cartagena de Indias </t>
  </si>
  <si>
    <t>PROYECTO  NORMALIZACIÓN URBANISTICA DE CARTAGENA DE INDIAS</t>
  </si>
  <si>
    <t>DEFENSONSORES URBANOS BARRIALES</t>
  </si>
  <si>
    <t>CUERPO  ELITE</t>
  </si>
  <si>
    <t>PUNTO UNUFICADO DE INFORMACION</t>
  </si>
  <si>
    <t>CODIGO DE CONSTRUCCION</t>
  </si>
  <si>
    <t>PROCESOS ADMINISTRATIVOS SANCIONATORIOS</t>
  </si>
  <si>
    <t>6 DOCUMENTOS REVISADOS Y AJUSTADOS</t>
  </si>
  <si>
    <t>PROGRAMACIÓN META A 2021</t>
  </si>
  <si>
    <t>Crear un Observatorio para producir y divulgar conocimiento basado en el análisis de información de las dinámicas urbanas, socio
económicas y culturales de la ciudad de Cartagena para aportar a la toma de decisiones.</t>
  </si>
  <si>
    <t>Implementación y seguimiento de canales de divulgación</t>
  </si>
  <si>
    <t>Actividades de divulgación (eventos, material impreso)</t>
  </si>
  <si>
    <t>Desarrollo de investigaciones propias y acompañamiento técnico a otros
proyectos</t>
  </si>
  <si>
    <t>Gestión de investigación conjunta (convenios)</t>
  </si>
  <si>
    <t>Conformación base de datos</t>
  </si>
  <si>
    <t>Recopilación, recopilación, sistematización, valoración, análisis y
divulgación de información</t>
  </si>
  <si>
    <t>LAURA ARZAYUZ</t>
  </si>
  <si>
    <t>CLDI</t>
  </si>
  <si>
    <t>ENERO</t>
  </si>
  <si>
    <t>np</t>
  </si>
  <si>
    <t>Avance de la Meta Producto corte dic 31/2021</t>
  </si>
  <si>
    <t>REPORTE META PRODUCTO A 31 DE MARZO 2021</t>
  </si>
  <si>
    <t>REPORTE ACTIVIDADES PROYECTO A 31 DE MARZO 2021</t>
  </si>
  <si>
    <t>REPORTE EJECUCION PRESUPUESTAL</t>
  </si>
  <si>
    <t>Camilo Torres</t>
  </si>
  <si>
    <t>SISBEN</t>
  </si>
  <si>
    <t>Franklin Amador</t>
  </si>
  <si>
    <t>Carmen Charrys</t>
  </si>
  <si>
    <t>Plan de Desarrollo</t>
  </si>
  <si>
    <t xml:space="preserve"> Banco de Proyectos</t>
  </si>
  <si>
    <t xml:space="preserve"> Plan de Desarrollo</t>
  </si>
  <si>
    <t xml:space="preserve">abril 30 prox cargueee  </t>
  </si>
  <si>
    <t>AVANCE META PRODUCTO EN EL AÑO</t>
  </si>
  <si>
    <t>AVANCE META PRODUCTO EN EL CUATRIENENIO</t>
  </si>
  <si>
    <t>AVANCE PROMEDIO POR PROGRAMA EN EL AÑO</t>
  </si>
  <si>
    <t>AVANCE PROMEDIO ACTIVIDADES EN EL AÑO</t>
  </si>
  <si>
    <t>META PRODCUTO ACUMULADA</t>
  </si>
  <si>
    <t>La Nueva Estratificación de Cartagena se desarrolla a través del contrato SPD-002-2018, el cual se encuentra suspendido desde el 26-12-2019, No se ha logrado dar respuesta al 100% de los requerimeintos de los usuarios por no disponer aún del vehículo que permite al personal de estratificación hacer las visitas de inspección en primera y segunda instancia,</t>
  </si>
  <si>
    <t>Los reportes se realizan trimestrales el actual se cargara en abril 30 luego los resultados de este indice se verán reflejados el prox corte de seguimiento de junio 30</t>
  </si>
  <si>
    <t>Se han realizado resuniones  y capacitaciones con las tres localidades</t>
  </si>
  <si>
    <t>EL 20 DE ENERO SE REALIZÓ 1 MEDICION Y CARGUE DE LA INFORMACION</t>
  </si>
  <si>
    <t>En ñla actualidad tenemos 294 proyectos viabilizados</t>
  </si>
  <si>
    <t>proceso de contratacion de operador para acompañamiento y asistencia tecnica (convenio convoc)</t>
  </si>
  <si>
    <t>CREACION OBSERV DINAMICA URBANA</t>
  </si>
  <si>
    <t>02-001-06-20-01-07-02-01</t>
  </si>
  <si>
    <t>ESTUDIOS Y DISEÑO VIA PERIMETRAL</t>
  </si>
  <si>
    <t>02-001-06-20-01-07-03-02</t>
  </si>
  <si>
    <t>PROYECTO SISBEN METODOLOGIA 4</t>
  </si>
  <si>
    <t>Integracion entre ciudades</t>
  </si>
  <si>
    <t>02-001-06-10-03-04-01-01</t>
  </si>
  <si>
    <t>PLANEACION DESDE EL AMBITO TERRITORIAL</t>
  </si>
  <si>
    <t>02-070-06-50-04-07-02-02</t>
  </si>
  <si>
    <t>% DE Ejecucion</t>
  </si>
  <si>
    <t>REPORTE META PRODUCTO A 31 DE JUNIO 2021</t>
  </si>
  <si>
    <t>REPORTE ACTIVIDADES PROYECTO A 30 DE JUNIO 2021</t>
  </si>
  <si>
    <t>ACTIVIDADES ACUMULADA  JUNIO 2021</t>
  </si>
  <si>
    <t>1.-En la actividad Punto unificado, dado que no hay atención presencial, fue creado el micrositio, el cual a partir del 1 de julio está siendo atendido. 2.- Al código de Construcción se le terminó en el mes de julio el estudio de viabilidad, será presentado para su reformulación.</t>
  </si>
  <si>
    <t>La Informacion Catastral proveniente del IGAC, ya se encuentra en un 95%, Estructurada y Organizada dentro del SIG, y está disponible en nuestro Sistema</t>
  </si>
  <si>
    <t>Los datos de encuestas  hacen referencias a las realizadas durante fase de barrido 2020 y fase de demanda y mejoramiento de cobertura 2021</t>
  </si>
  <si>
    <t>En lo relacionado con la actividad de mantener al dia el archivo se han realizado organizacion y foliado los documentos en cajas generales en espera de las herramientas necesarias para cumplir con las normas archivisticas establecidas ,  en lo relacionado con la instalacion y funcionamiento del SISBENAPP ya contamos con la red independiente y  nos encontramos a la espera de los equipos tecnologicos faltantes para cumplir en gran parte con esta actividad propuesta.</t>
  </si>
  <si>
    <t>con relacion a la apertura de dos puntos de atencion, en estas comunidades se han realizado jornadas de identificacion de potenciales beneficiarios a traves de las encuestas aplicadas en los hogares en fase demanda y mejormamiento de cobertura, al igual que encuentros zonales con los representantes de JAC  ,cabildos indigenas , concejos comunitarios y mesas de victimas  de las tres localidades para la implementacios de estrategias para fortalecer la atencion integral.</t>
  </si>
  <si>
    <t>pagina web dominio propio</t>
  </si>
  <si>
    <t>02-001-06-20-01-03-05-02</t>
  </si>
  <si>
    <t>SG P Proposito General</t>
  </si>
  <si>
    <t>02-070-06-95-01-03-05-02</t>
  </si>
  <si>
    <t>02-138-06-93-01-03-05-02</t>
  </si>
  <si>
    <t>Dividendo Sociedad Portuaria</t>
  </si>
  <si>
    <t>Observacion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</si>
</sst>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[$$-240A]\ * #,##0.0_-;\-[$$-240A]\ * #,##0.0_-;_-[$$-240A]\ * &quot;-&quot;??_-;_-@_-"/>
    <numFmt numFmtId="167" formatCode="[$$-240A]\ #,##0"/>
    <numFmt numFmtId="168" formatCode="[$$-340A]#,##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trike/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26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6" fontId="2" fillId="0" borderId="8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0" fillId="0" borderId="14" xfId="0" applyFill="1" applyBorder="1"/>
    <xf numFmtId="0" fontId="0" fillId="0" borderId="1" xfId="0" applyFill="1" applyBorder="1"/>
    <xf numFmtId="0" fontId="0" fillId="0" borderId="16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1" xfId="0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9" fontId="6" fillId="0" borderId="8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9" fontId="4" fillId="0" borderId="17" xfId="0" applyNumberFormat="1" applyFont="1" applyFill="1" applyBorder="1" applyAlignment="1">
      <alignment horizontal="center" vertical="center" wrapText="1"/>
    </xf>
    <xf numFmtId="9" fontId="4" fillId="0" borderId="11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0" borderId="0" xfId="0" applyFont="1" applyFill="1"/>
    <xf numFmtId="0" fontId="5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10" fillId="0" borderId="8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vertical="center" wrapText="1"/>
    </xf>
    <xf numFmtId="0" fontId="10" fillId="0" borderId="0" xfId="0" applyFont="1" applyFill="1"/>
    <xf numFmtId="0" fontId="18" fillId="0" borderId="17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3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66" fontId="11" fillId="0" borderId="4" xfId="1" applyNumberFormat="1" applyFont="1" applyFill="1" applyBorder="1" applyAlignment="1">
      <alignment horizontal="center" vertical="center"/>
    </xf>
    <xf numFmtId="166" fontId="11" fillId="0" borderId="4" xfId="1" applyNumberFormat="1" applyFont="1" applyFill="1" applyBorder="1" applyAlignment="1">
      <alignment horizontal="center" vertical="center" wrapText="1"/>
    </xf>
    <xf numFmtId="166" fontId="11" fillId="0" borderId="8" xfId="1" applyNumberFormat="1" applyFont="1" applyFill="1" applyBorder="1" applyAlignment="1">
      <alignment horizontal="center" vertical="center"/>
    </xf>
    <xf numFmtId="166" fontId="11" fillId="0" borderId="11" xfId="1" applyNumberFormat="1" applyFont="1" applyFill="1" applyBorder="1" applyAlignment="1">
      <alignment horizontal="center" vertical="center"/>
    </xf>
    <xf numFmtId="166" fontId="11" fillId="0" borderId="11" xfId="1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4" xfId="0" applyFont="1" applyFill="1" applyBorder="1"/>
    <xf numFmtId="0" fontId="5" fillId="0" borderId="14" xfId="0" applyFont="1" applyFill="1" applyBorder="1" applyAlignment="1">
      <alignment wrapText="1"/>
    </xf>
    <xf numFmtId="0" fontId="5" fillId="0" borderId="1" xfId="0" applyFont="1" applyFill="1" applyBorder="1"/>
    <xf numFmtId="14" fontId="11" fillId="0" borderId="8" xfId="1" applyNumberFormat="1" applyFont="1" applyFill="1" applyBorder="1" applyAlignment="1">
      <alignment horizontal="center" vertical="center"/>
    </xf>
    <xf numFmtId="9" fontId="11" fillId="0" borderId="8" xfId="1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166" fontId="11" fillId="0" borderId="16" xfId="1" applyNumberFormat="1" applyFont="1" applyFill="1" applyBorder="1" applyAlignment="1">
      <alignment horizontal="center" vertical="center"/>
    </xf>
    <xf numFmtId="164" fontId="20" fillId="0" borderId="8" xfId="3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0" xfId="0" applyFont="1" applyFill="1"/>
    <xf numFmtId="0" fontId="22" fillId="0" borderId="1" xfId="0" applyFont="1" applyFill="1" applyBorder="1"/>
    <xf numFmtId="0" fontId="22" fillId="0" borderId="1" xfId="0" applyFont="1" applyFill="1" applyBorder="1" applyAlignment="1"/>
    <xf numFmtId="0" fontId="22" fillId="0" borderId="1" xfId="0" applyFont="1" applyFill="1" applyBorder="1" applyAlignment="1">
      <alignment wrapText="1"/>
    </xf>
    <xf numFmtId="0" fontId="22" fillId="0" borderId="1" xfId="0" applyFont="1" applyFill="1" applyBorder="1" applyAlignment="1">
      <alignment vertical="center" wrapText="1"/>
    </xf>
    <xf numFmtId="9" fontId="22" fillId="0" borderId="1" xfId="2" applyFont="1" applyFill="1" applyBorder="1"/>
    <xf numFmtId="0" fontId="12" fillId="0" borderId="1" xfId="0" applyFont="1" applyBorder="1" applyAlignment="1">
      <alignment vertical="center" wrapText="1"/>
    </xf>
    <xf numFmtId="0" fontId="22" fillId="0" borderId="1" xfId="0" applyFont="1" applyFill="1" applyBorder="1" applyAlignment="1">
      <alignment horizontal="center"/>
    </xf>
    <xf numFmtId="9" fontId="22" fillId="0" borderId="1" xfId="2" applyFont="1" applyFill="1" applyBorder="1" applyAlignment="1">
      <alignment horizontal="center"/>
    </xf>
    <xf numFmtId="0" fontId="0" fillId="0" borderId="0" xfId="0"/>
    <xf numFmtId="0" fontId="12" fillId="0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29" fillId="4" borderId="1" xfId="0" applyFont="1" applyFill="1" applyBorder="1" applyAlignment="1">
      <alignment vertical="center" wrapText="1"/>
    </xf>
    <xf numFmtId="0" fontId="30" fillId="0" borderId="0" xfId="0" applyFont="1" applyFill="1"/>
    <xf numFmtId="9" fontId="22" fillId="0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9" fontId="22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12" fillId="0" borderId="1" xfId="3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9" fontId="32" fillId="0" borderId="1" xfId="2" applyFont="1" applyFill="1" applyBorder="1" applyAlignment="1">
      <alignment horizontal="center" vertical="center" wrapText="1"/>
    </xf>
    <xf numFmtId="165" fontId="22" fillId="0" borderId="1" xfId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vertical="center" wrapText="1"/>
    </xf>
    <xf numFmtId="0" fontId="22" fillId="6" borderId="0" xfId="0" applyFont="1" applyFill="1"/>
    <xf numFmtId="166" fontId="31" fillId="6" borderId="1" xfId="1" applyNumberFormat="1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66" fontId="31" fillId="0" borderId="1" xfId="1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66" fontId="22" fillId="0" borderId="1" xfId="1" applyNumberFormat="1" applyFont="1" applyFill="1" applyBorder="1" applyAlignment="1">
      <alignment horizontal="center" vertical="center"/>
    </xf>
    <xf numFmtId="9" fontId="22" fillId="0" borderId="1" xfId="2" applyFont="1" applyFill="1" applyBorder="1" applyAlignment="1">
      <alignment horizontal="center" vertical="center"/>
    </xf>
    <xf numFmtId="166" fontId="22" fillId="0" borderId="1" xfId="1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9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9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9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/>
    </xf>
    <xf numFmtId="166" fontId="22" fillId="2" borderId="1" xfId="1" applyNumberFormat="1" applyFont="1" applyFill="1" applyBorder="1" applyAlignment="1">
      <alignment horizontal="center" vertical="center"/>
    </xf>
    <xf numFmtId="165" fontId="22" fillId="2" borderId="1" xfId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3" fontId="22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wrapText="1"/>
    </xf>
    <xf numFmtId="0" fontId="22" fillId="5" borderId="1" xfId="0" applyFont="1" applyFill="1" applyBorder="1" applyAlignment="1">
      <alignment vertical="center" wrapText="1"/>
    </xf>
    <xf numFmtId="166" fontId="22" fillId="0" borderId="1" xfId="1" applyNumberFormat="1" applyFont="1" applyFill="1" applyBorder="1" applyAlignment="1">
      <alignment vertical="center" wrapText="1"/>
    </xf>
    <xf numFmtId="166" fontId="22" fillId="0" borderId="1" xfId="1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1" fillId="7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9" fontId="23" fillId="0" borderId="1" xfId="0" applyNumberFormat="1" applyFont="1" applyFill="1" applyBorder="1" applyAlignment="1">
      <alignment horizontal="center" vertical="center" wrapText="1"/>
    </xf>
    <xf numFmtId="9" fontId="23" fillId="7" borderId="1" xfId="0" applyNumberFormat="1" applyFont="1" applyFill="1" applyBorder="1" applyAlignment="1">
      <alignment horizontal="center" vertical="center" wrapText="1"/>
    </xf>
    <xf numFmtId="9" fontId="23" fillId="2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vertical="center"/>
    </xf>
    <xf numFmtId="0" fontId="22" fillId="6" borderId="1" xfId="0" applyFont="1" applyFill="1" applyBorder="1" applyAlignment="1"/>
    <xf numFmtId="166" fontId="22" fillId="6" borderId="1" xfId="1" applyNumberFormat="1" applyFont="1" applyFill="1" applyBorder="1" applyAlignment="1">
      <alignment horizontal="center" vertical="center"/>
    </xf>
    <xf numFmtId="166" fontId="31" fillId="6" borderId="1" xfId="1" applyNumberFormat="1" applyFont="1" applyFill="1" applyBorder="1" applyAlignment="1">
      <alignment horizontal="center" vertical="center" wrapText="1"/>
    </xf>
    <xf numFmtId="166" fontId="22" fillId="6" borderId="1" xfId="1" applyNumberFormat="1" applyFont="1" applyFill="1" applyBorder="1" applyAlignment="1">
      <alignment vertical="center"/>
    </xf>
    <xf numFmtId="166" fontId="31" fillId="0" borderId="1" xfId="1" applyNumberFormat="1" applyFont="1" applyFill="1" applyBorder="1" applyAlignment="1">
      <alignment horizontal="center" vertical="center" wrapText="1"/>
    </xf>
    <xf numFmtId="10" fontId="22" fillId="7" borderId="1" xfId="0" applyNumberFormat="1" applyFont="1" applyFill="1" applyBorder="1" applyAlignment="1">
      <alignment horizontal="center" vertical="center" wrapText="1"/>
    </xf>
    <xf numFmtId="10" fontId="22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center"/>
    </xf>
    <xf numFmtId="9" fontId="22" fillId="6" borderId="1" xfId="2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9" fontId="23" fillId="0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vertical="center"/>
    </xf>
    <xf numFmtId="0" fontId="22" fillId="5" borderId="1" xfId="0" applyFont="1" applyFill="1" applyBorder="1"/>
    <xf numFmtId="9" fontId="22" fillId="5" borderId="1" xfId="2" applyFont="1" applyFill="1" applyBorder="1"/>
    <xf numFmtId="0" fontId="2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wrapText="1"/>
    </xf>
    <xf numFmtId="9" fontId="33" fillId="0" borderId="0" xfId="0" applyNumberFormat="1" applyFont="1" applyFill="1"/>
    <xf numFmtId="9" fontId="23" fillId="0" borderId="1" xfId="2" applyFont="1" applyFill="1" applyBorder="1" applyAlignment="1">
      <alignment vertical="center" wrapText="1"/>
    </xf>
    <xf numFmtId="9" fontId="22" fillId="0" borderId="0" xfId="2" applyFont="1" applyFill="1"/>
    <xf numFmtId="167" fontId="23" fillId="0" borderId="1" xfId="0" applyNumberFormat="1" applyFont="1" applyFill="1" applyBorder="1" applyAlignment="1">
      <alignment horizontal="center" vertical="center" wrapText="1"/>
    </xf>
    <xf numFmtId="9" fontId="34" fillId="0" borderId="0" xfId="2" applyFont="1" applyFill="1"/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66" fontId="22" fillId="0" borderId="1" xfId="1" applyNumberFormat="1" applyFont="1" applyFill="1" applyBorder="1" applyAlignment="1">
      <alignment horizontal="center" vertical="center"/>
    </xf>
    <xf numFmtId="9" fontId="22" fillId="0" borderId="1" xfId="0" applyNumberFormat="1" applyFont="1" applyFill="1" applyBorder="1" applyAlignment="1">
      <alignment horizontal="center" vertical="center" wrapText="1"/>
    </xf>
    <xf numFmtId="9" fontId="22" fillId="0" borderId="1" xfId="2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9" fontId="22" fillId="0" borderId="1" xfId="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9" fontId="23" fillId="0" borderId="1" xfId="2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9" fontId="12" fillId="0" borderId="1" xfId="2" applyFont="1" applyFill="1" applyBorder="1" applyAlignment="1">
      <alignment horizontal="center" vertical="center" wrapText="1"/>
    </xf>
    <xf numFmtId="9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6" fontId="22" fillId="0" borderId="1" xfId="1" applyNumberFormat="1" applyFont="1" applyFill="1" applyBorder="1" applyAlignment="1">
      <alignment horizontal="center" vertical="center" wrapText="1"/>
    </xf>
    <xf numFmtId="166" fontId="22" fillId="0" borderId="2" xfId="1" applyNumberFormat="1" applyFont="1" applyFill="1" applyBorder="1" applyAlignment="1">
      <alignment vertical="center"/>
    </xf>
    <xf numFmtId="166" fontId="22" fillId="0" borderId="12" xfId="1" applyNumberFormat="1" applyFont="1" applyFill="1" applyBorder="1" applyAlignment="1">
      <alignment vertical="center"/>
    </xf>
    <xf numFmtId="166" fontId="22" fillId="0" borderId="11" xfId="1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wrapText="1"/>
    </xf>
    <xf numFmtId="9" fontId="21" fillId="0" borderId="0" xfId="2" applyFont="1" applyFill="1" applyBorder="1" applyAlignment="1">
      <alignment wrapText="1"/>
    </xf>
    <xf numFmtId="0" fontId="22" fillId="0" borderId="1" xfId="1" applyNumberFormat="1" applyFont="1" applyFill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9" fontId="22" fillId="0" borderId="1" xfId="0" applyNumberFormat="1" applyFont="1" applyFill="1" applyBorder="1" applyAlignment="1">
      <alignment vertical="center"/>
    </xf>
    <xf numFmtId="9" fontId="22" fillId="0" borderId="1" xfId="2" applyFont="1" applyFill="1" applyBorder="1" applyAlignment="1">
      <alignment vertical="center"/>
    </xf>
    <xf numFmtId="9" fontId="22" fillId="0" borderId="10" xfId="2" applyFont="1" applyFill="1" applyBorder="1" applyAlignment="1">
      <alignment horizontal="center" vertical="center" wrapText="1"/>
    </xf>
    <xf numFmtId="9" fontId="22" fillId="0" borderId="20" xfId="2" applyFont="1" applyFill="1" applyBorder="1" applyAlignment="1">
      <alignment vertical="center"/>
    </xf>
    <xf numFmtId="9" fontId="22" fillId="0" borderId="10" xfId="2" applyFont="1" applyFill="1" applyBorder="1" applyAlignment="1">
      <alignment horizontal="center" vertical="center"/>
    </xf>
    <xf numFmtId="9" fontId="23" fillId="0" borderId="10" xfId="2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1" applyNumberFormat="1" applyFont="1" applyFill="1" applyBorder="1" applyAlignment="1">
      <alignment horizontal="center" vertical="center" wrapText="1"/>
    </xf>
    <xf numFmtId="9" fontId="28" fillId="0" borderId="10" xfId="2" applyFont="1" applyFill="1" applyBorder="1" applyAlignment="1">
      <alignment horizontal="center" vertical="center" wrapText="1"/>
    </xf>
    <xf numFmtId="9" fontId="22" fillId="0" borderId="10" xfId="2" applyFont="1" applyFill="1" applyBorder="1" applyAlignment="1">
      <alignment horizontal="center" vertical="center"/>
    </xf>
    <xf numFmtId="166" fontId="22" fillId="0" borderId="2" xfId="1" applyNumberFormat="1" applyFont="1" applyFill="1" applyBorder="1" applyAlignment="1">
      <alignment horizontal="center" vertical="center"/>
    </xf>
    <xf numFmtId="166" fontId="22" fillId="0" borderId="11" xfId="1" applyNumberFormat="1" applyFont="1" applyFill="1" applyBorder="1" applyAlignment="1">
      <alignment horizontal="center" vertical="center"/>
    </xf>
    <xf numFmtId="166" fontId="22" fillId="0" borderId="12" xfId="1" applyNumberFormat="1" applyFont="1" applyFill="1" applyBorder="1" applyAlignment="1">
      <alignment horizontal="center" vertical="center"/>
    </xf>
    <xf numFmtId="166" fontId="31" fillId="0" borderId="2" xfId="1" applyNumberFormat="1" applyFont="1" applyFill="1" applyBorder="1" applyAlignment="1">
      <alignment horizontal="center" vertical="center" wrapText="1"/>
    </xf>
    <xf numFmtId="166" fontId="31" fillId="0" borderId="11" xfId="1" applyNumberFormat="1" applyFont="1" applyFill="1" applyBorder="1" applyAlignment="1">
      <alignment horizontal="center" vertical="center" wrapText="1"/>
    </xf>
    <xf numFmtId="166" fontId="31" fillId="0" borderId="12" xfId="1" applyNumberFormat="1" applyFont="1" applyFill="1" applyBorder="1" applyAlignment="1">
      <alignment horizontal="center" vertical="center" wrapText="1"/>
    </xf>
    <xf numFmtId="9" fontId="31" fillId="0" borderId="20" xfId="2" applyFont="1" applyFill="1" applyBorder="1" applyAlignment="1">
      <alignment horizontal="center" vertical="center" wrapText="1"/>
    </xf>
    <xf numFmtId="9" fontId="31" fillId="0" borderId="29" xfId="2" applyFont="1" applyFill="1" applyBorder="1" applyAlignment="1">
      <alignment horizontal="center" vertical="center" wrapText="1"/>
    </xf>
    <xf numFmtId="9" fontId="31" fillId="0" borderId="26" xfId="2" applyFont="1" applyFill="1" applyBorder="1" applyAlignment="1">
      <alignment horizontal="center" vertical="center" wrapText="1"/>
    </xf>
    <xf numFmtId="167" fontId="23" fillId="0" borderId="2" xfId="0" applyNumberFormat="1" applyFont="1" applyFill="1" applyBorder="1" applyAlignment="1">
      <alignment horizontal="center" vertical="center" wrapText="1"/>
    </xf>
    <xf numFmtId="167" fontId="23" fillId="0" borderId="11" xfId="0" applyNumberFormat="1" applyFont="1" applyFill="1" applyBorder="1" applyAlignment="1">
      <alignment horizontal="center" vertical="center" wrapText="1"/>
    </xf>
    <xf numFmtId="167" fontId="23" fillId="0" borderId="12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31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wrapText="1"/>
    </xf>
    <xf numFmtId="167" fontId="22" fillId="0" borderId="1" xfId="0" applyNumberFormat="1" applyFont="1" applyFill="1" applyBorder="1" applyAlignment="1">
      <alignment horizontal="center" vertical="center"/>
    </xf>
    <xf numFmtId="167" fontId="22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9" fontId="22" fillId="0" borderId="10" xfId="2" applyFont="1" applyFill="1" applyBorder="1" applyAlignment="1">
      <alignment horizontal="center" vertical="center" wrapText="1"/>
    </xf>
    <xf numFmtId="9" fontId="22" fillId="0" borderId="20" xfId="2" applyFont="1" applyFill="1" applyBorder="1" applyAlignment="1">
      <alignment horizontal="center" vertical="center"/>
    </xf>
    <xf numFmtId="9" fontId="22" fillId="0" borderId="29" xfId="2" applyFont="1" applyFill="1" applyBorder="1" applyAlignment="1">
      <alignment horizontal="center" vertical="center"/>
    </xf>
    <xf numFmtId="9" fontId="22" fillId="0" borderId="26" xfId="2" applyFont="1" applyFill="1" applyBorder="1" applyAlignment="1">
      <alignment horizontal="center" vertical="center"/>
    </xf>
    <xf numFmtId="166" fontId="22" fillId="0" borderId="1" xfId="1" applyNumberFormat="1" applyFont="1" applyFill="1" applyBorder="1" applyAlignment="1">
      <alignment vertical="center" wrapText="1"/>
    </xf>
    <xf numFmtId="0" fontId="22" fillId="0" borderId="0" xfId="0" applyFont="1" applyFill="1" applyAlignment="1">
      <alignment horizontal="center"/>
    </xf>
    <xf numFmtId="167" fontId="22" fillId="0" borderId="27" xfId="0" applyNumberFormat="1" applyFont="1" applyFill="1" applyBorder="1" applyAlignment="1">
      <alignment horizontal="center"/>
    </xf>
    <xf numFmtId="167" fontId="22" fillId="0" borderId="28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 wrapText="1"/>
    </xf>
    <xf numFmtId="0" fontId="22" fillId="0" borderId="24" xfId="0" applyFont="1" applyFill="1" applyBorder="1" applyAlignment="1">
      <alignment horizontal="center" wrapText="1"/>
    </xf>
    <xf numFmtId="0" fontId="22" fillId="0" borderId="27" xfId="0" applyFont="1" applyFill="1" applyBorder="1" applyAlignment="1">
      <alignment horizontal="center" wrapText="1"/>
    </xf>
    <xf numFmtId="0" fontId="22" fillId="0" borderId="28" xfId="0" applyFont="1" applyFill="1" applyBorder="1" applyAlignment="1">
      <alignment horizontal="center" wrapText="1"/>
    </xf>
    <xf numFmtId="166" fontId="31" fillId="0" borderId="2" xfId="1" applyNumberFormat="1" applyFont="1" applyFill="1" applyBorder="1" applyAlignment="1">
      <alignment horizontal="center" vertical="center"/>
    </xf>
    <xf numFmtId="166" fontId="31" fillId="0" borderId="11" xfId="1" applyNumberFormat="1" applyFont="1" applyFill="1" applyBorder="1" applyAlignment="1">
      <alignment horizontal="center" vertical="center"/>
    </xf>
    <xf numFmtId="166" fontId="31" fillId="0" borderId="12" xfId="1" applyNumberFormat="1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166" fontId="22" fillId="0" borderId="2" xfId="1" applyNumberFormat="1" applyFont="1" applyFill="1" applyBorder="1" applyAlignment="1">
      <alignment horizontal="center" vertical="center" wrapText="1"/>
    </xf>
    <xf numFmtId="166" fontId="22" fillId="0" borderId="11" xfId="1" applyNumberFormat="1" applyFont="1" applyFill="1" applyBorder="1" applyAlignment="1">
      <alignment horizontal="center" vertical="center" wrapText="1"/>
    </xf>
    <xf numFmtId="166" fontId="22" fillId="0" borderId="12" xfId="1" applyNumberFormat="1" applyFont="1" applyFill="1" applyBorder="1" applyAlignment="1">
      <alignment horizontal="center" vertical="center" wrapText="1"/>
    </xf>
    <xf numFmtId="166" fontId="22" fillId="0" borderId="20" xfId="1" applyNumberFormat="1" applyFont="1" applyFill="1" applyBorder="1" applyAlignment="1">
      <alignment horizontal="center" vertical="center" wrapText="1"/>
    </xf>
    <xf numFmtId="166" fontId="22" fillId="0" borderId="29" xfId="1" applyNumberFormat="1" applyFont="1" applyFill="1" applyBorder="1" applyAlignment="1">
      <alignment horizontal="center" vertical="center" wrapText="1"/>
    </xf>
    <xf numFmtId="166" fontId="22" fillId="0" borderId="26" xfId="1" applyNumberFormat="1" applyFont="1" applyFill="1" applyBorder="1" applyAlignment="1">
      <alignment horizontal="center" vertical="center" wrapText="1"/>
    </xf>
    <xf numFmtId="166" fontId="22" fillId="0" borderId="1" xfId="1" applyNumberFormat="1" applyFont="1" applyFill="1" applyBorder="1" applyAlignment="1">
      <alignment horizontal="center" vertical="center"/>
    </xf>
    <xf numFmtId="166" fontId="31" fillId="0" borderId="1" xfId="1" applyNumberFormat="1" applyFont="1" applyFill="1" applyBorder="1" applyAlignment="1">
      <alignment horizontal="center" vertical="center" wrapText="1"/>
    </xf>
    <xf numFmtId="9" fontId="22" fillId="0" borderId="1" xfId="2" applyFont="1" applyFill="1" applyBorder="1" applyAlignment="1">
      <alignment horizontal="center" vertical="center" wrapText="1"/>
    </xf>
    <xf numFmtId="9" fontId="22" fillId="0" borderId="2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66" fontId="31" fillId="0" borderId="1" xfId="1" applyNumberFormat="1" applyFont="1" applyFill="1" applyBorder="1" applyAlignment="1">
      <alignment horizontal="center" vertical="center"/>
    </xf>
    <xf numFmtId="9" fontId="22" fillId="0" borderId="1" xfId="2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9" fontId="23" fillId="0" borderId="20" xfId="2" applyFont="1" applyFill="1" applyBorder="1" applyAlignment="1">
      <alignment horizontal="center" vertical="center" wrapText="1"/>
    </xf>
    <xf numFmtId="9" fontId="23" fillId="0" borderId="29" xfId="2" applyFont="1" applyFill="1" applyBorder="1" applyAlignment="1">
      <alignment horizontal="center" vertical="center" wrapText="1"/>
    </xf>
    <xf numFmtId="9" fontId="23" fillId="0" borderId="26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6" fontId="22" fillId="0" borderId="1" xfId="1" applyNumberFormat="1" applyFont="1" applyFill="1" applyBorder="1" applyAlignment="1">
      <alignment horizontal="center" vertical="center" wrapText="1"/>
    </xf>
    <xf numFmtId="168" fontId="22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9" fontId="23" fillId="0" borderId="1" xfId="0" applyNumberFormat="1" applyFont="1" applyFill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9" fontId="23" fillId="0" borderId="2" xfId="0" applyNumberFormat="1" applyFont="1" applyFill="1" applyBorder="1" applyAlignment="1">
      <alignment horizontal="center" vertical="center" wrapText="1"/>
    </xf>
    <xf numFmtId="9" fontId="23" fillId="0" borderId="11" xfId="0" applyNumberFormat="1" applyFont="1" applyFill="1" applyBorder="1" applyAlignment="1">
      <alignment horizontal="center" vertical="center" wrapText="1"/>
    </xf>
    <xf numFmtId="9" fontId="23" fillId="0" borderId="12" xfId="0" applyNumberFormat="1" applyFont="1" applyFill="1" applyBorder="1" applyAlignment="1">
      <alignment horizontal="center" vertical="center" wrapText="1"/>
    </xf>
    <xf numFmtId="9" fontId="22" fillId="0" borderId="1" xfId="2" applyNumberFormat="1" applyFont="1" applyFill="1" applyBorder="1" applyAlignment="1">
      <alignment horizontal="center" vertical="center" wrapText="1"/>
    </xf>
    <xf numFmtId="0" fontId="22" fillId="0" borderId="1" xfId="2" applyNumberFormat="1" applyFont="1" applyFill="1" applyBorder="1" applyAlignment="1">
      <alignment horizontal="center" vertical="center" wrapText="1"/>
    </xf>
    <xf numFmtId="14" fontId="22" fillId="0" borderId="1" xfId="1" applyNumberFormat="1" applyFont="1" applyFill="1" applyBorder="1" applyAlignment="1">
      <alignment horizontal="center" vertical="center"/>
    </xf>
    <xf numFmtId="9" fontId="12" fillId="0" borderId="1" xfId="2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9" fontId="22" fillId="0" borderId="2" xfId="2" applyFont="1" applyFill="1" applyBorder="1" applyAlignment="1">
      <alignment horizontal="center" vertical="center" wrapText="1"/>
    </xf>
    <xf numFmtId="9" fontId="22" fillId="0" borderId="11" xfId="2" applyFont="1" applyFill="1" applyBorder="1" applyAlignment="1">
      <alignment horizontal="center" vertical="center" wrapText="1"/>
    </xf>
    <xf numFmtId="9" fontId="22" fillId="0" borderId="12" xfId="2" applyFont="1" applyFill="1" applyBorder="1" applyAlignment="1">
      <alignment horizontal="center" vertical="center" wrapText="1"/>
    </xf>
    <xf numFmtId="9" fontId="22" fillId="0" borderId="1" xfId="0" applyNumberFormat="1" applyFont="1" applyFill="1" applyBorder="1" applyAlignment="1">
      <alignment horizontal="center" vertical="center" wrapText="1"/>
    </xf>
    <xf numFmtId="9" fontId="22" fillId="0" borderId="11" xfId="0" applyNumberFormat="1" applyFont="1" applyFill="1" applyBorder="1" applyAlignment="1">
      <alignment horizontal="center" vertical="center" wrapText="1"/>
    </xf>
    <xf numFmtId="9" fontId="22" fillId="0" borderId="12" xfId="0" applyNumberFormat="1" applyFont="1" applyFill="1" applyBorder="1" applyAlignment="1">
      <alignment horizontal="center" vertical="center" wrapText="1"/>
    </xf>
    <xf numFmtId="10" fontId="22" fillId="0" borderId="2" xfId="0" applyNumberFormat="1" applyFont="1" applyFill="1" applyBorder="1" applyAlignment="1">
      <alignment horizontal="center" vertical="center" wrapText="1"/>
    </xf>
    <xf numFmtId="10" fontId="22" fillId="0" borderId="11" xfId="0" applyNumberFormat="1" applyFont="1" applyFill="1" applyBorder="1" applyAlignment="1">
      <alignment horizontal="center" vertical="center" wrapText="1"/>
    </xf>
    <xf numFmtId="10" fontId="22" fillId="0" borderId="12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9" fontId="22" fillId="0" borderId="2" xfId="2" applyFont="1" applyFill="1" applyBorder="1" applyAlignment="1">
      <alignment horizontal="center" vertical="center"/>
    </xf>
    <xf numFmtId="9" fontId="22" fillId="0" borderId="11" xfId="2" applyFont="1" applyFill="1" applyBorder="1" applyAlignment="1">
      <alignment horizontal="center" vertical="center"/>
    </xf>
    <xf numFmtId="9" fontId="22" fillId="0" borderId="12" xfId="2" applyFont="1" applyFill="1" applyBorder="1" applyAlignment="1">
      <alignment horizontal="center" vertical="center"/>
    </xf>
    <xf numFmtId="2" fontId="22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9" fontId="12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167" fontId="28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9" fontId="22" fillId="0" borderId="1" xfId="1" applyNumberFormat="1" applyFont="1" applyFill="1" applyBorder="1" applyAlignment="1">
      <alignment horizontal="center" vertical="center"/>
    </xf>
    <xf numFmtId="9" fontId="23" fillId="0" borderId="1" xfId="2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66" fontId="22" fillId="2" borderId="1" xfId="1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2" fillId="5" borderId="38" xfId="0" applyFont="1" applyFill="1" applyBorder="1" applyAlignment="1">
      <alignment horizontal="center" wrapText="1"/>
    </xf>
    <xf numFmtId="0" fontId="22" fillId="5" borderId="37" xfId="0" applyFont="1" applyFill="1" applyBorder="1" applyAlignment="1">
      <alignment horizontal="center" wrapText="1"/>
    </xf>
    <xf numFmtId="166" fontId="31" fillId="6" borderId="1" xfId="1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/>
    </xf>
    <xf numFmtId="166" fontId="22" fillId="6" borderId="1" xfId="1" applyNumberFormat="1" applyFont="1" applyFill="1" applyBorder="1" applyAlignment="1">
      <alignment horizontal="center" vertical="center"/>
    </xf>
    <xf numFmtId="166" fontId="31" fillId="6" borderId="1" xfId="1" applyNumberFormat="1" applyFont="1" applyFill="1" applyBorder="1" applyAlignment="1">
      <alignment horizontal="center" vertical="center" wrapText="1"/>
    </xf>
    <xf numFmtId="0" fontId="22" fillId="7" borderId="1" xfId="2" applyNumberFormat="1" applyFont="1" applyFill="1" applyBorder="1" applyAlignment="1">
      <alignment horizontal="center" vertical="center" wrapText="1"/>
    </xf>
    <xf numFmtId="0" fontId="22" fillId="2" borderId="1" xfId="2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9" fontId="23" fillId="6" borderId="1" xfId="0" applyNumberFormat="1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9" fontId="22" fillId="6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166" fontId="31" fillId="2" borderId="1" xfId="1" applyNumberFormat="1" applyFont="1" applyFill="1" applyBorder="1" applyAlignment="1">
      <alignment horizontal="center" vertical="center" wrapText="1"/>
    </xf>
    <xf numFmtId="10" fontId="22" fillId="7" borderId="1" xfId="0" applyNumberFormat="1" applyFont="1" applyFill="1" applyBorder="1" applyAlignment="1">
      <alignment horizontal="center" vertical="center" wrapText="1"/>
    </xf>
    <xf numFmtId="10" fontId="22" fillId="2" borderId="1" xfId="0" applyNumberFormat="1" applyFont="1" applyFill="1" applyBorder="1" applyAlignment="1">
      <alignment horizontal="center" vertical="center" wrapText="1"/>
    </xf>
    <xf numFmtId="9" fontId="22" fillId="7" borderId="1" xfId="0" applyNumberFormat="1" applyFont="1" applyFill="1" applyBorder="1" applyAlignment="1">
      <alignment horizontal="center" vertical="center" wrapText="1"/>
    </xf>
    <xf numFmtId="9" fontId="22" fillId="2" borderId="1" xfId="0" applyNumberFormat="1" applyFont="1" applyFill="1" applyBorder="1" applyAlignment="1">
      <alignment horizontal="center" vertical="center" wrapText="1"/>
    </xf>
    <xf numFmtId="9" fontId="22" fillId="7" borderId="1" xfId="2" applyFont="1" applyFill="1" applyBorder="1" applyAlignment="1">
      <alignment horizontal="center" vertical="center" wrapText="1"/>
    </xf>
    <xf numFmtId="9" fontId="22" fillId="2" borderId="1" xfId="2" applyFont="1" applyFill="1" applyBorder="1" applyAlignment="1">
      <alignment horizontal="center" vertical="center" wrapText="1"/>
    </xf>
    <xf numFmtId="166" fontId="11" fillId="0" borderId="16" xfId="1" applyNumberFormat="1" applyFont="1" applyFill="1" applyBorder="1" applyAlignment="1">
      <alignment horizontal="center" vertical="center"/>
    </xf>
    <xf numFmtId="166" fontId="11" fillId="0" borderId="11" xfId="1" applyNumberFormat="1" applyFont="1" applyFill="1" applyBorder="1" applyAlignment="1">
      <alignment horizontal="center" vertical="center"/>
    </xf>
    <xf numFmtId="166" fontId="11" fillId="0" borderId="17" xfId="1" applyNumberFormat="1" applyFont="1" applyFill="1" applyBorder="1" applyAlignment="1">
      <alignment horizontal="center" vertical="center"/>
    </xf>
    <xf numFmtId="166" fontId="11" fillId="0" borderId="1" xfId="1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20" fillId="0" borderId="16" xfId="2" applyFont="1" applyFill="1" applyBorder="1" applyAlignment="1">
      <alignment horizontal="center" vertical="center" wrapText="1"/>
    </xf>
    <xf numFmtId="9" fontId="20" fillId="0" borderId="11" xfId="2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66" fontId="2" fillId="0" borderId="8" xfId="1" applyNumberFormat="1" applyFont="1" applyFill="1" applyBorder="1" applyAlignment="1">
      <alignment horizontal="center" vertical="center"/>
    </xf>
    <xf numFmtId="166" fontId="2" fillId="0" borderId="14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66" fontId="10" fillId="0" borderId="8" xfId="1" applyNumberFormat="1" applyFont="1" applyFill="1" applyBorder="1" applyAlignment="1">
      <alignment horizontal="center" vertical="center"/>
    </xf>
    <xf numFmtId="166" fontId="10" fillId="0" borderId="14" xfId="1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</cellXfs>
  <cellStyles count="4">
    <cellStyle name="Moneda" xfId="1" builtinId="4"/>
    <cellStyle name="Moneda [0]" xfId="3" builtinId="7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O96"/>
  <sheetViews>
    <sheetView tabSelected="1" topLeftCell="N3" zoomScale="60" zoomScaleNormal="60" workbookViewId="0">
      <pane ySplit="1" topLeftCell="A83" activePane="bottomLeft" state="frozen"/>
      <selection activeCell="P3" sqref="P3"/>
      <selection pane="bottomLeft" activeCell="N84" sqref="N84"/>
    </sheetView>
  </sheetViews>
  <sheetFormatPr baseColWidth="10" defaultColWidth="11.453125" defaultRowHeight="14.5" x14ac:dyDescent="0.35"/>
  <cols>
    <col min="1" max="1" width="25.1796875" style="111" customWidth="1"/>
    <col min="2" max="2" width="17.54296875" style="111" customWidth="1"/>
    <col min="3" max="3" width="16.26953125" style="111" customWidth="1"/>
    <col min="4" max="4" width="16.54296875" style="111" customWidth="1"/>
    <col min="5" max="5" width="16" style="111" customWidth="1"/>
    <col min="6" max="6" width="26" style="111" customWidth="1"/>
    <col min="7" max="7" width="23.26953125" style="111" customWidth="1"/>
    <col min="8" max="8" width="20.54296875" style="111" customWidth="1"/>
    <col min="9" max="9" width="23.81640625" style="111" customWidth="1"/>
    <col min="10" max="10" width="23.26953125" style="111" customWidth="1"/>
    <col min="11" max="11" width="26.453125" style="111" customWidth="1"/>
    <col min="12" max="14" width="24" style="111" customWidth="1"/>
    <col min="15" max="15" width="30.453125" style="111" customWidth="1"/>
    <col min="16" max="16" width="24" style="111" customWidth="1"/>
    <col min="17" max="17" width="32.81640625" style="111" customWidth="1"/>
    <col min="18" max="18" width="40" style="111" customWidth="1"/>
    <col min="19" max="19" width="39.81640625" style="111" customWidth="1"/>
    <col min="20" max="20" width="38" style="111" customWidth="1"/>
    <col min="21" max="21" width="20.7265625" style="111" customWidth="1"/>
    <col min="22" max="24" width="34" style="111" customWidth="1"/>
    <col min="25" max="25" width="16.7265625" style="111" customWidth="1"/>
    <col min="26" max="26" width="18.54296875" style="111" customWidth="1"/>
    <col min="27" max="27" width="17.54296875" style="111" customWidth="1"/>
    <col min="28" max="28" width="27.54296875" style="111" customWidth="1"/>
    <col min="29" max="29" width="20.7265625" style="111" customWidth="1"/>
    <col min="30" max="30" width="15.81640625" style="111" customWidth="1"/>
    <col min="31" max="31" width="29.81640625" style="111" customWidth="1"/>
    <col min="32" max="32" width="28.54296875" style="111" customWidth="1"/>
    <col min="33" max="33" width="33.26953125" style="111" customWidth="1"/>
    <col min="34" max="34" width="35.1796875" style="111" customWidth="1"/>
    <col min="35" max="35" width="35.1796875" style="203" customWidth="1"/>
    <col min="36" max="36" width="50.54296875" style="111" customWidth="1"/>
    <col min="37" max="16384" width="11.453125" style="111"/>
  </cols>
  <sheetData>
    <row r="3" spans="1:41" ht="58.5" customHeight="1" x14ac:dyDescent="0.35">
      <c r="A3" s="110" t="s">
        <v>0</v>
      </c>
      <c r="B3" s="110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3</v>
      </c>
      <c r="I3" s="110" t="s">
        <v>7</v>
      </c>
      <c r="J3" s="110" t="s">
        <v>8</v>
      </c>
      <c r="K3" s="110" t="s">
        <v>370</v>
      </c>
      <c r="L3" s="110" t="s">
        <v>415</v>
      </c>
      <c r="M3" s="110" t="s">
        <v>398</v>
      </c>
      <c r="N3" s="110" t="s">
        <v>394</v>
      </c>
      <c r="O3" s="110" t="s">
        <v>395</v>
      </c>
      <c r="P3" s="110" t="s">
        <v>396</v>
      </c>
      <c r="Q3" s="110" t="s">
        <v>9</v>
      </c>
      <c r="R3" s="110" t="s">
        <v>133</v>
      </c>
      <c r="S3" s="110" t="s">
        <v>134</v>
      </c>
      <c r="T3" s="110" t="s">
        <v>135</v>
      </c>
      <c r="U3" s="110" t="s">
        <v>136</v>
      </c>
      <c r="V3" s="110" t="s">
        <v>416</v>
      </c>
      <c r="W3" s="110" t="s">
        <v>417</v>
      </c>
      <c r="X3" s="110" t="s">
        <v>397</v>
      </c>
      <c r="Y3" s="110" t="s">
        <v>137</v>
      </c>
      <c r="Z3" s="110" t="s">
        <v>138</v>
      </c>
      <c r="AA3" s="110" t="s">
        <v>139</v>
      </c>
      <c r="AB3" s="110" t="s">
        <v>140</v>
      </c>
      <c r="AC3" s="110" t="s">
        <v>141</v>
      </c>
      <c r="AD3" s="110" t="s">
        <v>142</v>
      </c>
      <c r="AE3" s="110" t="s">
        <v>143</v>
      </c>
      <c r="AF3" s="110" t="s">
        <v>144</v>
      </c>
      <c r="AG3" s="110" t="s">
        <v>145</v>
      </c>
      <c r="AH3" s="227" t="s">
        <v>385</v>
      </c>
      <c r="AI3" s="228" t="s">
        <v>414</v>
      </c>
      <c r="AJ3" s="112" t="s">
        <v>429</v>
      </c>
    </row>
    <row r="4" spans="1:41" ht="133.5" customHeight="1" x14ac:dyDescent="0.35">
      <c r="A4" s="329" t="s">
        <v>10</v>
      </c>
      <c r="B4" s="206" t="s">
        <v>184</v>
      </c>
      <c r="C4" s="206" t="s">
        <v>185</v>
      </c>
      <c r="D4" s="176" t="s">
        <v>186</v>
      </c>
      <c r="E4" s="176" t="s">
        <v>187</v>
      </c>
      <c r="F4" s="206" t="s">
        <v>188</v>
      </c>
      <c r="G4" s="206" t="s">
        <v>189</v>
      </c>
      <c r="H4" s="206" t="s">
        <v>328</v>
      </c>
      <c r="I4" s="206" t="s">
        <v>190</v>
      </c>
      <c r="J4" s="206">
        <v>1</v>
      </c>
      <c r="K4" s="206" t="s">
        <v>287</v>
      </c>
      <c r="L4" s="206">
        <v>0</v>
      </c>
      <c r="M4" s="206">
        <v>0</v>
      </c>
      <c r="N4" s="210">
        <v>0</v>
      </c>
      <c r="O4" s="210">
        <v>0</v>
      </c>
      <c r="P4" s="210">
        <f>+O4</f>
        <v>0</v>
      </c>
      <c r="Q4" s="206" t="s">
        <v>26</v>
      </c>
      <c r="R4" s="219">
        <v>2020130010062</v>
      </c>
      <c r="S4" s="206" t="s">
        <v>234</v>
      </c>
      <c r="T4" s="206" t="s">
        <v>219</v>
      </c>
      <c r="U4" s="206">
        <v>20</v>
      </c>
      <c r="V4" s="206">
        <v>0</v>
      </c>
      <c r="W4" s="206">
        <v>0</v>
      </c>
      <c r="X4" s="210">
        <v>0</v>
      </c>
      <c r="Y4" s="206" t="s">
        <v>380</v>
      </c>
      <c r="Z4" s="206" t="s">
        <v>218</v>
      </c>
      <c r="AA4" s="209">
        <v>0.5</v>
      </c>
      <c r="AB4" s="206" t="s">
        <v>11</v>
      </c>
      <c r="AC4" s="206" t="s">
        <v>220</v>
      </c>
      <c r="AD4" s="206"/>
      <c r="AE4" s="176"/>
      <c r="AF4" s="206"/>
      <c r="AG4" s="206"/>
      <c r="AH4" s="176">
        <v>0</v>
      </c>
      <c r="AI4" s="234"/>
      <c r="AJ4" s="112"/>
    </row>
    <row r="5" spans="1:41" ht="173.25" customHeight="1" x14ac:dyDescent="0.35">
      <c r="A5" s="330"/>
      <c r="B5" s="238" t="s">
        <v>11</v>
      </c>
      <c r="C5" s="238" t="s">
        <v>12</v>
      </c>
      <c r="D5" s="238" t="s">
        <v>13</v>
      </c>
      <c r="E5" s="238" t="s">
        <v>14</v>
      </c>
      <c r="F5" s="238" t="s">
        <v>15</v>
      </c>
      <c r="G5" s="238" t="s">
        <v>191</v>
      </c>
      <c r="H5" s="238">
        <v>0</v>
      </c>
      <c r="I5" s="238" t="s">
        <v>192</v>
      </c>
      <c r="J5" s="238">
        <v>8</v>
      </c>
      <c r="K5" s="238" t="s">
        <v>221</v>
      </c>
      <c r="L5" s="238">
        <v>0</v>
      </c>
      <c r="M5" s="293">
        <v>0</v>
      </c>
      <c r="N5" s="315">
        <v>0</v>
      </c>
      <c r="O5" s="315">
        <v>0</v>
      </c>
      <c r="P5" s="315">
        <f>+O5</f>
        <v>0</v>
      </c>
      <c r="Q5" s="238" t="s">
        <v>19</v>
      </c>
      <c r="R5" s="238" t="s">
        <v>357</v>
      </c>
      <c r="S5" s="238" t="s">
        <v>358</v>
      </c>
      <c r="T5" s="238" t="s">
        <v>222</v>
      </c>
      <c r="U5" s="238" t="s">
        <v>223</v>
      </c>
      <c r="V5" s="238">
        <v>0</v>
      </c>
      <c r="W5" s="238">
        <v>0</v>
      </c>
      <c r="X5" s="286">
        <v>0</v>
      </c>
      <c r="Y5" s="284" t="s">
        <v>380</v>
      </c>
      <c r="Z5" s="284" t="s">
        <v>224</v>
      </c>
      <c r="AA5" s="292">
        <v>0.05</v>
      </c>
      <c r="AB5" s="171" t="s">
        <v>235</v>
      </c>
      <c r="AC5" s="171" t="s">
        <v>226</v>
      </c>
      <c r="AD5" s="224" t="s">
        <v>247</v>
      </c>
      <c r="AE5" s="224">
        <v>1000000000</v>
      </c>
      <c r="AF5" s="199" t="s">
        <v>289</v>
      </c>
      <c r="AG5" s="211" t="s">
        <v>424</v>
      </c>
      <c r="AH5" s="224">
        <v>115200000</v>
      </c>
      <c r="AI5" s="235">
        <f>+AH5/AE5</f>
        <v>0.1152</v>
      </c>
      <c r="AJ5" s="112"/>
    </row>
    <row r="6" spans="1:41" ht="173.25" customHeight="1" x14ac:dyDescent="0.35">
      <c r="A6" s="330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88"/>
      <c r="N6" s="316"/>
      <c r="O6" s="316"/>
      <c r="P6" s="316"/>
      <c r="Q6" s="238"/>
      <c r="R6" s="238"/>
      <c r="S6" s="238"/>
      <c r="T6" s="238"/>
      <c r="U6" s="238"/>
      <c r="V6" s="238"/>
      <c r="W6" s="238"/>
      <c r="X6" s="286"/>
      <c r="Y6" s="284"/>
      <c r="Z6" s="284"/>
      <c r="AA6" s="292"/>
      <c r="AB6" s="171"/>
      <c r="AC6" s="171"/>
      <c r="AD6" s="226" t="s">
        <v>425</v>
      </c>
      <c r="AE6" s="226">
        <v>2700000000</v>
      </c>
      <c r="AF6" s="199" t="s">
        <v>289</v>
      </c>
      <c r="AG6" s="211" t="s">
        <v>426</v>
      </c>
      <c r="AH6" s="226">
        <v>0</v>
      </c>
      <c r="AI6" s="235">
        <f>+AH6/AE6</f>
        <v>0</v>
      </c>
      <c r="AJ6" s="112"/>
    </row>
    <row r="7" spans="1:41" ht="58.5" customHeight="1" x14ac:dyDescent="0.35">
      <c r="A7" s="330"/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89"/>
      <c r="N7" s="317"/>
      <c r="O7" s="317"/>
      <c r="P7" s="317"/>
      <c r="Q7" s="238"/>
      <c r="R7" s="238"/>
      <c r="S7" s="238"/>
      <c r="T7" s="238"/>
      <c r="U7" s="238"/>
      <c r="V7" s="238"/>
      <c r="W7" s="238"/>
      <c r="X7" s="286"/>
      <c r="Y7" s="284"/>
      <c r="Z7" s="284"/>
      <c r="AA7" s="292"/>
      <c r="AB7" s="171" t="s">
        <v>235</v>
      </c>
      <c r="AC7" s="171" t="s">
        <v>226</v>
      </c>
      <c r="AD7" s="225" t="s">
        <v>428</v>
      </c>
      <c r="AE7" s="225">
        <v>322684205.44</v>
      </c>
      <c r="AF7" s="199" t="s">
        <v>289</v>
      </c>
      <c r="AG7" s="211" t="s">
        <v>427</v>
      </c>
      <c r="AH7" s="225">
        <v>0</v>
      </c>
      <c r="AI7" s="235">
        <f>+AH7/AE7</f>
        <v>0</v>
      </c>
      <c r="AJ7" s="112"/>
    </row>
    <row r="8" spans="1:41" ht="111.75" customHeight="1" x14ac:dyDescent="0.35">
      <c r="A8" s="330"/>
      <c r="B8" s="298" t="s">
        <v>20</v>
      </c>
      <c r="C8" s="178" t="s">
        <v>21</v>
      </c>
      <c r="D8" s="178">
        <v>0.5</v>
      </c>
      <c r="E8" s="178" t="s">
        <v>22</v>
      </c>
      <c r="F8" s="298" t="s">
        <v>193</v>
      </c>
      <c r="G8" s="215" t="s">
        <v>23</v>
      </c>
      <c r="H8" s="215" t="s">
        <v>24</v>
      </c>
      <c r="I8" s="215" t="s">
        <v>25</v>
      </c>
      <c r="J8" s="215">
        <v>1</v>
      </c>
      <c r="K8" s="221">
        <v>0.5</v>
      </c>
      <c r="L8" s="221">
        <v>0.15</v>
      </c>
      <c r="M8" s="221">
        <v>0.4</v>
      </c>
      <c r="N8" s="217">
        <f>+L8/K8</f>
        <v>0.3</v>
      </c>
      <c r="O8" s="221">
        <f>+M8/J8</f>
        <v>0.4</v>
      </c>
      <c r="P8" s="305">
        <f>+AVERAGE(O8:O20)</f>
        <v>0.45166666666666666</v>
      </c>
      <c r="Q8" s="238" t="s">
        <v>26</v>
      </c>
      <c r="R8" s="312">
        <v>2020130010062</v>
      </c>
      <c r="S8" s="238" t="s">
        <v>234</v>
      </c>
      <c r="T8" s="206" t="s">
        <v>231</v>
      </c>
      <c r="U8" s="206" t="s">
        <v>369</v>
      </c>
      <c r="V8" s="209">
        <v>0.7</v>
      </c>
      <c r="W8" s="209">
        <f t="shared" ref="W8:X9" si="0">+V8</f>
        <v>0.7</v>
      </c>
      <c r="X8" s="210">
        <f>+W8</f>
        <v>0.7</v>
      </c>
      <c r="Y8" s="208" t="s">
        <v>380</v>
      </c>
      <c r="Z8" s="208" t="s">
        <v>227</v>
      </c>
      <c r="AA8" s="212" t="s">
        <v>228</v>
      </c>
      <c r="AB8" s="223" t="s">
        <v>11</v>
      </c>
      <c r="AC8" s="223" t="s">
        <v>226</v>
      </c>
      <c r="AD8" s="208" t="s">
        <v>247</v>
      </c>
      <c r="AE8" s="208">
        <v>1787145951</v>
      </c>
      <c r="AF8" s="199" t="s">
        <v>318</v>
      </c>
      <c r="AG8" s="211" t="s">
        <v>319</v>
      </c>
      <c r="AH8" s="208">
        <v>0</v>
      </c>
      <c r="AI8" s="236">
        <f>+AH8/AE8</f>
        <v>0</v>
      </c>
      <c r="AJ8" s="112"/>
    </row>
    <row r="9" spans="1:41" ht="117" customHeight="1" x14ac:dyDescent="0.35">
      <c r="A9" s="330"/>
      <c r="B9" s="298"/>
      <c r="C9" s="290" t="s">
        <v>27</v>
      </c>
      <c r="D9" s="290">
        <v>1</v>
      </c>
      <c r="E9" s="290" t="s">
        <v>28</v>
      </c>
      <c r="F9" s="298"/>
      <c r="G9" s="215" t="s">
        <v>151</v>
      </c>
      <c r="H9" s="215" t="s">
        <v>37</v>
      </c>
      <c r="I9" s="215" t="s">
        <v>38</v>
      </c>
      <c r="J9" s="206">
        <v>25</v>
      </c>
      <c r="K9" s="215">
        <v>10</v>
      </c>
      <c r="L9" s="215">
        <v>0</v>
      </c>
      <c r="M9" s="215">
        <v>15</v>
      </c>
      <c r="N9" s="215">
        <f>+L9/K9</f>
        <v>0</v>
      </c>
      <c r="O9" s="217">
        <f>+M9/J9</f>
        <v>0.6</v>
      </c>
      <c r="P9" s="306"/>
      <c r="Q9" s="238"/>
      <c r="R9" s="312"/>
      <c r="S9" s="238"/>
      <c r="T9" s="206" t="s">
        <v>232</v>
      </c>
      <c r="U9" s="206">
        <v>10</v>
      </c>
      <c r="V9" s="209">
        <v>0</v>
      </c>
      <c r="W9" s="209">
        <f t="shared" si="0"/>
        <v>0</v>
      </c>
      <c r="X9" s="210">
        <f t="shared" si="0"/>
        <v>0</v>
      </c>
      <c r="Y9" s="208" t="s">
        <v>380</v>
      </c>
      <c r="Z9" s="208" t="s">
        <v>227</v>
      </c>
      <c r="AA9" s="212">
        <v>0.1</v>
      </c>
      <c r="AB9" s="208" t="s">
        <v>11</v>
      </c>
      <c r="AC9" s="223" t="s">
        <v>226</v>
      </c>
      <c r="AD9" s="284" t="s">
        <v>303</v>
      </c>
      <c r="AE9" s="284">
        <v>3378000000</v>
      </c>
      <c r="AF9" s="335" t="s">
        <v>318</v>
      </c>
      <c r="AG9" s="333" t="s">
        <v>321</v>
      </c>
      <c r="AH9" s="284">
        <v>2140050000</v>
      </c>
      <c r="AI9" s="241">
        <f>+AH9/AE9</f>
        <v>0.6335257548845471</v>
      </c>
      <c r="AJ9" s="112"/>
      <c r="AO9" s="111" t="s">
        <v>147</v>
      </c>
    </row>
    <row r="10" spans="1:41" ht="99" customHeight="1" x14ac:dyDescent="0.35">
      <c r="A10" s="330"/>
      <c r="B10" s="298"/>
      <c r="C10" s="290"/>
      <c r="D10" s="290"/>
      <c r="E10" s="290"/>
      <c r="F10" s="298"/>
      <c r="G10" s="215" t="s">
        <v>36</v>
      </c>
      <c r="H10" s="215" t="s">
        <v>39</v>
      </c>
      <c r="I10" s="215" t="s">
        <v>40</v>
      </c>
      <c r="J10" s="206">
        <v>1</v>
      </c>
      <c r="K10" s="221">
        <v>0.57999999999999996</v>
      </c>
      <c r="L10" s="221">
        <v>0.08</v>
      </c>
      <c r="M10" s="221">
        <v>0.5</v>
      </c>
      <c r="N10" s="221">
        <f>+L10/K10</f>
        <v>0.13793103448275865</v>
      </c>
      <c r="O10" s="221">
        <f>+M10/J10</f>
        <v>0.5</v>
      </c>
      <c r="P10" s="306"/>
      <c r="Q10" s="238"/>
      <c r="R10" s="312"/>
      <c r="S10" s="238"/>
      <c r="T10" s="206" t="s">
        <v>233</v>
      </c>
      <c r="U10" s="206">
        <v>50</v>
      </c>
      <c r="V10" s="209">
        <v>0.4</v>
      </c>
      <c r="W10" s="209">
        <f>+V10</f>
        <v>0.4</v>
      </c>
      <c r="X10" s="210">
        <f t="shared" ref="X10" si="1">+W10</f>
        <v>0.4</v>
      </c>
      <c r="Y10" s="208" t="s">
        <v>380</v>
      </c>
      <c r="Z10" s="208" t="s">
        <v>224</v>
      </c>
      <c r="AA10" s="212">
        <v>0.5</v>
      </c>
      <c r="AB10" s="208" t="s">
        <v>236</v>
      </c>
      <c r="AC10" s="223" t="s">
        <v>226</v>
      </c>
      <c r="AD10" s="284"/>
      <c r="AE10" s="284"/>
      <c r="AF10" s="335"/>
      <c r="AG10" s="333"/>
      <c r="AH10" s="284"/>
      <c r="AI10" s="241"/>
      <c r="AJ10" s="112"/>
    </row>
    <row r="11" spans="1:41" ht="142.5" customHeight="1" x14ac:dyDescent="0.35">
      <c r="A11" s="330"/>
      <c r="B11" s="298"/>
      <c r="C11" s="290"/>
      <c r="D11" s="290"/>
      <c r="E11" s="290"/>
      <c r="F11" s="298"/>
      <c r="G11" s="215" t="s">
        <v>29</v>
      </c>
      <c r="H11" s="215" t="s">
        <v>30</v>
      </c>
      <c r="I11" s="215" t="s">
        <v>31</v>
      </c>
      <c r="J11" s="206">
        <v>3</v>
      </c>
      <c r="K11" s="206">
        <v>0.33</v>
      </c>
      <c r="L11" s="206">
        <v>0</v>
      </c>
      <c r="M11" s="206">
        <v>0</v>
      </c>
      <c r="N11" s="206">
        <v>0</v>
      </c>
      <c r="O11" s="206">
        <v>0</v>
      </c>
      <c r="P11" s="306"/>
      <c r="Q11" s="290" t="s">
        <v>359</v>
      </c>
      <c r="R11" s="290"/>
      <c r="S11" s="206" t="s">
        <v>360</v>
      </c>
      <c r="T11" s="206" t="s">
        <v>361</v>
      </c>
      <c r="U11" s="215"/>
      <c r="V11" s="215">
        <v>0</v>
      </c>
      <c r="W11" s="178">
        <v>0</v>
      </c>
      <c r="X11" s="202">
        <v>0</v>
      </c>
      <c r="Y11" s="314"/>
      <c r="Z11" s="314"/>
      <c r="AA11" s="314"/>
      <c r="AB11" s="173" t="s">
        <v>235</v>
      </c>
      <c r="AC11" s="173" t="s">
        <v>226</v>
      </c>
      <c r="AD11" s="113" t="s">
        <v>247</v>
      </c>
      <c r="AE11" s="242">
        <v>700000000</v>
      </c>
      <c r="AF11" s="245" t="s">
        <v>293</v>
      </c>
      <c r="AG11" s="245" t="s">
        <v>294</v>
      </c>
      <c r="AH11" s="245">
        <v>378600000</v>
      </c>
      <c r="AI11" s="248">
        <f>+AH11/AE11</f>
        <v>0.54085714285714281</v>
      </c>
      <c r="AJ11" s="112"/>
    </row>
    <row r="12" spans="1:41" ht="99" customHeight="1" x14ac:dyDescent="0.35">
      <c r="A12" s="330"/>
      <c r="B12" s="298"/>
      <c r="C12" s="290"/>
      <c r="D12" s="290"/>
      <c r="E12" s="290"/>
      <c r="F12" s="298"/>
      <c r="G12" s="290" t="s">
        <v>33</v>
      </c>
      <c r="H12" s="290" t="s">
        <v>34</v>
      </c>
      <c r="I12" s="290" t="s">
        <v>35</v>
      </c>
      <c r="J12" s="238">
        <v>1</v>
      </c>
      <c r="K12" s="238">
        <v>1</v>
      </c>
      <c r="L12" s="238">
        <v>1</v>
      </c>
      <c r="M12" s="238">
        <v>1</v>
      </c>
      <c r="N12" s="238">
        <v>1</v>
      </c>
      <c r="O12" s="286">
        <f>+M12/J12</f>
        <v>1</v>
      </c>
      <c r="P12" s="306"/>
      <c r="Q12" s="290"/>
      <c r="R12" s="290"/>
      <c r="S12" s="238" t="s">
        <v>362</v>
      </c>
      <c r="T12" s="238" t="s">
        <v>362</v>
      </c>
      <c r="U12" s="290">
        <v>1</v>
      </c>
      <c r="V12" s="290">
        <v>0</v>
      </c>
      <c r="W12" s="290">
        <v>0</v>
      </c>
      <c r="X12" s="337">
        <v>0</v>
      </c>
      <c r="Y12" s="314"/>
      <c r="Z12" s="314"/>
      <c r="AA12" s="314"/>
      <c r="AB12" s="173" t="s">
        <v>235</v>
      </c>
      <c r="AC12" s="173" t="s">
        <v>226</v>
      </c>
      <c r="AD12" s="314" t="s">
        <v>247</v>
      </c>
      <c r="AE12" s="243"/>
      <c r="AF12" s="246"/>
      <c r="AG12" s="246"/>
      <c r="AH12" s="246"/>
      <c r="AI12" s="249"/>
      <c r="AJ12" s="112"/>
    </row>
    <row r="13" spans="1:41" ht="8.25" customHeight="1" x14ac:dyDescent="0.35">
      <c r="A13" s="330"/>
      <c r="B13" s="298"/>
      <c r="C13" s="290"/>
      <c r="D13" s="290"/>
      <c r="E13" s="290"/>
      <c r="F13" s="298"/>
      <c r="G13" s="290"/>
      <c r="H13" s="290"/>
      <c r="I13" s="290"/>
      <c r="J13" s="238"/>
      <c r="K13" s="238"/>
      <c r="L13" s="238"/>
      <c r="M13" s="238"/>
      <c r="N13" s="238"/>
      <c r="O13" s="286"/>
      <c r="P13" s="306"/>
      <c r="Q13" s="290"/>
      <c r="R13" s="290"/>
      <c r="S13" s="238"/>
      <c r="T13" s="238"/>
      <c r="U13" s="290"/>
      <c r="V13" s="290"/>
      <c r="W13" s="290"/>
      <c r="X13" s="337"/>
      <c r="Y13" s="314"/>
      <c r="Z13" s="314"/>
      <c r="AA13" s="314"/>
      <c r="AB13" s="173" t="s">
        <v>235</v>
      </c>
      <c r="AC13" s="173" t="s">
        <v>226</v>
      </c>
      <c r="AD13" s="314"/>
      <c r="AE13" s="243"/>
      <c r="AF13" s="246"/>
      <c r="AG13" s="246"/>
      <c r="AH13" s="246"/>
      <c r="AI13" s="249"/>
      <c r="AJ13" s="112"/>
    </row>
    <row r="14" spans="1:41" ht="15.75" customHeight="1" x14ac:dyDescent="0.35">
      <c r="A14" s="330"/>
      <c r="B14" s="298"/>
      <c r="C14" s="290"/>
      <c r="D14" s="290"/>
      <c r="E14" s="290"/>
      <c r="F14" s="298"/>
      <c r="G14" s="290"/>
      <c r="H14" s="290"/>
      <c r="I14" s="290"/>
      <c r="J14" s="238"/>
      <c r="K14" s="238"/>
      <c r="L14" s="238"/>
      <c r="M14" s="238"/>
      <c r="N14" s="238"/>
      <c r="O14" s="286"/>
      <c r="P14" s="306"/>
      <c r="Q14" s="290"/>
      <c r="R14" s="290"/>
      <c r="S14" s="238"/>
      <c r="T14" s="238"/>
      <c r="U14" s="290"/>
      <c r="V14" s="290"/>
      <c r="W14" s="290"/>
      <c r="X14" s="337"/>
      <c r="Y14" s="314"/>
      <c r="Z14" s="314"/>
      <c r="AA14" s="314"/>
      <c r="AB14" s="173" t="s">
        <v>235</v>
      </c>
      <c r="AC14" s="173" t="s">
        <v>226</v>
      </c>
      <c r="AD14" s="314"/>
      <c r="AE14" s="244"/>
      <c r="AF14" s="247"/>
      <c r="AG14" s="247"/>
      <c r="AH14" s="247"/>
      <c r="AI14" s="250"/>
      <c r="AJ14" s="112"/>
    </row>
    <row r="15" spans="1:41" ht="33" customHeight="1" x14ac:dyDescent="0.35">
      <c r="A15" s="330"/>
      <c r="B15" s="298"/>
      <c r="C15" s="290"/>
      <c r="D15" s="290"/>
      <c r="E15" s="290"/>
      <c r="F15" s="298"/>
      <c r="G15" s="290" t="s">
        <v>41</v>
      </c>
      <c r="H15" s="290" t="s">
        <v>42</v>
      </c>
      <c r="I15" s="290" t="s">
        <v>43</v>
      </c>
      <c r="J15" s="238">
        <v>1</v>
      </c>
      <c r="K15" s="309">
        <v>0.33</v>
      </c>
      <c r="L15" s="309">
        <v>0</v>
      </c>
      <c r="M15" s="308">
        <v>0.21</v>
      </c>
      <c r="N15" s="286">
        <f>+L15/K15</f>
        <v>0</v>
      </c>
      <c r="O15" s="286">
        <f>+M15/J15</f>
        <v>0.21</v>
      </c>
      <c r="P15" s="306"/>
      <c r="Q15" s="290" t="s">
        <v>44</v>
      </c>
      <c r="R15" s="313">
        <v>2020130010300</v>
      </c>
      <c r="S15" s="290" t="s">
        <v>371</v>
      </c>
      <c r="T15" s="206" t="s">
        <v>372</v>
      </c>
      <c r="U15" s="238">
        <v>1</v>
      </c>
      <c r="V15" s="238">
        <v>0</v>
      </c>
      <c r="W15" s="238">
        <v>0</v>
      </c>
      <c r="X15" s="286">
        <v>0</v>
      </c>
      <c r="Y15" s="314" t="s">
        <v>380</v>
      </c>
      <c r="Z15" s="314" t="s">
        <v>253</v>
      </c>
      <c r="AA15" s="314"/>
      <c r="AB15" s="173" t="s">
        <v>11</v>
      </c>
      <c r="AC15" s="173" t="s">
        <v>378</v>
      </c>
      <c r="AD15" s="255" t="s">
        <v>379</v>
      </c>
      <c r="AE15" s="242">
        <v>700000000</v>
      </c>
      <c r="AF15" s="260" t="s">
        <v>405</v>
      </c>
      <c r="AG15" s="260" t="s">
        <v>291</v>
      </c>
      <c r="AH15" s="242">
        <v>167600000</v>
      </c>
      <c r="AI15" s="262">
        <f>+AH15/AE15</f>
        <v>0.23942857142857144</v>
      </c>
      <c r="AJ15" s="112"/>
    </row>
    <row r="16" spans="1:41" ht="33" customHeight="1" x14ac:dyDescent="0.35">
      <c r="A16" s="330"/>
      <c r="B16" s="298"/>
      <c r="C16" s="290"/>
      <c r="D16" s="290"/>
      <c r="E16" s="290"/>
      <c r="F16" s="298"/>
      <c r="G16" s="290"/>
      <c r="H16" s="290"/>
      <c r="I16" s="290"/>
      <c r="J16" s="238"/>
      <c r="K16" s="309"/>
      <c r="L16" s="309"/>
      <c r="M16" s="309"/>
      <c r="N16" s="286"/>
      <c r="O16" s="286"/>
      <c r="P16" s="306"/>
      <c r="Q16" s="290"/>
      <c r="R16" s="313"/>
      <c r="S16" s="290"/>
      <c r="T16" s="206" t="s">
        <v>373</v>
      </c>
      <c r="U16" s="238"/>
      <c r="V16" s="238"/>
      <c r="W16" s="238"/>
      <c r="X16" s="286"/>
      <c r="Y16" s="314"/>
      <c r="Z16" s="314"/>
      <c r="AA16" s="314"/>
      <c r="AB16" s="173" t="s">
        <v>11</v>
      </c>
      <c r="AC16" s="173" t="s">
        <v>378</v>
      </c>
      <c r="AD16" s="255"/>
      <c r="AE16" s="243"/>
      <c r="AF16" s="260"/>
      <c r="AG16" s="260"/>
      <c r="AH16" s="243"/>
      <c r="AI16" s="263"/>
      <c r="AJ16" s="112"/>
    </row>
    <row r="17" spans="1:36" ht="60" customHeight="1" x14ac:dyDescent="0.35">
      <c r="A17" s="330"/>
      <c r="B17" s="298"/>
      <c r="C17" s="290"/>
      <c r="D17" s="290"/>
      <c r="E17" s="290"/>
      <c r="F17" s="298"/>
      <c r="G17" s="290"/>
      <c r="H17" s="290"/>
      <c r="I17" s="290"/>
      <c r="J17" s="238"/>
      <c r="K17" s="309"/>
      <c r="L17" s="309"/>
      <c r="M17" s="309"/>
      <c r="N17" s="286"/>
      <c r="O17" s="286"/>
      <c r="P17" s="306"/>
      <c r="Q17" s="290"/>
      <c r="R17" s="313"/>
      <c r="S17" s="290"/>
      <c r="T17" s="206" t="s">
        <v>374</v>
      </c>
      <c r="U17" s="238"/>
      <c r="V17" s="238"/>
      <c r="W17" s="238"/>
      <c r="X17" s="286"/>
      <c r="Y17" s="314"/>
      <c r="Z17" s="314"/>
      <c r="AA17" s="314"/>
      <c r="AB17" s="173" t="s">
        <v>11</v>
      </c>
      <c r="AC17" s="173" t="s">
        <v>378</v>
      </c>
      <c r="AD17" s="255"/>
      <c r="AE17" s="243"/>
      <c r="AF17" s="260"/>
      <c r="AG17" s="260"/>
      <c r="AH17" s="243"/>
      <c r="AI17" s="263"/>
      <c r="AJ17" s="112"/>
    </row>
    <row r="18" spans="1:36" ht="27.75" customHeight="1" x14ac:dyDescent="0.35">
      <c r="A18" s="330"/>
      <c r="B18" s="298"/>
      <c r="C18" s="290"/>
      <c r="D18" s="290"/>
      <c r="E18" s="290"/>
      <c r="F18" s="298"/>
      <c r="G18" s="290"/>
      <c r="H18" s="290"/>
      <c r="I18" s="290"/>
      <c r="J18" s="238"/>
      <c r="K18" s="309"/>
      <c r="L18" s="309"/>
      <c r="M18" s="309"/>
      <c r="N18" s="286"/>
      <c r="O18" s="286"/>
      <c r="P18" s="306"/>
      <c r="Q18" s="290"/>
      <c r="R18" s="313"/>
      <c r="S18" s="290"/>
      <c r="T18" s="206" t="s">
        <v>375</v>
      </c>
      <c r="U18" s="238"/>
      <c r="V18" s="238"/>
      <c r="W18" s="238"/>
      <c r="X18" s="286"/>
      <c r="Y18" s="314"/>
      <c r="Z18" s="314"/>
      <c r="AA18" s="314"/>
      <c r="AB18" s="173" t="s">
        <v>11</v>
      </c>
      <c r="AC18" s="173" t="s">
        <v>378</v>
      </c>
      <c r="AD18" s="255"/>
      <c r="AE18" s="243"/>
      <c r="AF18" s="260"/>
      <c r="AG18" s="260"/>
      <c r="AH18" s="243"/>
      <c r="AI18" s="263"/>
      <c r="AJ18" s="112"/>
    </row>
    <row r="19" spans="1:36" ht="15.75" customHeight="1" x14ac:dyDescent="0.35">
      <c r="A19" s="330"/>
      <c r="B19" s="298"/>
      <c r="C19" s="290"/>
      <c r="D19" s="290"/>
      <c r="E19" s="290"/>
      <c r="F19" s="298"/>
      <c r="G19" s="290"/>
      <c r="H19" s="290"/>
      <c r="I19" s="290"/>
      <c r="J19" s="238"/>
      <c r="K19" s="309"/>
      <c r="L19" s="309"/>
      <c r="M19" s="309"/>
      <c r="N19" s="286"/>
      <c r="O19" s="286"/>
      <c r="P19" s="306"/>
      <c r="Q19" s="290"/>
      <c r="R19" s="313"/>
      <c r="S19" s="290"/>
      <c r="T19" s="206" t="s">
        <v>376</v>
      </c>
      <c r="U19" s="238"/>
      <c r="V19" s="238"/>
      <c r="W19" s="238"/>
      <c r="X19" s="286"/>
      <c r="Y19" s="314"/>
      <c r="Z19" s="314"/>
      <c r="AA19" s="314"/>
      <c r="AB19" s="173" t="s">
        <v>11</v>
      </c>
      <c r="AC19" s="173" t="s">
        <v>378</v>
      </c>
      <c r="AD19" s="255"/>
      <c r="AE19" s="243"/>
      <c r="AF19" s="260"/>
      <c r="AG19" s="260"/>
      <c r="AH19" s="243"/>
      <c r="AI19" s="263"/>
      <c r="AJ19" s="112"/>
    </row>
    <row r="20" spans="1:36" ht="62.25" customHeight="1" x14ac:dyDescent="0.35">
      <c r="A20" s="330"/>
      <c r="B20" s="298"/>
      <c r="C20" s="290"/>
      <c r="D20" s="290"/>
      <c r="E20" s="290"/>
      <c r="F20" s="298"/>
      <c r="G20" s="290"/>
      <c r="H20" s="290"/>
      <c r="I20" s="290"/>
      <c r="J20" s="238"/>
      <c r="K20" s="309"/>
      <c r="L20" s="309"/>
      <c r="M20" s="309"/>
      <c r="N20" s="286"/>
      <c r="O20" s="286"/>
      <c r="P20" s="307"/>
      <c r="Q20" s="290"/>
      <c r="R20" s="313"/>
      <c r="S20" s="290"/>
      <c r="T20" s="215" t="s">
        <v>377</v>
      </c>
      <c r="U20" s="238"/>
      <c r="V20" s="238"/>
      <c r="W20" s="238"/>
      <c r="X20" s="286"/>
      <c r="Y20" s="314"/>
      <c r="Z20" s="314"/>
      <c r="AA20" s="314"/>
      <c r="AB20" s="173" t="s">
        <v>11</v>
      </c>
      <c r="AC20" s="173" t="s">
        <v>378</v>
      </c>
      <c r="AD20" s="255"/>
      <c r="AE20" s="244"/>
      <c r="AF20" s="260"/>
      <c r="AG20" s="260"/>
      <c r="AH20" s="244"/>
      <c r="AI20" s="264"/>
      <c r="AJ20" s="112"/>
    </row>
    <row r="21" spans="1:36" ht="28" x14ac:dyDescent="0.35">
      <c r="A21" s="330"/>
      <c r="B21" s="298"/>
      <c r="C21" s="290" t="s">
        <v>21</v>
      </c>
      <c r="D21" s="290">
        <v>0.5</v>
      </c>
      <c r="E21" s="290" t="s">
        <v>22</v>
      </c>
      <c r="F21" s="298" t="s">
        <v>45</v>
      </c>
      <c r="G21" s="298" t="s">
        <v>46</v>
      </c>
      <c r="H21" s="311">
        <v>0.6</v>
      </c>
      <c r="I21" s="311" t="s">
        <v>47</v>
      </c>
      <c r="J21" s="238">
        <v>1</v>
      </c>
      <c r="K21" s="286">
        <v>0.13200000000000001</v>
      </c>
      <c r="L21" s="303">
        <v>1.7999999999999999E-2</v>
      </c>
      <c r="M21" s="303">
        <v>0.42799999999999999</v>
      </c>
      <c r="N21" s="303">
        <f>+L21/K21</f>
        <v>0.13636363636363635</v>
      </c>
      <c r="O21" s="303">
        <f>+M21/J21</f>
        <v>0.42799999999999999</v>
      </c>
      <c r="P21" s="303">
        <f>+O21</f>
        <v>0.42799999999999999</v>
      </c>
      <c r="Q21" s="290" t="s">
        <v>363</v>
      </c>
      <c r="R21" s="290" t="s">
        <v>354</v>
      </c>
      <c r="S21" s="290" t="s">
        <v>356</v>
      </c>
      <c r="T21" s="215" t="s">
        <v>364</v>
      </c>
      <c r="U21" s="132">
        <v>1300</v>
      </c>
      <c r="V21" s="132">
        <v>861</v>
      </c>
      <c r="W21" s="132">
        <f>+V21</f>
        <v>861</v>
      </c>
      <c r="X21" s="220">
        <f>+W21/U21</f>
        <v>0.66230769230769226</v>
      </c>
      <c r="Y21" s="310" t="s">
        <v>380</v>
      </c>
      <c r="Z21" s="310" t="s">
        <v>253</v>
      </c>
      <c r="AA21" s="336">
        <v>0.5</v>
      </c>
      <c r="AB21" s="172" t="s">
        <v>339</v>
      </c>
      <c r="AC21" s="172" t="s">
        <v>338</v>
      </c>
      <c r="AD21" s="276" t="s">
        <v>247</v>
      </c>
      <c r="AE21" s="267">
        <v>498333323</v>
      </c>
      <c r="AF21" s="271" t="s">
        <v>295</v>
      </c>
      <c r="AG21" s="269" t="s">
        <v>406</v>
      </c>
      <c r="AH21" s="245">
        <v>45600000</v>
      </c>
      <c r="AI21" s="248">
        <f>+AH21/AE21</f>
        <v>9.1505018619836509E-2</v>
      </c>
      <c r="AJ21" s="256" t="s">
        <v>418</v>
      </c>
    </row>
    <row r="22" spans="1:36" ht="30" customHeight="1" x14ac:dyDescent="0.35">
      <c r="A22" s="330"/>
      <c r="B22" s="298"/>
      <c r="C22" s="290"/>
      <c r="D22" s="290"/>
      <c r="E22" s="290"/>
      <c r="F22" s="298"/>
      <c r="G22" s="298"/>
      <c r="H22" s="311"/>
      <c r="I22" s="311"/>
      <c r="J22" s="238"/>
      <c r="K22" s="286"/>
      <c r="L22" s="304"/>
      <c r="M22" s="304"/>
      <c r="N22" s="304"/>
      <c r="O22" s="304"/>
      <c r="P22" s="304"/>
      <c r="Q22" s="290"/>
      <c r="R22" s="290"/>
      <c r="S22" s="290"/>
      <c r="T22" s="215" t="s">
        <v>365</v>
      </c>
      <c r="U22" s="132">
        <v>13</v>
      </c>
      <c r="V22" s="132">
        <v>4</v>
      </c>
      <c r="W22" s="132">
        <f t="shared" ref="W22:W25" si="2">+V22</f>
        <v>4</v>
      </c>
      <c r="X22" s="220">
        <f t="shared" ref="X22:X24" si="3">+W22/U22</f>
        <v>0.30769230769230771</v>
      </c>
      <c r="Y22" s="310"/>
      <c r="Z22" s="310"/>
      <c r="AA22" s="336"/>
      <c r="AB22" s="172" t="s">
        <v>339</v>
      </c>
      <c r="AC22" s="172" t="s">
        <v>338</v>
      </c>
      <c r="AD22" s="277"/>
      <c r="AE22" s="268"/>
      <c r="AF22" s="272"/>
      <c r="AG22" s="270"/>
      <c r="AH22" s="247"/>
      <c r="AI22" s="250"/>
      <c r="AJ22" s="256"/>
    </row>
    <row r="23" spans="1:36" ht="28" x14ac:dyDescent="0.35">
      <c r="A23" s="330"/>
      <c r="B23" s="298"/>
      <c r="C23" s="290"/>
      <c r="D23" s="290"/>
      <c r="E23" s="290"/>
      <c r="F23" s="298"/>
      <c r="G23" s="298"/>
      <c r="H23" s="311"/>
      <c r="I23" s="311"/>
      <c r="J23" s="238"/>
      <c r="K23" s="286"/>
      <c r="L23" s="304"/>
      <c r="M23" s="304"/>
      <c r="N23" s="304"/>
      <c r="O23" s="304"/>
      <c r="P23" s="304"/>
      <c r="Q23" s="290"/>
      <c r="R23" s="290"/>
      <c r="S23" s="290"/>
      <c r="T23" s="215" t="s">
        <v>366</v>
      </c>
      <c r="U23" s="132">
        <v>0.25</v>
      </c>
      <c r="V23" s="132">
        <v>0</v>
      </c>
      <c r="W23" s="132">
        <f t="shared" si="2"/>
        <v>0</v>
      </c>
      <c r="X23" s="220">
        <f t="shared" si="3"/>
        <v>0</v>
      </c>
      <c r="Y23" s="310"/>
      <c r="Z23" s="310"/>
      <c r="AA23" s="336"/>
      <c r="AB23" s="172" t="s">
        <v>339</v>
      </c>
      <c r="AC23" s="172" t="s">
        <v>338</v>
      </c>
      <c r="AD23" s="242" t="s">
        <v>303</v>
      </c>
      <c r="AE23" s="245">
        <v>631000000</v>
      </c>
      <c r="AF23" s="245" t="s">
        <v>335</v>
      </c>
      <c r="AG23" s="273" t="s">
        <v>336</v>
      </c>
      <c r="AH23" s="245">
        <v>462600000</v>
      </c>
      <c r="AI23" s="248">
        <f>+AH23/AE23</f>
        <v>0.73312202852614894</v>
      </c>
      <c r="AJ23" s="256"/>
    </row>
    <row r="24" spans="1:36" ht="15.75" customHeight="1" x14ac:dyDescent="0.35">
      <c r="A24" s="330"/>
      <c r="B24" s="298"/>
      <c r="C24" s="290"/>
      <c r="D24" s="290"/>
      <c r="E24" s="290"/>
      <c r="F24" s="298"/>
      <c r="G24" s="298"/>
      <c r="H24" s="311"/>
      <c r="I24" s="311"/>
      <c r="J24" s="238"/>
      <c r="K24" s="286"/>
      <c r="L24" s="304"/>
      <c r="M24" s="304"/>
      <c r="N24" s="304"/>
      <c r="O24" s="304"/>
      <c r="P24" s="304"/>
      <c r="Q24" s="290"/>
      <c r="R24" s="290"/>
      <c r="S24" s="290"/>
      <c r="T24" s="215" t="s">
        <v>367</v>
      </c>
      <c r="U24" s="132">
        <v>0.3</v>
      </c>
      <c r="V24" s="132">
        <v>0</v>
      </c>
      <c r="W24" s="132">
        <f t="shared" si="2"/>
        <v>0</v>
      </c>
      <c r="X24" s="220">
        <f t="shared" si="3"/>
        <v>0</v>
      </c>
      <c r="Y24" s="310"/>
      <c r="Z24" s="310"/>
      <c r="AA24" s="336"/>
      <c r="AB24" s="172" t="s">
        <v>339</v>
      </c>
      <c r="AC24" s="172" t="s">
        <v>338</v>
      </c>
      <c r="AD24" s="243"/>
      <c r="AE24" s="246"/>
      <c r="AF24" s="246"/>
      <c r="AG24" s="274"/>
      <c r="AH24" s="246"/>
      <c r="AI24" s="249"/>
      <c r="AJ24" s="256"/>
    </row>
    <row r="25" spans="1:36" ht="28" x14ac:dyDescent="0.35">
      <c r="A25" s="330"/>
      <c r="B25" s="298"/>
      <c r="C25" s="290"/>
      <c r="D25" s="290"/>
      <c r="E25" s="290"/>
      <c r="F25" s="298"/>
      <c r="G25" s="298"/>
      <c r="H25" s="311"/>
      <c r="I25" s="311"/>
      <c r="J25" s="238"/>
      <c r="K25" s="286"/>
      <c r="L25" s="304"/>
      <c r="M25" s="304"/>
      <c r="N25" s="304"/>
      <c r="O25" s="304"/>
      <c r="P25" s="304"/>
      <c r="Q25" s="290"/>
      <c r="R25" s="290"/>
      <c r="S25" s="290"/>
      <c r="T25" s="215" t="s">
        <v>368</v>
      </c>
      <c r="U25" s="132">
        <v>0.6</v>
      </c>
      <c r="V25" s="132">
        <v>40</v>
      </c>
      <c r="W25" s="132">
        <f t="shared" si="2"/>
        <v>40</v>
      </c>
      <c r="X25" s="220">
        <v>1</v>
      </c>
      <c r="Y25" s="310"/>
      <c r="Z25" s="310"/>
      <c r="AA25" s="336"/>
      <c r="AB25" s="172" t="s">
        <v>339</v>
      </c>
      <c r="AC25" s="172" t="s">
        <v>338</v>
      </c>
      <c r="AD25" s="244"/>
      <c r="AE25" s="247"/>
      <c r="AF25" s="247"/>
      <c r="AG25" s="275"/>
      <c r="AH25" s="247"/>
      <c r="AI25" s="250"/>
      <c r="AJ25" s="256"/>
    </row>
    <row r="26" spans="1:36" ht="15" customHeight="1" x14ac:dyDescent="0.35">
      <c r="A26" s="330"/>
      <c r="B26" s="298"/>
      <c r="C26" s="290"/>
      <c r="D26" s="290"/>
      <c r="E26" s="290"/>
      <c r="F26" s="298" t="s">
        <v>50</v>
      </c>
      <c r="G26" s="290" t="s">
        <v>51</v>
      </c>
      <c r="H26" s="302" t="s">
        <v>52</v>
      </c>
      <c r="I26" s="290" t="s">
        <v>53</v>
      </c>
      <c r="J26" s="238">
        <v>1</v>
      </c>
      <c r="K26" s="238">
        <v>0.33</v>
      </c>
      <c r="L26" s="238">
        <v>0</v>
      </c>
      <c r="M26" s="238">
        <v>0</v>
      </c>
      <c r="N26" s="286">
        <v>0</v>
      </c>
      <c r="O26" s="286">
        <f>+M26/J26</f>
        <v>0</v>
      </c>
      <c r="P26" s="286">
        <f>+O26</f>
        <v>0</v>
      </c>
      <c r="Q26" s="238" t="s">
        <v>54</v>
      </c>
      <c r="R26" s="238"/>
      <c r="S26" s="238"/>
      <c r="T26" s="238" t="s">
        <v>229</v>
      </c>
      <c r="U26" s="238">
        <v>1</v>
      </c>
      <c r="V26" s="238">
        <v>0</v>
      </c>
      <c r="W26" s="238">
        <v>0</v>
      </c>
      <c r="X26" s="286">
        <v>0</v>
      </c>
      <c r="Y26" s="284" t="s">
        <v>380</v>
      </c>
      <c r="Z26" s="284" t="s">
        <v>227</v>
      </c>
      <c r="AA26" s="284">
        <v>0.3</v>
      </c>
      <c r="AB26" s="172" t="s">
        <v>225</v>
      </c>
      <c r="AC26" s="172" t="s">
        <v>220</v>
      </c>
      <c r="AD26" s="284" t="s">
        <v>247</v>
      </c>
      <c r="AE26" s="284">
        <v>357000789</v>
      </c>
      <c r="AF26" s="285" t="s">
        <v>407</v>
      </c>
      <c r="AG26" s="291" t="s">
        <v>408</v>
      </c>
      <c r="AH26" s="284">
        <v>177800000</v>
      </c>
      <c r="AI26" s="241">
        <f>+AH26/AE26</f>
        <v>0.49803811498018846</v>
      </c>
      <c r="AJ26" s="112"/>
    </row>
    <row r="27" spans="1:36" ht="15" customHeight="1" x14ac:dyDescent="0.35">
      <c r="A27" s="330"/>
      <c r="B27" s="298"/>
      <c r="C27" s="290"/>
      <c r="D27" s="290"/>
      <c r="E27" s="290"/>
      <c r="F27" s="298"/>
      <c r="G27" s="290"/>
      <c r="H27" s="302"/>
      <c r="I27" s="290"/>
      <c r="J27" s="238"/>
      <c r="K27" s="238"/>
      <c r="L27" s="238"/>
      <c r="M27" s="238"/>
      <c r="N27" s="286"/>
      <c r="O27" s="286"/>
      <c r="P27" s="286"/>
      <c r="Q27" s="238"/>
      <c r="R27" s="238"/>
      <c r="S27" s="238"/>
      <c r="T27" s="238"/>
      <c r="U27" s="238"/>
      <c r="V27" s="238"/>
      <c r="W27" s="238"/>
      <c r="X27" s="286"/>
      <c r="Y27" s="284"/>
      <c r="Z27" s="284"/>
      <c r="AA27" s="284"/>
      <c r="AB27" s="172" t="s">
        <v>225</v>
      </c>
      <c r="AC27" s="172" t="s">
        <v>220</v>
      </c>
      <c r="AD27" s="284"/>
      <c r="AE27" s="284"/>
      <c r="AF27" s="285"/>
      <c r="AG27" s="291"/>
      <c r="AH27" s="284"/>
      <c r="AI27" s="241"/>
      <c r="AJ27" s="112"/>
    </row>
    <row r="28" spans="1:36" ht="15" customHeight="1" x14ac:dyDescent="0.35">
      <c r="A28" s="330"/>
      <c r="B28" s="298"/>
      <c r="C28" s="290"/>
      <c r="D28" s="290"/>
      <c r="E28" s="290"/>
      <c r="F28" s="298"/>
      <c r="G28" s="290"/>
      <c r="H28" s="302"/>
      <c r="I28" s="290"/>
      <c r="J28" s="238"/>
      <c r="K28" s="238"/>
      <c r="L28" s="238"/>
      <c r="M28" s="238"/>
      <c r="N28" s="286"/>
      <c r="O28" s="286"/>
      <c r="P28" s="286"/>
      <c r="Q28" s="238"/>
      <c r="R28" s="238"/>
      <c r="S28" s="238"/>
      <c r="T28" s="238"/>
      <c r="U28" s="238"/>
      <c r="V28" s="238"/>
      <c r="W28" s="238"/>
      <c r="X28" s="286"/>
      <c r="Y28" s="284"/>
      <c r="Z28" s="284"/>
      <c r="AA28" s="284"/>
      <c r="AB28" s="172" t="s">
        <v>225</v>
      </c>
      <c r="AC28" s="172" t="s">
        <v>220</v>
      </c>
      <c r="AD28" s="284"/>
      <c r="AE28" s="284"/>
      <c r="AF28" s="285"/>
      <c r="AG28" s="291"/>
      <c r="AH28" s="284"/>
      <c r="AI28" s="241"/>
      <c r="AJ28" s="112"/>
    </row>
    <row r="29" spans="1:36" ht="15.75" customHeight="1" x14ac:dyDescent="0.35">
      <c r="A29" s="330"/>
      <c r="B29" s="298"/>
      <c r="C29" s="290"/>
      <c r="D29" s="290"/>
      <c r="E29" s="290"/>
      <c r="F29" s="298"/>
      <c r="G29" s="290"/>
      <c r="H29" s="302"/>
      <c r="I29" s="290"/>
      <c r="J29" s="238"/>
      <c r="K29" s="238"/>
      <c r="L29" s="238"/>
      <c r="M29" s="238"/>
      <c r="N29" s="286"/>
      <c r="O29" s="286"/>
      <c r="P29" s="286"/>
      <c r="Q29" s="238"/>
      <c r="R29" s="238"/>
      <c r="S29" s="238"/>
      <c r="T29" s="238"/>
      <c r="U29" s="238"/>
      <c r="V29" s="238"/>
      <c r="W29" s="238"/>
      <c r="X29" s="286"/>
      <c r="Y29" s="284"/>
      <c r="Z29" s="284"/>
      <c r="AA29" s="284"/>
      <c r="AB29" s="172" t="s">
        <v>225</v>
      </c>
      <c r="AC29" s="172" t="s">
        <v>220</v>
      </c>
      <c r="AD29" s="284"/>
      <c r="AE29" s="284"/>
      <c r="AF29" s="285"/>
      <c r="AG29" s="291"/>
      <c r="AH29" s="284"/>
      <c r="AI29" s="241"/>
      <c r="AJ29" s="112"/>
    </row>
    <row r="30" spans="1:36" ht="76.5" customHeight="1" x14ac:dyDescent="0.35">
      <c r="A30" s="331"/>
      <c r="B30" s="298"/>
      <c r="C30" s="290"/>
      <c r="D30" s="290"/>
      <c r="E30" s="290"/>
      <c r="F30" s="298"/>
      <c r="G30" s="290"/>
      <c r="H30" s="302"/>
      <c r="I30" s="290"/>
      <c r="J30" s="238"/>
      <c r="K30" s="238"/>
      <c r="L30" s="238"/>
      <c r="M30" s="238"/>
      <c r="N30" s="286"/>
      <c r="O30" s="286"/>
      <c r="P30" s="286"/>
      <c r="Q30" s="238"/>
      <c r="R30" s="238"/>
      <c r="S30" s="238"/>
      <c r="T30" s="238"/>
      <c r="U30" s="238"/>
      <c r="V30" s="238"/>
      <c r="W30" s="238"/>
      <c r="X30" s="286"/>
      <c r="Y30" s="284"/>
      <c r="Z30" s="284"/>
      <c r="AA30" s="284"/>
      <c r="AB30" s="172" t="s">
        <v>225</v>
      </c>
      <c r="AC30" s="172" t="s">
        <v>220</v>
      </c>
      <c r="AD30" s="284"/>
      <c r="AE30" s="284"/>
      <c r="AF30" s="285"/>
      <c r="AG30" s="291"/>
      <c r="AH30" s="284"/>
      <c r="AI30" s="241"/>
      <c r="AJ30" s="112"/>
    </row>
    <row r="31" spans="1:36" ht="92.25" customHeight="1" x14ac:dyDescent="0.35">
      <c r="A31" s="298" t="s">
        <v>55</v>
      </c>
      <c r="B31" s="298" t="s">
        <v>334</v>
      </c>
      <c r="C31" s="298" t="s">
        <v>57</v>
      </c>
      <c r="D31" s="298">
        <v>0.3</v>
      </c>
      <c r="E31" s="298" t="s">
        <v>58</v>
      </c>
      <c r="F31" s="298" t="s">
        <v>59</v>
      </c>
      <c r="G31" s="298" t="s">
        <v>340</v>
      </c>
      <c r="H31" s="214">
        <v>0.32</v>
      </c>
      <c r="I31" s="298" t="s">
        <v>341</v>
      </c>
      <c r="J31" s="318">
        <v>1</v>
      </c>
      <c r="K31" s="303">
        <v>0.75650000000000006</v>
      </c>
      <c r="L31" s="303">
        <v>0.09</v>
      </c>
      <c r="M31" s="303">
        <f>56%+L31</f>
        <v>0.65</v>
      </c>
      <c r="N31" s="303">
        <f>+L31/K31</f>
        <v>0.11896893588896232</v>
      </c>
      <c r="O31" s="303">
        <f>+M31/J31</f>
        <v>0.65</v>
      </c>
      <c r="P31" s="321">
        <f>+AVERAGE(O31:O52)</f>
        <v>0.66142857142857137</v>
      </c>
      <c r="Q31" s="238" t="s">
        <v>182</v>
      </c>
      <c r="R31" s="255" t="s">
        <v>353</v>
      </c>
      <c r="S31" s="238" t="s">
        <v>230</v>
      </c>
      <c r="T31" s="206" t="s">
        <v>259</v>
      </c>
      <c r="U31" s="207">
        <v>75908</v>
      </c>
      <c r="V31" s="207">
        <v>40662</v>
      </c>
      <c r="W31" s="207">
        <v>0</v>
      </c>
      <c r="X31" s="212">
        <v>0</v>
      </c>
      <c r="Y31" s="208" t="s">
        <v>380</v>
      </c>
      <c r="Z31" s="208" t="s">
        <v>243</v>
      </c>
      <c r="AA31" s="212">
        <v>1</v>
      </c>
      <c r="AB31" s="223" t="s">
        <v>387</v>
      </c>
      <c r="AC31" s="223" t="s">
        <v>386</v>
      </c>
      <c r="AD31" s="278" t="s">
        <v>244</v>
      </c>
      <c r="AE31" s="242">
        <v>1200000000</v>
      </c>
      <c r="AF31" s="245" t="s">
        <v>409</v>
      </c>
      <c r="AG31" s="273" t="s">
        <v>266</v>
      </c>
      <c r="AH31" s="242">
        <v>705667000</v>
      </c>
      <c r="AI31" s="262">
        <f>+AH31/AE31</f>
        <v>0.58805583333333333</v>
      </c>
      <c r="AJ31" s="229" t="s">
        <v>420</v>
      </c>
    </row>
    <row r="32" spans="1:36" ht="92.25" customHeight="1" x14ac:dyDescent="0.35">
      <c r="A32" s="298"/>
      <c r="B32" s="298"/>
      <c r="C32" s="298"/>
      <c r="D32" s="298"/>
      <c r="E32" s="298"/>
      <c r="F32" s="298"/>
      <c r="G32" s="298"/>
      <c r="H32" s="214"/>
      <c r="I32" s="298"/>
      <c r="J32" s="318"/>
      <c r="K32" s="238"/>
      <c r="L32" s="238"/>
      <c r="M32" s="238"/>
      <c r="N32" s="238"/>
      <c r="O32" s="238"/>
      <c r="P32" s="322"/>
      <c r="Q32" s="238"/>
      <c r="R32" s="255"/>
      <c r="S32" s="238"/>
      <c r="T32" s="206" t="s">
        <v>237</v>
      </c>
      <c r="U32" s="207">
        <v>520</v>
      </c>
      <c r="V32" s="207">
        <v>2325</v>
      </c>
      <c r="W32" s="207">
        <v>0</v>
      </c>
      <c r="X32" s="212">
        <v>0</v>
      </c>
      <c r="Y32" s="208" t="s">
        <v>380</v>
      </c>
      <c r="Z32" s="208" t="s">
        <v>224</v>
      </c>
      <c r="AA32" s="212">
        <v>1</v>
      </c>
      <c r="AB32" s="223" t="s">
        <v>387</v>
      </c>
      <c r="AC32" s="223" t="s">
        <v>386</v>
      </c>
      <c r="AD32" s="279"/>
      <c r="AE32" s="243"/>
      <c r="AF32" s="246"/>
      <c r="AG32" s="274"/>
      <c r="AH32" s="243"/>
      <c r="AI32" s="263"/>
      <c r="AJ32" s="208"/>
    </row>
    <row r="33" spans="1:36" ht="108.5" x14ac:dyDescent="0.35">
      <c r="A33" s="298"/>
      <c r="B33" s="298"/>
      <c r="C33" s="298"/>
      <c r="D33" s="298"/>
      <c r="E33" s="298"/>
      <c r="F33" s="298"/>
      <c r="G33" s="213" t="s">
        <v>342</v>
      </c>
      <c r="H33" s="214">
        <v>0.32</v>
      </c>
      <c r="I33" s="213" t="s">
        <v>343</v>
      </c>
      <c r="J33" s="209">
        <v>1</v>
      </c>
      <c r="K33" s="230">
        <v>0.75649999999999995</v>
      </c>
      <c r="L33" s="230">
        <v>0.09</v>
      </c>
      <c r="M33" s="230">
        <f>56%+L31</f>
        <v>0.65</v>
      </c>
      <c r="N33" s="230">
        <f>+L33/K33</f>
        <v>0.11896893588896233</v>
      </c>
      <c r="O33" s="230">
        <f>+M33/J33</f>
        <v>0.65</v>
      </c>
      <c r="P33" s="322"/>
      <c r="Q33" s="238"/>
      <c r="R33" s="255"/>
      <c r="S33" s="238"/>
      <c r="T33" s="206" t="s">
        <v>238</v>
      </c>
      <c r="U33" s="207">
        <v>600</v>
      </c>
      <c r="V33" s="207">
        <v>2384</v>
      </c>
      <c r="W33" s="207">
        <v>0</v>
      </c>
      <c r="X33" s="212">
        <v>0</v>
      </c>
      <c r="Y33" s="207" t="s">
        <v>380</v>
      </c>
      <c r="Z33" s="208" t="s">
        <v>227</v>
      </c>
      <c r="AA33" s="212">
        <v>0.1</v>
      </c>
      <c r="AB33" s="223" t="s">
        <v>387</v>
      </c>
      <c r="AC33" s="223" t="s">
        <v>386</v>
      </c>
      <c r="AD33" s="280"/>
      <c r="AE33" s="244"/>
      <c r="AF33" s="247"/>
      <c r="AG33" s="275"/>
      <c r="AH33" s="244"/>
      <c r="AI33" s="264"/>
      <c r="AJ33" s="239" t="s">
        <v>421</v>
      </c>
    </row>
    <row r="34" spans="1:36" ht="132.75" customHeight="1" x14ac:dyDescent="0.35">
      <c r="A34" s="298"/>
      <c r="B34" s="298"/>
      <c r="C34" s="298"/>
      <c r="D34" s="298"/>
      <c r="E34" s="298"/>
      <c r="F34" s="298"/>
      <c r="G34" s="298" t="s">
        <v>344</v>
      </c>
      <c r="H34" s="301">
        <v>0</v>
      </c>
      <c r="I34" s="298" t="s">
        <v>345</v>
      </c>
      <c r="J34" s="238">
        <v>1</v>
      </c>
      <c r="K34" s="318">
        <v>1</v>
      </c>
      <c r="L34" s="318">
        <v>0.22</v>
      </c>
      <c r="M34" s="287">
        <f>48%+L34</f>
        <v>0.7</v>
      </c>
      <c r="N34" s="287">
        <f>+L34/K34</f>
        <v>0.22</v>
      </c>
      <c r="O34" s="287">
        <f>+M34/J34</f>
        <v>0.7</v>
      </c>
      <c r="P34" s="322"/>
      <c r="Q34" s="238"/>
      <c r="R34" s="255"/>
      <c r="S34" s="238"/>
      <c r="T34" s="207" t="s">
        <v>239</v>
      </c>
      <c r="U34" s="207">
        <v>200</v>
      </c>
      <c r="V34" s="207">
        <v>15</v>
      </c>
      <c r="W34" s="207">
        <v>0</v>
      </c>
      <c r="X34" s="212">
        <v>0</v>
      </c>
      <c r="Y34" s="207" t="s">
        <v>380</v>
      </c>
      <c r="Z34" s="208" t="s">
        <v>227</v>
      </c>
      <c r="AA34" s="212">
        <v>0.1</v>
      </c>
      <c r="AB34" s="223" t="s">
        <v>387</v>
      </c>
      <c r="AC34" s="223" t="s">
        <v>386</v>
      </c>
      <c r="AD34" s="281" t="s">
        <v>277</v>
      </c>
      <c r="AE34" s="284">
        <v>420000000</v>
      </c>
      <c r="AF34" s="285" t="s">
        <v>265</v>
      </c>
      <c r="AG34" s="291" t="s">
        <v>268</v>
      </c>
      <c r="AH34" s="284">
        <v>351200000</v>
      </c>
      <c r="AI34" s="241">
        <f>+AH34/AE34</f>
        <v>0.83619047619047615</v>
      </c>
      <c r="AJ34" s="239"/>
    </row>
    <row r="35" spans="1:36" ht="132.75" customHeight="1" x14ac:dyDescent="0.35">
      <c r="A35" s="298"/>
      <c r="B35" s="298"/>
      <c r="C35" s="298"/>
      <c r="D35" s="298"/>
      <c r="E35" s="298"/>
      <c r="F35" s="298"/>
      <c r="G35" s="298"/>
      <c r="H35" s="301"/>
      <c r="I35" s="298"/>
      <c r="J35" s="238"/>
      <c r="K35" s="238"/>
      <c r="L35" s="238"/>
      <c r="M35" s="319"/>
      <c r="N35" s="319"/>
      <c r="O35" s="319"/>
      <c r="P35" s="322"/>
      <c r="Q35" s="238"/>
      <c r="R35" s="255"/>
      <c r="S35" s="238"/>
      <c r="T35" s="206" t="s">
        <v>260</v>
      </c>
      <c r="U35" s="207">
        <v>1</v>
      </c>
      <c r="V35" s="207">
        <v>0.5</v>
      </c>
      <c r="W35" s="125">
        <f t="shared" ref="W35:W48" si="4">+V35</f>
        <v>0.5</v>
      </c>
      <c r="X35" s="212">
        <f>+W35/U35</f>
        <v>0.5</v>
      </c>
      <c r="Y35" s="207" t="s">
        <v>380</v>
      </c>
      <c r="Z35" s="208" t="s">
        <v>263</v>
      </c>
      <c r="AA35" s="212">
        <v>0.1</v>
      </c>
      <c r="AB35" s="223" t="s">
        <v>387</v>
      </c>
      <c r="AC35" s="223" t="s">
        <v>386</v>
      </c>
      <c r="AD35" s="282"/>
      <c r="AE35" s="284"/>
      <c r="AF35" s="285"/>
      <c r="AG35" s="291"/>
      <c r="AH35" s="284"/>
      <c r="AI35" s="241"/>
      <c r="AJ35" s="239"/>
    </row>
    <row r="36" spans="1:36" ht="87" x14ac:dyDescent="0.35">
      <c r="A36" s="298"/>
      <c r="B36" s="298"/>
      <c r="C36" s="298"/>
      <c r="D36" s="298"/>
      <c r="E36" s="298"/>
      <c r="F36" s="298"/>
      <c r="G36" s="298"/>
      <c r="H36" s="301"/>
      <c r="I36" s="298"/>
      <c r="J36" s="238"/>
      <c r="K36" s="238"/>
      <c r="L36" s="238"/>
      <c r="M36" s="320"/>
      <c r="N36" s="320"/>
      <c r="O36" s="320"/>
      <c r="P36" s="322"/>
      <c r="Q36" s="238"/>
      <c r="R36" s="255"/>
      <c r="S36" s="238"/>
      <c r="T36" s="206" t="s">
        <v>241</v>
      </c>
      <c r="U36" s="207">
        <v>10</v>
      </c>
      <c r="V36" s="207">
        <v>460</v>
      </c>
      <c r="W36" s="207">
        <f t="shared" si="4"/>
        <v>460</v>
      </c>
      <c r="X36" s="212">
        <v>1</v>
      </c>
      <c r="Y36" s="207" t="s">
        <v>380</v>
      </c>
      <c r="Z36" s="208" t="s">
        <v>227</v>
      </c>
      <c r="AA36" s="212">
        <v>0.1</v>
      </c>
      <c r="AB36" s="223" t="s">
        <v>387</v>
      </c>
      <c r="AC36" s="223" t="s">
        <v>386</v>
      </c>
      <c r="AD36" s="282"/>
      <c r="AE36" s="284"/>
      <c r="AF36" s="285"/>
      <c r="AG36" s="291"/>
      <c r="AH36" s="284"/>
      <c r="AI36" s="241"/>
      <c r="AJ36" s="239" t="s">
        <v>422</v>
      </c>
    </row>
    <row r="37" spans="1:36" ht="30.75" customHeight="1" x14ac:dyDescent="0.35">
      <c r="A37" s="298"/>
      <c r="B37" s="298"/>
      <c r="C37" s="298"/>
      <c r="D37" s="298"/>
      <c r="E37" s="298"/>
      <c r="F37" s="298"/>
      <c r="G37" s="298" t="s">
        <v>346</v>
      </c>
      <c r="H37" s="298" t="s">
        <v>261</v>
      </c>
      <c r="I37" s="298" t="s">
        <v>67</v>
      </c>
      <c r="J37" s="238">
        <v>1</v>
      </c>
      <c r="K37" s="286">
        <v>1</v>
      </c>
      <c r="L37" s="286">
        <v>0.4</v>
      </c>
      <c r="M37" s="315">
        <f>53%+L37</f>
        <v>0.93</v>
      </c>
      <c r="N37" s="315">
        <v>1</v>
      </c>
      <c r="O37" s="315">
        <f>+M37/J37</f>
        <v>0.93</v>
      </c>
      <c r="P37" s="322"/>
      <c r="Q37" s="238"/>
      <c r="R37" s="255"/>
      <c r="S37" s="238"/>
      <c r="T37" s="206" t="s">
        <v>242</v>
      </c>
      <c r="U37" s="207">
        <v>600</v>
      </c>
      <c r="V37" s="207">
        <v>2384</v>
      </c>
      <c r="W37" s="207">
        <f t="shared" si="4"/>
        <v>2384</v>
      </c>
      <c r="X37" s="212">
        <f t="shared" ref="X37:X39" si="5">+W37/U37</f>
        <v>3.9733333333333332</v>
      </c>
      <c r="Y37" s="207" t="s">
        <v>380</v>
      </c>
      <c r="Z37" s="208" t="s">
        <v>227</v>
      </c>
      <c r="AA37" s="212">
        <v>0.1</v>
      </c>
      <c r="AB37" s="223" t="s">
        <v>387</v>
      </c>
      <c r="AC37" s="223" t="s">
        <v>386</v>
      </c>
      <c r="AD37" s="282"/>
      <c r="AE37" s="284"/>
      <c r="AF37" s="285"/>
      <c r="AG37" s="291"/>
      <c r="AH37" s="284"/>
      <c r="AI37" s="241"/>
      <c r="AJ37" s="239"/>
    </row>
    <row r="38" spans="1:36" ht="30.75" customHeight="1" x14ac:dyDescent="0.35">
      <c r="A38" s="298"/>
      <c r="B38" s="298"/>
      <c r="C38" s="298"/>
      <c r="D38" s="298"/>
      <c r="E38" s="298"/>
      <c r="F38" s="298"/>
      <c r="G38" s="298"/>
      <c r="H38" s="298"/>
      <c r="I38" s="298"/>
      <c r="J38" s="238"/>
      <c r="K38" s="286"/>
      <c r="L38" s="286"/>
      <c r="M38" s="316"/>
      <c r="N38" s="316"/>
      <c r="O38" s="316"/>
      <c r="P38" s="322"/>
      <c r="Q38" s="238"/>
      <c r="R38" s="255"/>
      <c r="S38" s="238"/>
      <c r="T38" s="206" t="s">
        <v>262</v>
      </c>
      <c r="U38" s="207">
        <v>2</v>
      </c>
      <c r="V38" s="207">
        <v>0</v>
      </c>
      <c r="W38" s="207">
        <f t="shared" si="4"/>
        <v>0</v>
      </c>
      <c r="X38" s="212">
        <f t="shared" si="5"/>
        <v>0</v>
      </c>
      <c r="Y38" s="207" t="s">
        <v>380</v>
      </c>
      <c r="Z38" s="208" t="s">
        <v>227</v>
      </c>
      <c r="AA38" s="212">
        <v>1.1000000000000001</v>
      </c>
      <c r="AB38" s="223" t="s">
        <v>387</v>
      </c>
      <c r="AC38" s="223" t="s">
        <v>386</v>
      </c>
      <c r="AD38" s="282"/>
      <c r="AE38" s="284"/>
      <c r="AF38" s="285"/>
      <c r="AG38" s="291"/>
      <c r="AH38" s="284"/>
      <c r="AI38" s="241"/>
      <c r="AJ38" s="239"/>
    </row>
    <row r="39" spans="1:36" ht="174" x14ac:dyDescent="0.35">
      <c r="A39" s="298"/>
      <c r="B39" s="298"/>
      <c r="C39" s="298"/>
      <c r="D39" s="298"/>
      <c r="E39" s="298"/>
      <c r="F39" s="298"/>
      <c r="G39" s="298"/>
      <c r="H39" s="298">
        <v>0</v>
      </c>
      <c r="I39" s="298"/>
      <c r="J39" s="238"/>
      <c r="K39" s="286"/>
      <c r="L39" s="286"/>
      <c r="M39" s="317"/>
      <c r="N39" s="317"/>
      <c r="O39" s="317"/>
      <c r="P39" s="322"/>
      <c r="Q39" s="238"/>
      <c r="R39" s="255"/>
      <c r="S39" s="238"/>
      <c r="T39" s="206" t="s">
        <v>240</v>
      </c>
      <c r="U39" s="207">
        <v>600</v>
      </c>
      <c r="V39" s="207">
        <v>4157</v>
      </c>
      <c r="W39" s="207">
        <f t="shared" si="4"/>
        <v>4157</v>
      </c>
      <c r="X39" s="212">
        <f t="shared" si="5"/>
        <v>6.9283333333333337</v>
      </c>
      <c r="Y39" s="207" t="s">
        <v>380</v>
      </c>
      <c r="Z39" s="208" t="s">
        <v>227</v>
      </c>
      <c r="AA39" s="212">
        <v>0.1</v>
      </c>
      <c r="AB39" s="223" t="s">
        <v>387</v>
      </c>
      <c r="AC39" s="223" t="s">
        <v>386</v>
      </c>
      <c r="AD39" s="283"/>
      <c r="AE39" s="284"/>
      <c r="AF39" s="285"/>
      <c r="AG39" s="291"/>
      <c r="AH39" s="284"/>
      <c r="AI39" s="241"/>
      <c r="AJ39" s="239"/>
    </row>
    <row r="40" spans="1:36" ht="32.25" customHeight="1" x14ac:dyDescent="0.35">
      <c r="A40" s="298"/>
      <c r="B40" s="298"/>
      <c r="C40" s="298"/>
      <c r="D40" s="298"/>
      <c r="E40" s="298"/>
      <c r="F40" s="298"/>
      <c r="G40" s="298" t="s">
        <v>347</v>
      </c>
      <c r="H40" s="332">
        <v>1</v>
      </c>
      <c r="I40" s="298" t="s">
        <v>348</v>
      </c>
      <c r="J40" s="318">
        <v>1</v>
      </c>
      <c r="K40" s="318">
        <v>1</v>
      </c>
      <c r="L40" s="318">
        <v>1</v>
      </c>
      <c r="M40" s="287">
        <v>1</v>
      </c>
      <c r="N40" s="287">
        <f>+L40/K40</f>
        <v>1</v>
      </c>
      <c r="O40" s="287">
        <f>+M40/J40</f>
        <v>1</v>
      </c>
      <c r="P40" s="322"/>
      <c r="Q40" s="238" t="s">
        <v>181</v>
      </c>
      <c r="R40" s="255" t="s">
        <v>355</v>
      </c>
      <c r="S40" s="238" t="s">
        <v>286</v>
      </c>
      <c r="T40" s="231" t="s">
        <v>279</v>
      </c>
      <c r="U40" s="173">
        <v>1</v>
      </c>
      <c r="V40" s="125">
        <v>0.05</v>
      </c>
      <c r="W40" s="232">
        <f t="shared" si="4"/>
        <v>0.05</v>
      </c>
      <c r="X40" s="233">
        <f>+W40/U40</f>
        <v>0.05</v>
      </c>
      <c r="Y40" s="207" t="s">
        <v>380</v>
      </c>
      <c r="Z40" s="208" t="s">
        <v>287</v>
      </c>
      <c r="AA40" s="212" t="s">
        <v>287</v>
      </c>
      <c r="AB40" s="223" t="s">
        <v>278</v>
      </c>
      <c r="AC40" s="223" t="s">
        <v>159</v>
      </c>
      <c r="AD40" s="223" t="s">
        <v>287</v>
      </c>
      <c r="AE40" s="284">
        <v>420000000</v>
      </c>
      <c r="AF40" s="285" t="s">
        <v>272</v>
      </c>
      <c r="AG40" s="291" t="s">
        <v>275</v>
      </c>
      <c r="AH40" s="284">
        <v>154400000</v>
      </c>
      <c r="AI40" s="241">
        <f>+AH40/AE40</f>
        <v>0.36761904761904762</v>
      </c>
      <c r="AJ40" s="265" t="s">
        <v>419</v>
      </c>
    </row>
    <row r="41" spans="1:36" ht="45.75" customHeight="1" x14ac:dyDescent="0.35">
      <c r="A41" s="298"/>
      <c r="B41" s="298"/>
      <c r="C41" s="298"/>
      <c r="D41" s="298"/>
      <c r="E41" s="298"/>
      <c r="F41" s="298"/>
      <c r="G41" s="298"/>
      <c r="H41" s="332"/>
      <c r="I41" s="298"/>
      <c r="J41" s="318"/>
      <c r="K41" s="318"/>
      <c r="L41" s="318"/>
      <c r="M41" s="319"/>
      <c r="N41" s="319"/>
      <c r="O41" s="319"/>
      <c r="P41" s="322"/>
      <c r="Q41" s="238"/>
      <c r="R41" s="255"/>
      <c r="S41" s="238"/>
      <c r="T41" s="231" t="s">
        <v>280</v>
      </c>
      <c r="U41" s="207">
        <v>1</v>
      </c>
      <c r="V41" s="125">
        <v>0.1</v>
      </c>
      <c r="W41" s="232">
        <f t="shared" si="4"/>
        <v>0.1</v>
      </c>
      <c r="X41" s="233">
        <f t="shared" ref="X41:X48" si="6">+W41/U41</f>
        <v>0.1</v>
      </c>
      <c r="Y41" s="207" t="s">
        <v>380</v>
      </c>
      <c r="Z41" s="208" t="s">
        <v>224</v>
      </c>
      <c r="AA41" s="212">
        <v>0.05</v>
      </c>
      <c r="AB41" s="223" t="s">
        <v>278</v>
      </c>
      <c r="AC41" s="223" t="s">
        <v>159</v>
      </c>
      <c r="AD41" s="299" t="s">
        <v>276</v>
      </c>
      <c r="AE41" s="284"/>
      <c r="AF41" s="285" t="s">
        <v>272</v>
      </c>
      <c r="AG41" s="291"/>
      <c r="AH41" s="284"/>
      <c r="AI41" s="241"/>
      <c r="AJ41" s="265"/>
    </row>
    <row r="42" spans="1:36" ht="31" x14ac:dyDescent="0.35">
      <c r="A42" s="298"/>
      <c r="B42" s="298"/>
      <c r="C42" s="298"/>
      <c r="D42" s="298"/>
      <c r="E42" s="298"/>
      <c r="F42" s="298"/>
      <c r="G42" s="298"/>
      <c r="H42" s="332"/>
      <c r="I42" s="298"/>
      <c r="J42" s="318"/>
      <c r="K42" s="318"/>
      <c r="L42" s="318"/>
      <c r="M42" s="319"/>
      <c r="N42" s="319"/>
      <c r="O42" s="319"/>
      <c r="P42" s="322"/>
      <c r="Q42" s="238"/>
      <c r="R42" s="255"/>
      <c r="S42" s="238"/>
      <c r="T42" s="231" t="s">
        <v>281</v>
      </c>
      <c r="U42" s="207">
        <v>100</v>
      </c>
      <c r="V42" s="207">
        <v>0</v>
      </c>
      <c r="W42" s="232">
        <f t="shared" si="4"/>
        <v>0</v>
      </c>
      <c r="X42" s="233">
        <f t="shared" si="6"/>
        <v>0</v>
      </c>
      <c r="Y42" s="207" t="s">
        <v>380</v>
      </c>
      <c r="Z42" s="208" t="s">
        <v>224</v>
      </c>
      <c r="AA42" s="212">
        <v>0.25</v>
      </c>
      <c r="AB42" s="223" t="s">
        <v>278</v>
      </c>
      <c r="AC42" s="223" t="s">
        <v>159</v>
      </c>
      <c r="AD42" s="299"/>
      <c r="AE42" s="284"/>
      <c r="AF42" s="285"/>
      <c r="AG42" s="291"/>
      <c r="AH42" s="284"/>
      <c r="AI42" s="241"/>
      <c r="AJ42" s="265"/>
    </row>
    <row r="43" spans="1:36" ht="77.5" x14ac:dyDescent="0.35">
      <c r="A43" s="298"/>
      <c r="B43" s="298"/>
      <c r="C43" s="298"/>
      <c r="D43" s="298"/>
      <c r="E43" s="298"/>
      <c r="F43" s="298"/>
      <c r="G43" s="298"/>
      <c r="H43" s="332"/>
      <c r="I43" s="298"/>
      <c r="J43" s="318"/>
      <c r="K43" s="318"/>
      <c r="L43" s="318"/>
      <c r="M43" s="319"/>
      <c r="N43" s="319"/>
      <c r="O43" s="319"/>
      <c r="P43" s="322"/>
      <c r="Q43" s="238"/>
      <c r="R43" s="255"/>
      <c r="S43" s="238"/>
      <c r="T43" s="231" t="s">
        <v>282</v>
      </c>
      <c r="U43" s="125">
        <v>1</v>
      </c>
      <c r="V43" s="212">
        <v>0.25</v>
      </c>
      <c r="W43" s="232">
        <f t="shared" si="4"/>
        <v>0.25</v>
      </c>
      <c r="X43" s="233">
        <f t="shared" si="6"/>
        <v>0.25</v>
      </c>
      <c r="Y43" s="207" t="s">
        <v>380</v>
      </c>
      <c r="Z43" s="208" t="s">
        <v>227</v>
      </c>
      <c r="AA43" s="212">
        <v>0.25</v>
      </c>
      <c r="AB43" s="223" t="s">
        <v>278</v>
      </c>
      <c r="AC43" s="223" t="s">
        <v>159</v>
      </c>
      <c r="AD43" s="299"/>
      <c r="AE43" s="284"/>
      <c r="AF43" s="285"/>
      <c r="AG43" s="291"/>
      <c r="AH43" s="284"/>
      <c r="AI43" s="241"/>
      <c r="AJ43" s="265"/>
    </row>
    <row r="44" spans="1:36" ht="93" x14ac:dyDescent="0.35">
      <c r="A44" s="298"/>
      <c r="B44" s="298"/>
      <c r="C44" s="298"/>
      <c r="D44" s="298"/>
      <c r="E44" s="298"/>
      <c r="F44" s="298"/>
      <c r="G44" s="298"/>
      <c r="H44" s="332"/>
      <c r="I44" s="298"/>
      <c r="J44" s="318"/>
      <c r="K44" s="318"/>
      <c r="L44" s="318"/>
      <c r="M44" s="319"/>
      <c r="N44" s="319"/>
      <c r="O44" s="319"/>
      <c r="P44" s="322"/>
      <c r="Q44" s="238"/>
      <c r="R44" s="255"/>
      <c r="S44" s="238"/>
      <c r="T44" s="231" t="s">
        <v>283</v>
      </c>
      <c r="U44" s="207">
        <v>10</v>
      </c>
      <c r="V44" s="125">
        <v>0.25</v>
      </c>
      <c r="W44" s="232">
        <f t="shared" si="4"/>
        <v>0.25</v>
      </c>
      <c r="X44" s="233">
        <f t="shared" si="6"/>
        <v>2.5000000000000001E-2</v>
      </c>
      <c r="Y44" s="207" t="s">
        <v>380</v>
      </c>
      <c r="Z44" s="208" t="s">
        <v>224</v>
      </c>
      <c r="AA44" s="212">
        <v>0.25</v>
      </c>
      <c r="AB44" s="223" t="s">
        <v>278</v>
      </c>
      <c r="AC44" s="223" t="s">
        <v>159</v>
      </c>
      <c r="AD44" s="299"/>
      <c r="AE44" s="284"/>
      <c r="AF44" s="285"/>
      <c r="AG44" s="291"/>
      <c r="AH44" s="284"/>
      <c r="AI44" s="241"/>
      <c r="AJ44" s="265"/>
    </row>
    <row r="45" spans="1:36" ht="72.5" x14ac:dyDescent="0.35">
      <c r="A45" s="298"/>
      <c r="B45" s="298"/>
      <c r="C45" s="298"/>
      <c r="D45" s="298"/>
      <c r="E45" s="298"/>
      <c r="F45" s="298"/>
      <c r="G45" s="298"/>
      <c r="H45" s="332"/>
      <c r="I45" s="298"/>
      <c r="J45" s="318"/>
      <c r="K45" s="318"/>
      <c r="L45" s="318"/>
      <c r="M45" s="319"/>
      <c r="N45" s="319"/>
      <c r="O45" s="319"/>
      <c r="P45" s="322"/>
      <c r="Q45" s="238"/>
      <c r="R45" s="255"/>
      <c r="S45" s="238"/>
      <c r="T45" s="200" t="s">
        <v>284</v>
      </c>
      <c r="U45" s="207">
        <v>1</v>
      </c>
      <c r="V45" s="207">
        <v>0</v>
      </c>
      <c r="W45" s="232">
        <f t="shared" si="4"/>
        <v>0</v>
      </c>
      <c r="X45" s="233">
        <f t="shared" si="6"/>
        <v>0</v>
      </c>
      <c r="Y45" s="207" t="s">
        <v>380</v>
      </c>
      <c r="Z45" s="208" t="s">
        <v>287</v>
      </c>
      <c r="AA45" s="212" t="s">
        <v>287</v>
      </c>
      <c r="AB45" s="223" t="s">
        <v>278</v>
      </c>
      <c r="AC45" s="223" t="s">
        <v>159</v>
      </c>
      <c r="AD45" s="299"/>
      <c r="AE45" s="284"/>
      <c r="AF45" s="285"/>
      <c r="AG45" s="291"/>
      <c r="AH45" s="284"/>
      <c r="AI45" s="241"/>
      <c r="AJ45" s="265"/>
    </row>
    <row r="46" spans="1:36" ht="58" x14ac:dyDescent="0.35">
      <c r="A46" s="298"/>
      <c r="B46" s="298"/>
      <c r="C46" s="298"/>
      <c r="D46" s="298"/>
      <c r="E46" s="298"/>
      <c r="F46" s="298"/>
      <c r="G46" s="298"/>
      <c r="H46" s="332"/>
      <c r="I46" s="298"/>
      <c r="J46" s="318"/>
      <c r="K46" s="318"/>
      <c r="L46" s="318"/>
      <c r="M46" s="319"/>
      <c r="N46" s="319"/>
      <c r="O46" s="319"/>
      <c r="P46" s="322"/>
      <c r="Q46" s="238"/>
      <c r="R46" s="255"/>
      <c r="S46" s="238"/>
      <c r="T46" s="200" t="s">
        <v>285</v>
      </c>
      <c r="U46" s="207">
        <v>10</v>
      </c>
      <c r="V46" s="207">
        <v>9</v>
      </c>
      <c r="W46" s="232">
        <f t="shared" si="4"/>
        <v>9</v>
      </c>
      <c r="X46" s="233">
        <f t="shared" si="6"/>
        <v>0.9</v>
      </c>
      <c r="Y46" s="207" t="s">
        <v>380</v>
      </c>
      <c r="Z46" s="208" t="s">
        <v>224</v>
      </c>
      <c r="AA46" s="212">
        <v>0.25</v>
      </c>
      <c r="AB46" s="223" t="s">
        <v>278</v>
      </c>
      <c r="AC46" s="223" t="s">
        <v>159</v>
      </c>
      <c r="AD46" s="299"/>
      <c r="AE46" s="284"/>
      <c r="AF46" s="285"/>
      <c r="AG46" s="291"/>
      <c r="AH46" s="284"/>
      <c r="AI46" s="241"/>
      <c r="AJ46" s="265"/>
    </row>
    <row r="47" spans="1:36" ht="46.5" x14ac:dyDescent="0.35">
      <c r="A47" s="298"/>
      <c r="B47" s="298"/>
      <c r="C47" s="298"/>
      <c r="D47" s="298"/>
      <c r="E47" s="298"/>
      <c r="F47" s="298"/>
      <c r="G47" s="298"/>
      <c r="H47" s="332"/>
      <c r="I47" s="298"/>
      <c r="J47" s="318"/>
      <c r="K47" s="318"/>
      <c r="L47" s="318"/>
      <c r="M47" s="320"/>
      <c r="N47" s="320"/>
      <c r="O47" s="320"/>
      <c r="P47" s="322"/>
      <c r="Q47" s="238"/>
      <c r="R47" s="255"/>
      <c r="S47" s="238"/>
      <c r="T47" s="213" t="s">
        <v>348</v>
      </c>
      <c r="U47" s="125">
        <v>1</v>
      </c>
      <c r="V47" s="125">
        <v>1</v>
      </c>
      <c r="W47" s="232">
        <f t="shared" si="4"/>
        <v>1</v>
      </c>
      <c r="X47" s="233">
        <f t="shared" si="6"/>
        <v>1</v>
      </c>
      <c r="Y47" s="113" t="s">
        <v>380</v>
      </c>
      <c r="Z47" s="113" t="s">
        <v>224</v>
      </c>
      <c r="AA47" s="119">
        <v>1</v>
      </c>
      <c r="AB47" s="115" t="s">
        <v>278</v>
      </c>
      <c r="AC47" s="171" t="s">
        <v>159</v>
      </c>
      <c r="AD47" s="299" t="s">
        <v>244</v>
      </c>
      <c r="AE47" s="300">
        <v>292026645</v>
      </c>
      <c r="AF47" s="294" t="s">
        <v>272</v>
      </c>
      <c r="AG47" s="260" t="s">
        <v>273</v>
      </c>
      <c r="AH47" s="300">
        <v>0</v>
      </c>
      <c r="AI47" s="241">
        <f>+AH47/AE47</f>
        <v>0</v>
      </c>
      <c r="AJ47" s="238" t="s">
        <v>419</v>
      </c>
    </row>
    <row r="48" spans="1:36" ht="62" x14ac:dyDescent="0.35">
      <c r="A48" s="298"/>
      <c r="B48" s="298"/>
      <c r="C48" s="298"/>
      <c r="D48" s="298"/>
      <c r="E48" s="298"/>
      <c r="F48" s="298"/>
      <c r="G48" s="213" t="s">
        <v>70</v>
      </c>
      <c r="H48" s="214">
        <v>0</v>
      </c>
      <c r="I48" s="213" t="s">
        <v>349</v>
      </c>
      <c r="J48" s="134">
        <v>1</v>
      </c>
      <c r="K48" s="209">
        <v>1</v>
      </c>
      <c r="L48" s="209">
        <v>0.5</v>
      </c>
      <c r="M48" s="209">
        <f>20%+L48</f>
        <v>0.7</v>
      </c>
      <c r="N48" s="209">
        <f>+L48/K48</f>
        <v>0.5</v>
      </c>
      <c r="O48" s="209">
        <f>+M48/J48</f>
        <v>0.7</v>
      </c>
      <c r="P48" s="322"/>
      <c r="Q48" s="238"/>
      <c r="R48" s="255"/>
      <c r="S48" s="238"/>
      <c r="T48" s="213" t="s">
        <v>349</v>
      </c>
      <c r="U48" s="207">
        <v>100</v>
      </c>
      <c r="V48" s="125">
        <v>0.2</v>
      </c>
      <c r="W48" s="232">
        <f t="shared" si="4"/>
        <v>0.2</v>
      </c>
      <c r="X48" s="233">
        <f t="shared" si="6"/>
        <v>2E-3</v>
      </c>
      <c r="Y48" s="207" t="s">
        <v>380</v>
      </c>
      <c r="Z48" s="207" t="s">
        <v>287</v>
      </c>
      <c r="AA48" s="212" t="s">
        <v>287</v>
      </c>
      <c r="AB48" s="115" t="s">
        <v>278</v>
      </c>
      <c r="AC48" s="171" t="s">
        <v>159</v>
      </c>
      <c r="AD48" s="299"/>
      <c r="AE48" s="300"/>
      <c r="AF48" s="294"/>
      <c r="AG48" s="260"/>
      <c r="AH48" s="300"/>
      <c r="AI48" s="241"/>
      <c r="AJ48" s="238"/>
    </row>
    <row r="49" spans="1:36" ht="111" customHeight="1" x14ac:dyDescent="0.35">
      <c r="A49" s="298"/>
      <c r="B49" s="298"/>
      <c r="C49" s="298"/>
      <c r="D49" s="298"/>
      <c r="E49" s="298"/>
      <c r="F49" s="298"/>
      <c r="G49" s="298" t="s">
        <v>72</v>
      </c>
      <c r="H49" s="298" t="s">
        <v>73</v>
      </c>
      <c r="I49" s="298" t="s">
        <v>74</v>
      </c>
      <c r="J49" s="238">
        <v>3</v>
      </c>
      <c r="K49" s="238">
        <v>1</v>
      </c>
      <c r="L49" s="238">
        <v>0</v>
      </c>
      <c r="M49" s="238">
        <v>0</v>
      </c>
      <c r="N49" s="286">
        <f>+M49/K49</f>
        <v>0</v>
      </c>
      <c r="O49" s="286">
        <f>+M49/J49</f>
        <v>0</v>
      </c>
      <c r="P49" s="322"/>
      <c r="Q49" s="238" t="s">
        <v>194</v>
      </c>
      <c r="R49" s="255" t="s">
        <v>352</v>
      </c>
      <c r="S49" s="238" t="s">
        <v>195</v>
      </c>
      <c r="T49" s="206" t="s">
        <v>199</v>
      </c>
      <c r="U49" s="125">
        <v>1</v>
      </c>
      <c r="V49" s="125">
        <v>0.64</v>
      </c>
      <c r="W49" s="125">
        <f>+V49</f>
        <v>0.64</v>
      </c>
      <c r="X49" s="212">
        <f>+W49/U49</f>
        <v>0.64</v>
      </c>
      <c r="Y49" s="112" t="s">
        <v>380</v>
      </c>
      <c r="Z49" s="112" t="s">
        <v>251</v>
      </c>
      <c r="AA49" s="116">
        <v>0.1</v>
      </c>
      <c r="AB49" s="206" t="s">
        <v>249</v>
      </c>
      <c r="AC49" s="206" t="s">
        <v>250</v>
      </c>
      <c r="AD49" s="238" t="s">
        <v>258</v>
      </c>
      <c r="AE49" s="259">
        <v>408577726</v>
      </c>
      <c r="AF49" s="294" t="s">
        <v>200</v>
      </c>
      <c r="AG49" s="294" t="s">
        <v>254</v>
      </c>
      <c r="AH49" s="259">
        <v>223300000</v>
      </c>
      <c r="AI49" s="261">
        <f>+AH49/AE49</f>
        <v>0.54653003771429287</v>
      </c>
      <c r="AJ49" s="257" t="s">
        <v>399</v>
      </c>
    </row>
    <row r="50" spans="1:36" ht="111" customHeight="1" x14ac:dyDescent="0.35">
      <c r="A50" s="298"/>
      <c r="B50" s="298"/>
      <c r="C50" s="298"/>
      <c r="D50" s="298"/>
      <c r="E50" s="298"/>
      <c r="F50" s="298"/>
      <c r="G50" s="298"/>
      <c r="H50" s="298"/>
      <c r="I50" s="298"/>
      <c r="J50" s="238"/>
      <c r="K50" s="238"/>
      <c r="L50" s="238"/>
      <c r="M50" s="238"/>
      <c r="N50" s="286"/>
      <c r="O50" s="286"/>
      <c r="P50" s="322"/>
      <c r="Q50" s="238"/>
      <c r="R50" s="255"/>
      <c r="S50" s="238"/>
      <c r="T50" s="206" t="s">
        <v>196</v>
      </c>
      <c r="U50" s="125">
        <v>1</v>
      </c>
      <c r="V50" s="125">
        <v>0.2</v>
      </c>
      <c r="W50" s="125">
        <f t="shared" ref="W50:W52" si="7">+V50</f>
        <v>0.2</v>
      </c>
      <c r="X50" s="212">
        <f t="shared" ref="X50:X51" si="8">+W50/U50</f>
        <v>0.2</v>
      </c>
      <c r="Y50" s="112" t="s">
        <v>380</v>
      </c>
      <c r="Z50" s="112" t="s">
        <v>252</v>
      </c>
      <c r="AA50" s="116">
        <v>1</v>
      </c>
      <c r="AB50" s="206" t="s">
        <v>249</v>
      </c>
      <c r="AC50" s="206" t="s">
        <v>250</v>
      </c>
      <c r="AD50" s="238"/>
      <c r="AE50" s="259"/>
      <c r="AF50" s="294"/>
      <c r="AG50" s="294"/>
      <c r="AH50" s="259"/>
      <c r="AI50" s="261"/>
      <c r="AJ50" s="257"/>
    </row>
    <row r="51" spans="1:36" ht="111" customHeight="1" x14ac:dyDescent="0.35">
      <c r="A51" s="298"/>
      <c r="B51" s="298"/>
      <c r="C51" s="298"/>
      <c r="D51" s="298"/>
      <c r="E51" s="298"/>
      <c r="F51" s="298"/>
      <c r="G51" s="298"/>
      <c r="H51" s="298"/>
      <c r="I51" s="298"/>
      <c r="J51" s="238"/>
      <c r="K51" s="238"/>
      <c r="L51" s="238"/>
      <c r="M51" s="238"/>
      <c r="N51" s="286"/>
      <c r="O51" s="286"/>
      <c r="P51" s="322"/>
      <c r="Q51" s="238"/>
      <c r="R51" s="255"/>
      <c r="S51" s="238"/>
      <c r="T51" s="206" t="s">
        <v>197</v>
      </c>
      <c r="U51" s="125">
        <v>1</v>
      </c>
      <c r="V51" s="125">
        <v>0</v>
      </c>
      <c r="W51" s="125">
        <f t="shared" si="7"/>
        <v>0</v>
      </c>
      <c r="X51" s="212">
        <f t="shared" si="8"/>
        <v>0</v>
      </c>
      <c r="Y51" s="112" t="s">
        <v>380</v>
      </c>
      <c r="Z51" s="112" t="s">
        <v>253</v>
      </c>
      <c r="AA51" s="116">
        <v>1</v>
      </c>
      <c r="AB51" s="206" t="s">
        <v>249</v>
      </c>
      <c r="AC51" s="206" t="s">
        <v>250</v>
      </c>
      <c r="AD51" s="238" t="s">
        <v>247</v>
      </c>
      <c r="AE51" s="259">
        <v>146370323</v>
      </c>
      <c r="AF51" s="294" t="s">
        <v>200</v>
      </c>
      <c r="AG51" s="294" t="s">
        <v>255</v>
      </c>
      <c r="AH51" s="259">
        <v>0</v>
      </c>
      <c r="AI51" s="261">
        <f>+AH51/AE51</f>
        <v>0</v>
      </c>
      <c r="AJ51" s="112"/>
    </row>
    <row r="52" spans="1:36" ht="111" customHeight="1" x14ac:dyDescent="0.35">
      <c r="A52" s="298"/>
      <c r="B52" s="298"/>
      <c r="C52" s="298"/>
      <c r="D52" s="298"/>
      <c r="E52" s="298"/>
      <c r="F52" s="298"/>
      <c r="G52" s="298"/>
      <c r="H52" s="298"/>
      <c r="I52" s="298"/>
      <c r="J52" s="238"/>
      <c r="K52" s="238"/>
      <c r="L52" s="238"/>
      <c r="M52" s="238"/>
      <c r="N52" s="286"/>
      <c r="O52" s="286"/>
      <c r="P52" s="323"/>
      <c r="Q52" s="238"/>
      <c r="R52" s="255"/>
      <c r="S52" s="238"/>
      <c r="T52" s="206" t="s">
        <v>198</v>
      </c>
      <c r="U52" s="125">
        <v>0</v>
      </c>
      <c r="V52" s="125">
        <v>0</v>
      </c>
      <c r="W52" s="125">
        <f t="shared" si="7"/>
        <v>0</v>
      </c>
      <c r="X52" s="212">
        <v>0</v>
      </c>
      <c r="Y52" s="112" t="s">
        <v>380</v>
      </c>
      <c r="Z52" s="112" t="s">
        <v>224</v>
      </c>
      <c r="AA52" s="116">
        <v>0.05</v>
      </c>
      <c r="AB52" s="206" t="s">
        <v>249</v>
      </c>
      <c r="AC52" s="206" t="s">
        <v>250</v>
      </c>
      <c r="AD52" s="238"/>
      <c r="AE52" s="259"/>
      <c r="AF52" s="294"/>
      <c r="AG52" s="294"/>
      <c r="AH52" s="259"/>
      <c r="AI52" s="261"/>
      <c r="AJ52" s="112"/>
    </row>
    <row r="53" spans="1:36" ht="46.5" x14ac:dyDescent="0.35">
      <c r="A53" s="298"/>
      <c r="B53" s="298"/>
      <c r="C53" s="298"/>
      <c r="D53" s="298"/>
      <c r="E53" s="298"/>
      <c r="F53" s="298" t="s">
        <v>75</v>
      </c>
      <c r="G53" s="213" t="s">
        <v>76</v>
      </c>
      <c r="H53" s="213">
        <v>0</v>
      </c>
      <c r="I53" s="213" t="s">
        <v>77</v>
      </c>
      <c r="J53" s="209">
        <v>1</v>
      </c>
      <c r="K53" s="209" t="s">
        <v>381</v>
      </c>
      <c r="L53" s="209">
        <v>0</v>
      </c>
      <c r="M53" s="209">
        <v>0</v>
      </c>
      <c r="N53" s="209">
        <v>0</v>
      </c>
      <c r="O53" s="209">
        <v>0</v>
      </c>
      <c r="P53" s="287">
        <f>+AVERAGE(O53:O54)</f>
        <v>0</v>
      </c>
      <c r="Q53" s="238" t="s">
        <v>183</v>
      </c>
      <c r="R53" s="238" t="s">
        <v>357</v>
      </c>
      <c r="S53" s="206"/>
      <c r="T53" s="206" t="s">
        <v>168</v>
      </c>
      <c r="U53" s="206">
        <v>1</v>
      </c>
      <c r="V53" s="206"/>
      <c r="W53" s="206"/>
      <c r="X53" s="210">
        <v>0</v>
      </c>
      <c r="Y53" s="284" t="s">
        <v>380</v>
      </c>
      <c r="Z53" s="284" t="s">
        <v>224</v>
      </c>
      <c r="AA53" s="292">
        <v>0.05</v>
      </c>
      <c r="AB53" s="172" t="s">
        <v>248</v>
      </c>
      <c r="AC53" s="171" t="s">
        <v>388</v>
      </c>
      <c r="AD53" s="284" t="s">
        <v>247</v>
      </c>
      <c r="AE53" s="284">
        <v>300000000</v>
      </c>
      <c r="AF53" s="285" t="s">
        <v>246</v>
      </c>
      <c r="AG53" s="291" t="s">
        <v>245</v>
      </c>
      <c r="AH53" s="284">
        <v>147000000</v>
      </c>
      <c r="AI53" s="241">
        <f>+AH53/AE53</f>
        <v>0.49</v>
      </c>
      <c r="AJ53" s="112"/>
    </row>
    <row r="54" spans="1:36" ht="186" x14ac:dyDescent="0.35">
      <c r="A54" s="298"/>
      <c r="B54" s="298"/>
      <c r="C54" s="298"/>
      <c r="D54" s="298"/>
      <c r="E54" s="298"/>
      <c r="F54" s="298"/>
      <c r="G54" s="213" t="s">
        <v>78</v>
      </c>
      <c r="H54" s="213">
        <v>0</v>
      </c>
      <c r="I54" s="213" t="s">
        <v>78</v>
      </c>
      <c r="J54" s="206">
        <v>1</v>
      </c>
      <c r="K54" s="206">
        <v>1</v>
      </c>
      <c r="L54" s="206">
        <v>0</v>
      </c>
      <c r="M54" s="206">
        <v>0</v>
      </c>
      <c r="N54" s="206">
        <v>0</v>
      </c>
      <c r="O54" s="206">
        <v>0</v>
      </c>
      <c r="P54" s="320"/>
      <c r="Q54" s="238"/>
      <c r="R54" s="238"/>
      <c r="S54" s="206" t="s">
        <v>358</v>
      </c>
      <c r="T54" s="206" t="s">
        <v>169</v>
      </c>
      <c r="U54" s="206">
        <v>1</v>
      </c>
      <c r="V54" s="206"/>
      <c r="W54" s="206"/>
      <c r="X54" s="210">
        <v>0</v>
      </c>
      <c r="Y54" s="284"/>
      <c r="Z54" s="284"/>
      <c r="AA54" s="292"/>
      <c r="AB54" s="172" t="s">
        <v>248</v>
      </c>
      <c r="AC54" s="171" t="s">
        <v>388</v>
      </c>
      <c r="AD54" s="284"/>
      <c r="AE54" s="284"/>
      <c r="AF54" s="285"/>
      <c r="AG54" s="291"/>
      <c r="AH54" s="284"/>
      <c r="AI54" s="241"/>
      <c r="AJ54" s="112"/>
    </row>
    <row r="55" spans="1:36" ht="72" customHeight="1" x14ac:dyDescent="0.35">
      <c r="A55" s="298" t="s">
        <v>79</v>
      </c>
      <c r="B55" s="298" t="s">
        <v>333</v>
      </c>
      <c r="C55" s="290" t="s">
        <v>81</v>
      </c>
      <c r="D55" s="290" t="s">
        <v>82</v>
      </c>
      <c r="E55" s="290" t="s">
        <v>83</v>
      </c>
      <c r="F55" s="298" t="s">
        <v>84</v>
      </c>
      <c r="G55" s="215" t="s">
        <v>85</v>
      </c>
      <c r="H55" s="215" t="s">
        <v>42</v>
      </c>
      <c r="I55" s="215" t="s">
        <v>86</v>
      </c>
      <c r="J55" s="206">
        <v>2</v>
      </c>
      <c r="K55" s="206">
        <v>1</v>
      </c>
      <c r="L55" s="206">
        <v>0</v>
      </c>
      <c r="M55" s="206">
        <v>0</v>
      </c>
      <c r="N55" s="210">
        <v>0</v>
      </c>
      <c r="O55" s="210">
        <v>0</v>
      </c>
      <c r="P55" s="287">
        <f>+AVERAGE(O55:O56)</f>
        <v>0</v>
      </c>
      <c r="Q55" s="290" t="s">
        <v>287</v>
      </c>
      <c r="R55" s="290" t="s">
        <v>287</v>
      </c>
      <c r="S55" s="290" t="s">
        <v>287</v>
      </c>
      <c r="T55" s="290" t="s">
        <v>170</v>
      </c>
      <c r="U55" s="238" t="s">
        <v>287</v>
      </c>
      <c r="V55" s="238"/>
      <c r="W55" s="206"/>
      <c r="X55" s="210">
        <v>0</v>
      </c>
      <c r="Y55" s="284" t="s">
        <v>380</v>
      </c>
      <c r="Z55" s="284" t="s">
        <v>287</v>
      </c>
      <c r="AA55" s="292" t="s">
        <v>287</v>
      </c>
      <c r="AB55" s="172" t="s">
        <v>248</v>
      </c>
      <c r="AC55" s="171" t="s">
        <v>388</v>
      </c>
      <c r="AD55" s="284" t="s">
        <v>247</v>
      </c>
      <c r="AE55" s="284">
        <v>357120126</v>
      </c>
      <c r="AF55" s="291" t="s">
        <v>410</v>
      </c>
      <c r="AG55" s="291" t="s">
        <v>411</v>
      </c>
      <c r="AH55" s="284">
        <v>100400000</v>
      </c>
      <c r="AI55" s="241">
        <f>+AH55/AE55</f>
        <v>0.28113789363974406</v>
      </c>
      <c r="AJ55" s="112"/>
    </row>
    <row r="56" spans="1:36" ht="42" x14ac:dyDescent="0.35">
      <c r="A56" s="298"/>
      <c r="B56" s="298"/>
      <c r="C56" s="290"/>
      <c r="D56" s="290"/>
      <c r="E56" s="290"/>
      <c r="F56" s="298"/>
      <c r="G56" s="215" t="s">
        <v>87</v>
      </c>
      <c r="H56" s="215">
        <v>0</v>
      </c>
      <c r="I56" s="215" t="s">
        <v>88</v>
      </c>
      <c r="J56" s="206">
        <v>1</v>
      </c>
      <c r="K56" s="206" t="s">
        <v>381</v>
      </c>
      <c r="L56" s="206">
        <v>0</v>
      </c>
      <c r="M56" s="206">
        <v>0</v>
      </c>
      <c r="N56" s="210">
        <v>0</v>
      </c>
      <c r="O56" s="210">
        <v>0</v>
      </c>
      <c r="P56" s="289"/>
      <c r="Q56" s="290"/>
      <c r="R56" s="290"/>
      <c r="S56" s="290"/>
      <c r="T56" s="290"/>
      <c r="U56" s="238"/>
      <c r="V56" s="238"/>
      <c r="W56" s="206"/>
      <c r="X56" s="210">
        <v>0</v>
      </c>
      <c r="Y56" s="284"/>
      <c r="Z56" s="284"/>
      <c r="AA56" s="292"/>
      <c r="AB56" s="172" t="s">
        <v>248</v>
      </c>
      <c r="AC56" s="171" t="s">
        <v>388</v>
      </c>
      <c r="AD56" s="284"/>
      <c r="AE56" s="284"/>
      <c r="AF56" s="291"/>
      <c r="AG56" s="291"/>
      <c r="AH56" s="284"/>
      <c r="AI56" s="241"/>
      <c r="AJ56" s="112"/>
    </row>
    <row r="57" spans="1:36" ht="46.5" x14ac:dyDescent="0.35">
      <c r="A57" s="298"/>
      <c r="B57" s="298"/>
      <c r="C57" s="290"/>
      <c r="D57" s="290"/>
      <c r="E57" s="290"/>
      <c r="F57" s="213" t="s">
        <v>89</v>
      </c>
      <c r="G57" s="215" t="s">
        <v>90</v>
      </c>
      <c r="H57" s="215" t="s">
        <v>42</v>
      </c>
      <c r="I57" s="215" t="s">
        <v>91</v>
      </c>
      <c r="J57" s="221">
        <v>1</v>
      </c>
      <c r="K57" s="215">
        <v>0.33</v>
      </c>
      <c r="L57" s="215">
        <v>0</v>
      </c>
      <c r="M57" s="215">
        <v>0</v>
      </c>
      <c r="N57" s="215">
        <v>0</v>
      </c>
      <c r="O57" s="215">
        <v>0</v>
      </c>
      <c r="P57" s="217">
        <f>+O57</f>
        <v>0</v>
      </c>
      <c r="Q57" s="215" t="s">
        <v>287</v>
      </c>
      <c r="R57" s="215" t="s">
        <v>287</v>
      </c>
      <c r="S57" s="215" t="s">
        <v>287</v>
      </c>
      <c r="T57" s="215" t="s">
        <v>287</v>
      </c>
      <c r="U57" s="215" t="s">
        <v>287</v>
      </c>
      <c r="V57" s="215">
        <v>0</v>
      </c>
      <c r="W57" s="215">
        <v>0</v>
      </c>
      <c r="X57" s="217">
        <v>0</v>
      </c>
      <c r="Y57" s="215" t="s">
        <v>380</v>
      </c>
      <c r="Z57" s="215" t="s">
        <v>287</v>
      </c>
      <c r="AA57" s="217" t="s">
        <v>287</v>
      </c>
      <c r="AB57" s="215" t="s">
        <v>11</v>
      </c>
      <c r="AC57" s="215" t="s">
        <v>220</v>
      </c>
      <c r="AD57" s="215" t="s">
        <v>247</v>
      </c>
      <c r="AE57" s="204">
        <v>479095059</v>
      </c>
      <c r="AF57" s="222" t="s">
        <v>295</v>
      </c>
      <c r="AG57" s="222" t="s">
        <v>296</v>
      </c>
      <c r="AH57" s="204">
        <v>260400000</v>
      </c>
      <c r="AI57" s="237">
        <f>+AH57/AE57</f>
        <v>0.54352470372690698</v>
      </c>
      <c r="AJ57" s="112"/>
    </row>
    <row r="58" spans="1:36" ht="60.75" customHeight="1" x14ac:dyDescent="0.35">
      <c r="A58" s="298" t="s">
        <v>92</v>
      </c>
      <c r="B58" s="298" t="s">
        <v>332</v>
      </c>
      <c r="C58" s="298" t="s">
        <v>94</v>
      </c>
      <c r="D58" s="332">
        <v>0.33</v>
      </c>
      <c r="E58" s="298" t="s">
        <v>95</v>
      </c>
      <c r="F58" s="298" t="s">
        <v>96</v>
      </c>
      <c r="G58" s="215" t="s">
        <v>97</v>
      </c>
      <c r="H58" s="215" t="s">
        <v>98</v>
      </c>
      <c r="I58" s="215" t="s">
        <v>99</v>
      </c>
      <c r="J58" s="206">
        <v>5</v>
      </c>
      <c r="K58" s="206">
        <v>2</v>
      </c>
      <c r="L58" s="206">
        <v>0.05</v>
      </c>
      <c r="M58" s="206">
        <v>0.1</v>
      </c>
      <c r="N58" s="210">
        <f>+L58</f>
        <v>0.05</v>
      </c>
      <c r="O58" s="210">
        <f>+M58/J58</f>
        <v>0.02</v>
      </c>
      <c r="P58" s="287">
        <f>+AVERAGE(O58:O79)</f>
        <v>0.50628571428571434</v>
      </c>
      <c r="Q58" s="238" t="s">
        <v>201</v>
      </c>
      <c r="R58" s="328">
        <v>2020130010147</v>
      </c>
      <c r="S58" s="238" t="s">
        <v>202</v>
      </c>
      <c r="T58" s="206" t="s">
        <v>203</v>
      </c>
      <c r="U58" s="207" t="s">
        <v>287</v>
      </c>
      <c r="V58" s="207">
        <v>0.5</v>
      </c>
      <c r="W58" s="207">
        <f>+V58</f>
        <v>0.5</v>
      </c>
      <c r="X58" s="212">
        <v>0.5</v>
      </c>
      <c r="Y58" s="208" t="s">
        <v>380</v>
      </c>
      <c r="Z58" s="207" t="s">
        <v>287</v>
      </c>
      <c r="AA58" s="212" t="s">
        <v>287</v>
      </c>
      <c r="AB58" s="207" t="s">
        <v>390</v>
      </c>
      <c r="AC58" s="115" t="s">
        <v>297</v>
      </c>
      <c r="AD58" s="293" t="s">
        <v>303</v>
      </c>
      <c r="AE58" s="251">
        <v>1266421569</v>
      </c>
      <c r="AF58" s="251" t="s">
        <v>412</v>
      </c>
      <c r="AG58" s="251" t="s">
        <v>301</v>
      </c>
      <c r="AH58" s="251">
        <v>442000000</v>
      </c>
      <c r="AI58" s="295">
        <f>+AH58/AE58</f>
        <v>0.34901490216169873</v>
      </c>
      <c r="AJ58" s="112" t="s">
        <v>404</v>
      </c>
    </row>
    <row r="59" spans="1:36" ht="156.75" customHeight="1" x14ac:dyDescent="0.35">
      <c r="A59" s="298"/>
      <c r="B59" s="298"/>
      <c r="C59" s="298"/>
      <c r="D59" s="332"/>
      <c r="E59" s="298"/>
      <c r="F59" s="298"/>
      <c r="G59" s="290" t="s">
        <v>101</v>
      </c>
      <c r="H59" s="324" t="s">
        <v>102</v>
      </c>
      <c r="I59" s="290" t="s">
        <v>103</v>
      </c>
      <c r="J59" s="238">
        <v>21</v>
      </c>
      <c r="K59" s="238">
        <v>21</v>
      </c>
      <c r="L59" s="238">
        <v>21</v>
      </c>
      <c r="M59" s="238">
        <v>21</v>
      </c>
      <c r="N59" s="286">
        <f>+L59/K59</f>
        <v>1</v>
      </c>
      <c r="O59" s="286">
        <f>+M59/J59</f>
        <v>1</v>
      </c>
      <c r="P59" s="288"/>
      <c r="Q59" s="238"/>
      <c r="R59" s="328"/>
      <c r="S59" s="238"/>
      <c r="T59" s="206" t="s">
        <v>206</v>
      </c>
      <c r="U59" s="207">
        <v>5</v>
      </c>
      <c r="V59" s="207">
        <v>3</v>
      </c>
      <c r="W59" s="207">
        <f>+V59</f>
        <v>3</v>
      </c>
      <c r="X59" s="212">
        <f>+W59/U59</f>
        <v>0.6</v>
      </c>
      <c r="Y59" s="207" t="s">
        <v>380</v>
      </c>
      <c r="Z59" s="207" t="s">
        <v>253</v>
      </c>
      <c r="AA59" s="212">
        <v>0.25</v>
      </c>
      <c r="AB59" s="115" t="s">
        <v>392</v>
      </c>
      <c r="AC59" s="115" t="s">
        <v>297</v>
      </c>
      <c r="AD59" s="288"/>
      <c r="AE59" s="252"/>
      <c r="AF59" s="252"/>
      <c r="AG59" s="252"/>
      <c r="AH59" s="252"/>
      <c r="AI59" s="296"/>
      <c r="AJ59" s="112"/>
    </row>
    <row r="60" spans="1:36" ht="29" x14ac:dyDescent="0.35">
      <c r="A60" s="298"/>
      <c r="B60" s="298"/>
      <c r="C60" s="298"/>
      <c r="D60" s="332"/>
      <c r="E60" s="298"/>
      <c r="F60" s="298"/>
      <c r="G60" s="290"/>
      <c r="H60" s="324"/>
      <c r="I60" s="290"/>
      <c r="J60" s="238"/>
      <c r="K60" s="238"/>
      <c r="L60" s="238"/>
      <c r="M60" s="238"/>
      <c r="N60" s="286"/>
      <c r="O60" s="286"/>
      <c r="P60" s="288"/>
      <c r="Q60" s="238"/>
      <c r="R60" s="328"/>
      <c r="S60" s="238"/>
      <c r="T60" s="206" t="s">
        <v>204</v>
      </c>
      <c r="U60" s="207">
        <v>5</v>
      </c>
      <c r="V60" s="207">
        <v>4</v>
      </c>
      <c r="W60" s="207">
        <f>+V60</f>
        <v>4</v>
      </c>
      <c r="X60" s="212">
        <f>+W60/U60</f>
        <v>0.8</v>
      </c>
      <c r="Y60" s="113" t="s">
        <v>380</v>
      </c>
      <c r="Z60" s="112" t="s">
        <v>253</v>
      </c>
      <c r="AA60" s="116">
        <v>1</v>
      </c>
      <c r="AB60" s="115" t="s">
        <v>248</v>
      </c>
      <c r="AC60" s="112" t="s">
        <v>388</v>
      </c>
      <c r="AD60" s="288"/>
      <c r="AE60" s="252"/>
      <c r="AF60" s="252"/>
      <c r="AG60" s="252"/>
      <c r="AH60" s="252"/>
      <c r="AI60" s="296"/>
      <c r="AJ60" s="112"/>
    </row>
    <row r="61" spans="1:36" ht="43.5" x14ac:dyDescent="0.35">
      <c r="A61" s="298"/>
      <c r="B61" s="298"/>
      <c r="C61" s="298"/>
      <c r="D61" s="332"/>
      <c r="E61" s="298"/>
      <c r="F61" s="298"/>
      <c r="G61" s="290"/>
      <c r="H61" s="324"/>
      <c r="I61" s="290"/>
      <c r="J61" s="238"/>
      <c r="K61" s="238"/>
      <c r="L61" s="238"/>
      <c r="M61" s="238"/>
      <c r="N61" s="286"/>
      <c r="O61" s="286"/>
      <c r="P61" s="288"/>
      <c r="Q61" s="238"/>
      <c r="R61" s="328"/>
      <c r="S61" s="238"/>
      <c r="T61" s="206" t="s">
        <v>205</v>
      </c>
      <c r="U61" s="207">
        <v>2</v>
      </c>
      <c r="V61" s="207">
        <v>2</v>
      </c>
      <c r="W61" s="207">
        <f>+V61</f>
        <v>2</v>
      </c>
      <c r="X61" s="212">
        <f>+W61/U61</f>
        <v>1</v>
      </c>
      <c r="Y61" s="113" t="s">
        <v>380</v>
      </c>
      <c r="Z61" s="112" t="s">
        <v>253</v>
      </c>
      <c r="AA61" s="116">
        <v>1</v>
      </c>
      <c r="AB61" s="115" t="s">
        <v>390</v>
      </c>
      <c r="AC61" s="112" t="s">
        <v>297</v>
      </c>
      <c r="AD61" s="288"/>
      <c r="AE61" s="252"/>
      <c r="AF61" s="252"/>
      <c r="AG61" s="252"/>
      <c r="AH61" s="252"/>
      <c r="AI61" s="296"/>
      <c r="AJ61" s="112"/>
    </row>
    <row r="62" spans="1:36" ht="60.75" customHeight="1" x14ac:dyDescent="0.35">
      <c r="A62" s="298"/>
      <c r="B62" s="298"/>
      <c r="C62" s="298"/>
      <c r="D62" s="332"/>
      <c r="E62" s="298"/>
      <c r="F62" s="298"/>
      <c r="G62" s="290" t="s">
        <v>104</v>
      </c>
      <c r="H62" s="324" t="s">
        <v>105</v>
      </c>
      <c r="I62" s="290" t="s">
        <v>217</v>
      </c>
      <c r="J62" s="238">
        <v>1</v>
      </c>
      <c r="K62" s="238">
        <v>1</v>
      </c>
      <c r="L62" s="238">
        <v>1</v>
      </c>
      <c r="M62" s="238">
        <v>1</v>
      </c>
      <c r="N62" s="286">
        <f>+L62/K62</f>
        <v>1</v>
      </c>
      <c r="O62" s="286">
        <f>+M62/J62</f>
        <v>1</v>
      </c>
      <c r="P62" s="288"/>
      <c r="Q62" s="238"/>
      <c r="R62" s="328"/>
      <c r="S62" s="238"/>
      <c r="T62" s="238" t="s">
        <v>207</v>
      </c>
      <c r="U62" s="255">
        <v>2</v>
      </c>
      <c r="V62" s="255">
        <v>2</v>
      </c>
      <c r="W62" s="255">
        <f>+V62</f>
        <v>2</v>
      </c>
      <c r="X62" s="325">
        <f>+W62/U62</f>
        <v>1</v>
      </c>
      <c r="Y62" s="255" t="s">
        <v>380</v>
      </c>
      <c r="Z62" s="255" t="s">
        <v>253</v>
      </c>
      <c r="AA62" s="292">
        <v>1</v>
      </c>
      <c r="AB62" s="115" t="s">
        <v>390</v>
      </c>
      <c r="AC62" s="173" t="s">
        <v>297</v>
      </c>
      <c r="AD62" s="288"/>
      <c r="AE62" s="252"/>
      <c r="AF62" s="252"/>
      <c r="AG62" s="252"/>
      <c r="AH62" s="252"/>
      <c r="AI62" s="296"/>
      <c r="AJ62" s="112"/>
    </row>
    <row r="63" spans="1:36" ht="90.75" customHeight="1" x14ac:dyDescent="0.35">
      <c r="A63" s="298"/>
      <c r="B63" s="298"/>
      <c r="C63" s="298"/>
      <c r="D63" s="332"/>
      <c r="E63" s="298"/>
      <c r="F63" s="298"/>
      <c r="G63" s="290"/>
      <c r="H63" s="324"/>
      <c r="I63" s="290"/>
      <c r="J63" s="238"/>
      <c r="K63" s="238"/>
      <c r="L63" s="238"/>
      <c r="M63" s="238"/>
      <c r="N63" s="286"/>
      <c r="O63" s="286"/>
      <c r="P63" s="288"/>
      <c r="Q63" s="238"/>
      <c r="R63" s="328"/>
      <c r="S63" s="238"/>
      <c r="T63" s="238"/>
      <c r="U63" s="255"/>
      <c r="V63" s="255"/>
      <c r="W63" s="255"/>
      <c r="X63" s="326"/>
      <c r="Y63" s="255"/>
      <c r="Z63" s="255"/>
      <c r="AA63" s="292"/>
      <c r="AB63" s="115" t="s">
        <v>390</v>
      </c>
      <c r="AC63" s="173" t="s">
        <v>297</v>
      </c>
      <c r="AD63" s="288"/>
      <c r="AE63" s="252"/>
      <c r="AF63" s="252"/>
      <c r="AG63" s="252"/>
      <c r="AH63" s="252"/>
      <c r="AI63" s="296"/>
      <c r="AJ63" s="112"/>
    </row>
    <row r="64" spans="1:36" ht="30.75" customHeight="1" x14ac:dyDescent="0.35">
      <c r="A64" s="298"/>
      <c r="B64" s="298"/>
      <c r="C64" s="298"/>
      <c r="D64" s="332"/>
      <c r="E64" s="298"/>
      <c r="F64" s="298"/>
      <c r="G64" s="290"/>
      <c r="H64" s="218" t="s">
        <v>107</v>
      </c>
      <c r="I64" s="215" t="s">
        <v>108</v>
      </c>
      <c r="J64" s="206">
        <v>3</v>
      </c>
      <c r="K64" s="206">
        <v>3</v>
      </c>
      <c r="L64" s="206">
        <v>3</v>
      </c>
      <c r="M64" s="206">
        <v>3</v>
      </c>
      <c r="N64" s="210">
        <f>+L64/K64</f>
        <v>1</v>
      </c>
      <c r="O64" s="210">
        <f>+M64/J64</f>
        <v>1</v>
      </c>
      <c r="P64" s="288"/>
      <c r="Q64" s="238"/>
      <c r="R64" s="328"/>
      <c r="S64" s="238"/>
      <c r="T64" s="238"/>
      <c r="U64" s="255"/>
      <c r="V64" s="255"/>
      <c r="W64" s="255"/>
      <c r="X64" s="326"/>
      <c r="Y64" s="255"/>
      <c r="Z64" s="255"/>
      <c r="AA64" s="292"/>
      <c r="AB64" s="115" t="s">
        <v>390</v>
      </c>
      <c r="AC64" s="173" t="s">
        <v>297</v>
      </c>
      <c r="AD64" s="288"/>
      <c r="AE64" s="252"/>
      <c r="AF64" s="252"/>
      <c r="AG64" s="252"/>
      <c r="AH64" s="252"/>
      <c r="AI64" s="296"/>
      <c r="AJ64" s="112"/>
    </row>
    <row r="65" spans="1:36" ht="30.75" customHeight="1" x14ac:dyDescent="0.35">
      <c r="A65" s="298"/>
      <c r="B65" s="298"/>
      <c r="C65" s="298"/>
      <c r="D65" s="332"/>
      <c r="E65" s="298"/>
      <c r="F65" s="298"/>
      <c r="G65" s="290"/>
      <c r="H65" s="218" t="s">
        <v>109</v>
      </c>
      <c r="I65" s="215" t="s">
        <v>110</v>
      </c>
      <c r="J65" s="206">
        <v>7</v>
      </c>
      <c r="K65" s="206">
        <v>1</v>
      </c>
      <c r="L65" s="206">
        <v>0.7</v>
      </c>
      <c r="M65" s="206">
        <v>1.7</v>
      </c>
      <c r="N65" s="210">
        <f>+L65/K65</f>
        <v>0.7</v>
      </c>
      <c r="O65" s="210">
        <f>+M65/J65</f>
        <v>0.24285714285714285</v>
      </c>
      <c r="P65" s="288"/>
      <c r="Q65" s="238"/>
      <c r="R65" s="328"/>
      <c r="S65" s="238"/>
      <c r="T65" s="238"/>
      <c r="U65" s="255"/>
      <c r="V65" s="255"/>
      <c r="W65" s="255"/>
      <c r="X65" s="326"/>
      <c r="Y65" s="255"/>
      <c r="Z65" s="255"/>
      <c r="AA65" s="292"/>
      <c r="AB65" s="115" t="s">
        <v>390</v>
      </c>
      <c r="AC65" s="173" t="s">
        <v>297</v>
      </c>
      <c r="AD65" s="288"/>
      <c r="AE65" s="252"/>
      <c r="AF65" s="252"/>
      <c r="AG65" s="252"/>
      <c r="AH65" s="252"/>
      <c r="AI65" s="296"/>
      <c r="AJ65" s="112"/>
    </row>
    <row r="66" spans="1:36" ht="42" x14ac:dyDescent="0.35">
      <c r="A66" s="298"/>
      <c r="B66" s="298"/>
      <c r="C66" s="298"/>
      <c r="D66" s="332"/>
      <c r="E66" s="298"/>
      <c r="F66" s="298"/>
      <c r="G66" s="290"/>
      <c r="H66" s="218" t="s">
        <v>111</v>
      </c>
      <c r="I66" s="215" t="s">
        <v>112</v>
      </c>
      <c r="J66" s="206">
        <v>5</v>
      </c>
      <c r="K66" s="206">
        <v>2</v>
      </c>
      <c r="L66" s="206">
        <v>0</v>
      </c>
      <c r="M66" s="206">
        <v>1</v>
      </c>
      <c r="N66" s="210">
        <f>+L66/K66</f>
        <v>0</v>
      </c>
      <c r="O66" s="210">
        <f>+M66/J66</f>
        <v>0.2</v>
      </c>
      <c r="P66" s="288"/>
      <c r="Q66" s="238"/>
      <c r="R66" s="328"/>
      <c r="S66" s="238"/>
      <c r="T66" s="238"/>
      <c r="U66" s="255"/>
      <c r="V66" s="255"/>
      <c r="W66" s="255"/>
      <c r="X66" s="327"/>
      <c r="Y66" s="255"/>
      <c r="Z66" s="255"/>
      <c r="AA66" s="292"/>
      <c r="AB66" s="115" t="s">
        <v>390</v>
      </c>
      <c r="AC66" s="173" t="s">
        <v>297</v>
      </c>
      <c r="AD66" s="289"/>
      <c r="AE66" s="253"/>
      <c r="AF66" s="253"/>
      <c r="AG66" s="253"/>
      <c r="AH66" s="253"/>
      <c r="AI66" s="297"/>
      <c r="AJ66" s="112"/>
    </row>
    <row r="67" spans="1:36" ht="114.75" customHeight="1" x14ac:dyDescent="0.35">
      <c r="A67" s="298"/>
      <c r="B67" s="298"/>
      <c r="C67" s="298"/>
      <c r="D67" s="332"/>
      <c r="E67" s="298"/>
      <c r="F67" s="298"/>
      <c r="G67" s="215" t="s">
        <v>114</v>
      </c>
      <c r="H67" s="215" t="s">
        <v>115</v>
      </c>
      <c r="I67" s="215" t="s">
        <v>116</v>
      </c>
      <c r="J67" s="206">
        <v>1</v>
      </c>
      <c r="K67" s="206" t="s">
        <v>175</v>
      </c>
      <c r="L67" s="206">
        <v>0</v>
      </c>
      <c r="M67" s="206">
        <v>0</v>
      </c>
      <c r="N67" s="206">
        <v>0</v>
      </c>
      <c r="O67" s="206">
        <v>0</v>
      </c>
      <c r="P67" s="288"/>
      <c r="Q67" s="290" t="s">
        <v>208</v>
      </c>
      <c r="R67" s="290" t="s">
        <v>350</v>
      </c>
      <c r="S67" s="290" t="s">
        <v>209</v>
      </c>
      <c r="T67" s="215" t="s">
        <v>210</v>
      </c>
      <c r="U67" s="207">
        <v>3</v>
      </c>
      <c r="V67" s="207">
        <v>3</v>
      </c>
      <c r="W67" s="207">
        <f>+V67</f>
        <v>3</v>
      </c>
      <c r="X67" s="212">
        <f>+W67/U67</f>
        <v>1</v>
      </c>
      <c r="Y67" s="112" t="s">
        <v>380</v>
      </c>
      <c r="Z67" s="112" t="s">
        <v>253</v>
      </c>
      <c r="AA67" s="116">
        <v>0.3</v>
      </c>
      <c r="AB67" s="115" t="s">
        <v>391</v>
      </c>
      <c r="AC67" s="115" t="s">
        <v>389</v>
      </c>
      <c r="AD67" s="238" t="s">
        <v>303</v>
      </c>
      <c r="AE67" s="259">
        <v>449430510</v>
      </c>
      <c r="AF67" s="294" t="s">
        <v>304</v>
      </c>
      <c r="AG67" s="294" t="s">
        <v>413</v>
      </c>
      <c r="AH67" s="259">
        <v>243100000</v>
      </c>
      <c r="AI67" s="261">
        <f>+AH67/AE67</f>
        <v>0.54090675775438568</v>
      </c>
      <c r="AJ67" s="114" t="s">
        <v>400</v>
      </c>
    </row>
    <row r="68" spans="1:36" ht="114.75" customHeight="1" x14ac:dyDescent="0.35">
      <c r="A68" s="298"/>
      <c r="B68" s="298"/>
      <c r="C68" s="298"/>
      <c r="D68" s="332"/>
      <c r="E68" s="298"/>
      <c r="F68" s="298"/>
      <c r="G68" s="290" t="s">
        <v>118</v>
      </c>
      <c r="H68" s="290" t="s">
        <v>119</v>
      </c>
      <c r="I68" s="290" t="s">
        <v>120</v>
      </c>
      <c r="J68" s="238">
        <v>3</v>
      </c>
      <c r="K68" s="238">
        <v>3</v>
      </c>
      <c r="L68" s="238">
        <v>3</v>
      </c>
      <c r="M68" s="238">
        <v>3</v>
      </c>
      <c r="N68" s="286">
        <f>+L68/K68</f>
        <v>1</v>
      </c>
      <c r="O68" s="286">
        <f>+M68/J68</f>
        <v>1</v>
      </c>
      <c r="P68" s="288"/>
      <c r="Q68" s="290"/>
      <c r="R68" s="290"/>
      <c r="S68" s="290"/>
      <c r="T68" s="215" t="s">
        <v>211</v>
      </c>
      <c r="U68" s="207">
        <v>3</v>
      </c>
      <c r="V68" s="207">
        <v>1</v>
      </c>
      <c r="W68" s="207">
        <f t="shared" ref="W68:W74" si="9">+V68</f>
        <v>1</v>
      </c>
      <c r="X68" s="212">
        <f t="shared" ref="X68:X74" si="10">+W68/U68</f>
        <v>0.33333333333333331</v>
      </c>
      <c r="Y68" s="112" t="s">
        <v>380</v>
      </c>
      <c r="Z68" s="112" t="s">
        <v>253</v>
      </c>
      <c r="AA68" s="116">
        <v>0.3</v>
      </c>
      <c r="AB68" s="115" t="s">
        <v>391</v>
      </c>
      <c r="AC68" s="115" t="s">
        <v>389</v>
      </c>
      <c r="AD68" s="238"/>
      <c r="AE68" s="259"/>
      <c r="AF68" s="294"/>
      <c r="AG68" s="294"/>
      <c r="AH68" s="259"/>
      <c r="AI68" s="261"/>
      <c r="AJ68" s="114" t="s">
        <v>401</v>
      </c>
    </row>
    <row r="69" spans="1:36" ht="114.75" customHeight="1" x14ac:dyDescent="0.35">
      <c r="A69" s="298"/>
      <c r="B69" s="298"/>
      <c r="C69" s="298"/>
      <c r="D69" s="332"/>
      <c r="E69" s="298"/>
      <c r="F69" s="298"/>
      <c r="G69" s="290"/>
      <c r="H69" s="290"/>
      <c r="I69" s="290"/>
      <c r="J69" s="238"/>
      <c r="K69" s="238"/>
      <c r="L69" s="238"/>
      <c r="M69" s="238"/>
      <c r="N69" s="286"/>
      <c r="O69" s="286"/>
      <c r="P69" s="288"/>
      <c r="Q69" s="290"/>
      <c r="R69" s="290"/>
      <c r="S69" s="290"/>
      <c r="T69" s="215" t="s">
        <v>212</v>
      </c>
      <c r="U69" s="207">
        <v>520</v>
      </c>
      <c r="V69" s="207">
        <f>342+80</f>
        <v>422</v>
      </c>
      <c r="W69" s="207">
        <f t="shared" si="9"/>
        <v>422</v>
      </c>
      <c r="X69" s="212">
        <f t="shared" si="10"/>
        <v>0.81153846153846154</v>
      </c>
      <c r="Y69" s="112" t="s">
        <v>380</v>
      </c>
      <c r="Z69" s="112" t="s">
        <v>253</v>
      </c>
      <c r="AA69" s="116">
        <v>0.3</v>
      </c>
      <c r="AB69" s="115" t="s">
        <v>391</v>
      </c>
      <c r="AC69" s="115" t="s">
        <v>389</v>
      </c>
      <c r="AD69" s="238"/>
      <c r="AE69" s="259"/>
      <c r="AF69" s="294"/>
      <c r="AG69" s="294"/>
      <c r="AH69" s="259"/>
      <c r="AI69" s="261"/>
      <c r="AJ69" s="112"/>
    </row>
    <row r="70" spans="1:36" ht="114.75" customHeight="1" x14ac:dyDescent="0.35">
      <c r="A70" s="298"/>
      <c r="B70" s="298"/>
      <c r="C70" s="298"/>
      <c r="D70" s="332"/>
      <c r="E70" s="298"/>
      <c r="F70" s="298"/>
      <c r="G70" s="290"/>
      <c r="H70" s="290"/>
      <c r="I70" s="290"/>
      <c r="J70" s="238"/>
      <c r="K70" s="238"/>
      <c r="L70" s="238"/>
      <c r="M70" s="238"/>
      <c r="N70" s="286"/>
      <c r="O70" s="286"/>
      <c r="P70" s="288"/>
      <c r="Q70" s="290"/>
      <c r="R70" s="290"/>
      <c r="S70" s="290"/>
      <c r="T70" s="215" t="s">
        <v>213</v>
      </c>
      <c r="U70" s="207">
        <v>4</v>
      </c>
      <c r="V70" s="207">
        <v>2</v>
      </c>
      <c r="W70" s="207">
        <f t="shared" si="9"/>
        <v>2</v>
      </c>
      <c r="X70" s="212">
        <f t="shared" si="10"/>
        <v>0.5</v>
      </c>
      <c r="Y70" s="112" t="s">
        <v>380</v>
      </c>
      <c r="Z70" s="112" t="s">
        <v>253</v>
      </c>
      <c r="AA70" s="116">
        <v>0.3</v>
      </c>
      <c r="AB70" s="115" t="s">
        <v>391</v>
      </c>
      <c r="AC70" s="115" t="s">
        <v>389</v>
      </c>
      <c r="AD70" s="238"/>
      <c r="AE70" s="259"/>
      <c r="AF70" s="294"/>
      <c r="AG70" s="294"/>
      <c r="AH70" s="259"/>
      <c r="AI70" s="261"/>
      <c r="AJ70" s="114" t="s">
        <v>402</v>
      </c>
    </row>
    <row r="71" spans="1:36" ht="114.75" customHeight="1" x14ac:dyDescent="0.35">
      <c r="A71" s="298"/>
      <c r="B71" s="298"/>
      <c r="C71" s="298"/>
      <c r="D71" s="332"/>
      <c r="E71" s="298"/>
      <c r="F71" s="298"/>
      <c r="G71" s="290"/>
      <c r="H71" s="290"/>
      <c r="I71" s="290"/>
      <c r="J71" s="238"/>
      <c r="K71" s="238"/>
      <c r="L71" s="238"/>
      <c r="M71" s="238"/>
      <c r="N71" s="286"/>
      <c r="O71" s="286"/>
      <c r="P71" s="288"/>
      <c r="Q71" s="290"/>
      <c r="R71" s="290"/>
      <c r="S71" s="290"/>
      <c r="T71" s="215" t="s">
        <v>214</v>
      </c>
      <c r="U71" s="207">
        <v>600</v>
      </c>
      <c r="V71" s="207">
        <v>381</v>
      </c>
      <c r="W71" s="207">
        <f t="shared" si="9"/>
        <v>381</v>
      </c>
      <c r="X71" s="212">
        <f t="shared" si="10"/>
        <v>0.63500000000000001</v>
      </c>
      <c r="Y71" s="112" t="s">
        <v>380</v>
      </c>
      <c r="Z71" s="112" t="s">
        <v>253</v>
      </c>
      <c r="AA71" s="116">
        <v>0.12</v>
      </c>
      <c r="AB71" s="115" t="s">
        <v>391</v>
      </c>
      <c r="AC71" s="115" t="s">
        <v>389</v>
      </c>
      <c r="AD71" s="238"/>
      <c r="AE71" s="259"/>
      <c r="AF71" s="294"/>
      <c r="AG71" s="294"/>
      <c r="AH71" s="259"/>
      <c r="AI71" s="261"/>
      <c r="AJ71" s="112" t="s">
        <v>403</v>
      </c>
    </row>
    <row r="72" spans="1:36" ht="114.75" customHeight="1" x14ac:dyDescent="0.35">
      <c r="A72" s="298"/>
      <c r="B72" s="298"/>
      <c r="C72" s="298"/>
      <c r="D72" s="332"/>
      <c r="E72" s="298"/>
      <c r="F72" s="298"/>
      <c r="G72" s="290"/>
      <c r="H72" s="290"/>
      <c r="I72" s="290"/>
      <c r="J72" s="238"/>
      <c r="K72" s="238"/>
      <c r="L72" s="238"/>
      <c r="M72" s="238"/>
      <c r="N72" s="286"/>
      <c r="O72" s="286"/>
      <c r="P72" s="288"/>
      <c r="Q72" s="290"/>
      <c r="R72" s="290"/>
      <c r="S72" s="290"/>
      <c r="T72" s="215" t="s">
        <v>215</v>
      </c>
      <c r="U72" s="207">
        <v>1</v>
      </c>
      <c r="V72" s="207">
        <v>0</v>
      </c>
      <c r="W72" s="207">
        <f t="shared" si="9"/>
        <v>0</v>
      </c>
      <c r="X72" s="212">
        <f t="shared" si="10"/>
        <v>0</v>
      </c>
      <c r="Y72" s="112" t="s">
        <v>380</v>
      </c>
      <c r="Z72" s="112" t="s">
        <v>253</v>
      </c>
      <c r="AA72" s="116">
        <v>0.7</v>
      </c>
      <c r="AB72" s="115" t="s">
        <v>391</v>
      </c>
      <c r="AC72" s="115" t="s">
        <v>389</v>
      </c>
      <c r="AD72" s="255" t="s">
        <v>247</v>
      </c>
      <c r="AE72" s="258">
        <v>200000000</v>
      </c>
      <c r="AF72" s="294" t="s">
        <v>304</v>
      </c>
      <c r="AG72" s="260" t="s">
        <v>308</v>
      </c>
      <c r="AH72" s="255">
        <v>0</v>
      </c>
      <c r="AI72" s="241">
        <f>+AH72/AE72</f>
        <v>0</v>
      </c>
      <c r="AJ72" s="257"/>
    </row>
    <row r="73" spans="1:36" ht="56" x14ac:dyDescent="0.35">
      <c r="A73" s="298"/>
      <c r="B73" s="298"/>
      <c r="C73" s="298"/>
      <c r="D73" s="332"/>
      <c r="E73" s="298"/>
      <c r="F73" s="298"/>
      <c r="G73" s="290"/>
      <c r="H73" s="290"/>
      <c r="I73" s="290"/>
      <c r="J73" s="238"/>
      <c r="K73" s="238"/>
      <c r="L73" s="238"/>
      <c r="M73" s="238"/>
      <c r="N73" s="286"/>
      <c r="O73" s="286"/>
      <c r="P73" s="288"/>
      <c r="Q73" s="290"/>
      <c r="R73" s="290"/>
      <c r="S73" s="290"/>
      <c r="T73" s="215" t="s">
        <v>216</v>
      </c>
      <c r="U73" s="207">
        <v>30</v>
      </c>
      <c r="V73" s="125">
        <v>0.45</v>
      </c>
      <c r="W73" s="207">
        <f t="shared" si="9"/>
        <v>0.45</v>
      </c>
      <c r="X73" s="212">
        <f t="shared" si="10"/>
        <v>1.5000000000000001E-2</v>
      </c>
      <c r="Y73" s="112" t="s">
        <v>380</v>
      </c>
      <c r="Z73" s="112" t="s">
        <v>253</v>
      </c>
      <c r="AA73" s="116">
        <v>0.1</v>
      </c>
      <c r="AB73" s="115" t="s">
        <v>391</v>
      </c>
      <c r="AC73" s="115" t="s">
        <v>389</v>
      </c>
      <c r="AD73" s="255"/>
      <c r="AE73" s="258"/>
      <c r="AF73" s="294"/>
      <c r="AG73" s="260"/>
      <c r="AH73" s="255"/>
      <c r="AI73" s="241"/>
      <c r="AJ73" s="257"/>
    </row>
    <row r="74" spans="1:36" ht="143.25" customHeight="1" x14ac:dyDescent="0.35">
      <c r="A74" s="298"/>
      <c r="B74" s="298"/>
      <c r="C74" s="298"/>
      <c r="D74" s="332"/>
      <c r="E74" s="298"/>
      <c r="F74" s="298"/>
      <c r="G74" s="290" t="s">
        <v>122</v>
      </c>
      <c r="H74" s="290" t="s">
        <v>123</v>
      </c>
      <c r="I74" s="290" t="s">
        <v>124</v>
      </c>
      <c r="J74" s="238">
        <v>5</v>
      </c>
      <c r="K74" s="238">
        <v>5</v>
      </c>
      <c r="L74" s="238">
        <v>1</v>
      </c>
      <c r="M74" s="238">
        <f>1+1</f>
        <v>2</v>
      </c>
      <c r="N74" s="286">
        <f>+L74/K74</f>
        <v>0.2</v>
      </c>
      <c r="O74" s="286">
        <f>+M74/J74</f>
        <v>0.4</v>
      </c>
      <c r="P74" s="288"/>
      <c r="Q74" s="290" t="s">
        <v>125</v>
      </c>
      <c r="R74" s="290" t="s">
        <v>357</v>
      </c>
      <c r="S74" s="290" t="s">
        <v>202</v>
      </c>
      <c r="T74" s="121" t="s">
        <v>313</v>
      </c>
      <c r="U74" s="207">
        <v>4</v>
      </c>
      <c r="V74" s="207">
        <v>1</v>
      </c>
      <c r="W74" s="207">
        <f t="shared" si="9"/>
        <v>1</v>
      </c>
      <c r="X74" s="212">
        <f t="shared" si="10"/>
        <v>0.25</v>
      </c>
      <c r="Y74" s="112" t="s">
        <v>380</v>
      </c>
      <c r="Z74" s="112" t="s">
        <v>253</v>
      </c>
      <c r="AA74" s="116">
        <v>0.25</v>
      </c>
      <c r="AB74" s="115" t="s">
        <v>390</v>
      </c>
      <c r="AC74" s="115" t="s">
        <v>297</v>
      </c>
      <c r="AD74" s="255" t="s">
        <v>312</v>
      </c>
      <c r="AE74" s="334">
        <v>107100236</v>
      </c>
      <c r="AF74" s="335" t="s">
        <v>309</v>
      </c>
      <c r="AG74" s="260" t="s">
        <v>311</v>
      </c>
      <c r="AH74" s="254">
        <v>0</v>
      </c>
      <c r="AI74" s="240">
        <f>+AH74/AE74</f>
        <v>0</v>
      </c>
      <c r="AJ74" s="112"/>
    </row>
    <row r="75" spans="1:36" ht="31" x14ac:dyDescent="0.35">
      <c r="A75" s="298"/>
      <c r="B75" s="298"/>
      <c r="C75" s="298"/>
      <c r="D75" s="332"/>
      <c r="E75" s="298"/>
      <c r="F75" s="298"/>
      <c r="G75" s="290"/>
      <c r="H75" s="290"/>
      <c r="I75" s="290"/>
      <c r="J75" s="238"/>
      <c r="K75" s="238"/>
      <c r="L75" s="238"/>
      <c r="M75" s="238"/>
      <c r="N75" s="286"/>
      <c r="O75" s="286"/>
      <c r="P75" s="288"/>
      <c r="Q75" s="290"/>
      <c r="R75" s="290"/>
      <c r="S75" s="290"/>
      <c r="T75" s="121" t="s">
        <v>314</v>
      </c>
      <c r="U75" s="115" t="s">
        <v>287</v>
      </c>
      <c r="V75" s="115">
        <v>0</v>
      </c>
      <c r="W75" s="207">
        <f t="shared" ref="W75:W82" si="11">+V75</f>
        <v>0</v>
      </c>
      <c r="X75" s="212">
        <v>0</v>
      </c>
      <c r="Y75" s="115" t="s">
        <v>380</v>
      </c>
      <c r="Z75" s="112" t="s">
        <v>287</v>
      </c>
      <c r="AA75" s="116" t="s">
        <v>287</v>
      </c>
      <c r="AB75" s="115" t="s">
        <v>390</v>
      </c>
      <c r="AC75" s="115" t="s">
        <v>297</v>
      </c>
      <c r="AD75" s="255"/>
      <c r="AE75" s="334"/>
      <c r="AF75" s="335"/>
      <c r="AG75" s="260"/>
      <c r="AH75" s="254"/>
      <c r="AI75" s="240"/>
      <c r="AJ75" s="112"/>
    </row>
    <row r="76" spans="1:36" ht="31" x14ac:dyDescent="0.35">
      <c r="A76" s="298"/>
      <c r="B76" s="298"/>
      <c r="C76" s="298"/>
      <c r="D76" s="332"/>
      <c r="E76" s="298"/>
      <c r="F76" s="298"/>
      <c r="G76" s="290"/>
      <c r="H76" s="290"/>
      <c r="I76" s="290"/>
      <c r="J76" s="238"/>
      <c r="K76" s="238"/>
      <c r="L76" s="238"/>
      <c r="M76" s="238"/>
      <c r="N76" s="286"/>
      <c r="O76" s="286"/>
      <c r="P76" s="288"/>
      <c r="Q76" s="290"/>
      <c r="R76" s="290"/>
      <c r="S76" s="290"/>
      <c r="T76" s="121" t="s">
        <v>315</v>
      </c>
      <c r="U76" s="206">
        <v>4</v>
      </c>
      <c r="V76" s="206">
        <v>2</v>
      </c>
      <c r="W76" s="207">
        <f t="shared" si="11"/>
        <v>2</v>
      </c>
      <c r="X76" s="212">
        <f t="shared" ref="X76:X82" si="12">+W76/U76</f>
        <v>0.5</v>
      </c>
      <c r="Y76" s="115" t="s">
        <v>380</v>
      </c>
      <c r="Z76" s="112" t="s">
        <v>224</v>
      </c>
      <c r="AA76" s="116">
        <v>0.25</v>
      </c>
      <c r="AB76" s="115" t="s">
        <v>390</v>
      </c>
      <c r="AC76" s="115" t="s">
        <v>297</v>
      </c>
      <c r="AD76" s="255"/>
      <c r="AE76" s="334"/>
      <c r="AF76" s="335"/>
      <c r="AG76" s="260"/>
      <c r="AH76" s="254"/>
      <c r="AI76" s="240"/>
      <c r="AJ76" s="112"/>
    </row>
    <row r="77" spans="1:36" ht="15.5" x14ac:dyDescent="0.35">
      <c r="A77" s="298"/>
      <c r="B77" s="298"/>
      <c r="C77" s="298"/>
      <c r="D77" s="332"/>
      <c r="E77" s="298"/>
      <c r="F77" s="298"/>
      <c r="G77" s="290"/>
      <c r="H77" s="290"/>
      <c r="I77" s="290"/>
      <c r="J77" s="238"/>
      <c r="K77" s="238"/>
      <c r="L77" s="238"/>
      <c r="M77" s="238"/>
      <c r="N77" s="286"/>
      <c r="O77" s="286"/>
      <c r="P77" s="288"/>
      <c r="Q77" s="290"/>
      <c r="R77" s="290"/>
      <c r="S77" s="290"/>
      <c r="T77" s="121" t="s">
        <v>316</v>
      </c>
      <c r="U77" s="216">
        <v>5</v>
      </c>
      <c r="V77" s="216">
        <v>0</v>
      </c>
      <c r="W77" s="207">
        <f t="shared" si="11"/>
        <v>0</v>
      </c>
      <c r="X77" s="212">
        <f t="shared" si="12"/>
        <v>0</v>
      </c>
      <c r="Y77" s="112" t="s">
        <v>380</v>
      </c>
      <c r="Z77" s="112" t="s">
        <v>224</v>
      </c>
      <c r="AA77" s="116">
        <v>0.25</v>
      </c>
      <c r="AB77" s="115" t="s">
        <v>390</v>
      </c>
      <c r="AC77" s="115" t="s">
        <v>297</v>
      </c>
      <c r="AD77" s="255"/>
      <c r="AE77" s="334"/>
      <c r="AF77" s="335"/>
      <c r="AG77" s="260"/>
      <c r="AH77" s="254"/>
      <c r="AI77" s="240"/>
      <c r="AJ77" s="112"/>
    </row>
    <row r="78" spans="1:36" ht="46.5" x14ac:dyDescent="0.35">
      <c r="A78" s="298"/>
      <c r="B78" s="298"/>
      <c r="C78" s="298"/>
      <c r="D78" s="332"/>
      <c r="E78" s="298"/>
      <c r="F78" s="298"/>
      <c r="G78" s="290"/>
      <c r="H78" s="290"/>
      <c r="I78" s="290"/>
      <c r="J78" s="238"/>
      <c r="K78" s="238"/>
      <c r="L78" s="238"/>
      <c r="M78" s="238"/>
      <c r="N78" s="286"/>
      <c r="O78" s="286"/>
      <c r="P78" s="289"/>
      <c r="Q78" s="290"/>
      <c r="R78" s="290"/>
      <c r="S78" s="290"/>
      <c r="T78" s="121" t="s">
        <v>317</v>
      </c>
      <c r="U78" s="216">
        <v>1</v>
      </c>
      <c r="V78" s="216">
        <v>1</v>
      </c>
      <c r="W78" s="207">
        <f t="shared" si="11"/>
        <v>1</v>
      </c>
      <c r="X78" s="212">
        <f t="shared" si="12"/>
        <v>1</v>
      </c>
      <c r="Y78" s="112" t="s">
        <v>380</v>
      </c>
      <c r="Z78" s="112" t="s">
        <v>224</v>
      </c>
      <c r="AA78" s="112">
        <v>10</v>
      </c>
      <c r="AB78" s="115" t="s">
        <v>390</v>
      </c>
      <c r="AC78" s="115" t="s">
        <v>297</v>
      </c>
      <c r="AD78" s="255"/>
      <c r="AE78" s="334"/>
      <c r="AF78" s="335"/>
      <c r="AG78" s="260"/>
      <c r="AH78" s="254"/>
      <c r="AI78" s="240"/>
      <c r="AJ78" s="112" t="s">
        <v>423</v>
      </c>
    </row>
    <row r="79" spans="1:36" ht="60.75" customHeight="1" x14ac:dyDescent="0.35">
      <c r="A79" s="298"/>
      <c r="B79" s="298"/>
      <c r="C79" s="298"/>
      <c r="D79" s="332"/>
      <c r="E79" s="298"/>
      <c r="F79" s="298" t="s">
        <v>126</v>
      </c>
      <c r="G79" s="215" t="s">
        <v>127</v>
      </c>
      <c r="H79" s="215">
        <v>0</v>
      </c>
      <c r="I79" s="215" t="s">
        <v>128</v>
      </c>
      <c r="J79" s="206">
        <v>5</v>
      </c>
      <c r="K79" s="206">
        <v>2</v>
      </c>
      <c r="L79" s="206">
        <v>0</v>
      </c>
      <c r="M79" s="206">
        <v>1</v>
      </c>
      <c r="N79" s="210">
        <f>+L79/K79</f>
        <v>0</v>
      </c>
      <c r="O79" s="210">
        <f>+M79/J79</f>
        <v>0.2</v>
      </c>
      <c r="P79" s="287">
        <f>+AVERAGE(O79:O82)</f>
        <v>0.2</v>
      </c>
      <c r="Q79" s="238" t="s">
        <v>129</v>
      </c>
      <c r="R79" s="238" t="s">
        <v>351</v>
      </c>
      <c r="S79" s="238" t="s">
        <v>322</v>
      </c>
      <c r="T79" s="200" t="s">
        <v>323</v>
      </c>
      <c r="U79" s="216">
        <v>1</v>
      </c>
      <c r="V79" s="216">
        <v>1</v>
      </c>
      <c r="W79" s="207">
        <f t="shared" si="11"/>
        <v>1</v>
      </c>
      <c r="X79" s="212">
        <f t="shared" si="12"/>
        <v>1</v>
      </c>
      <c r="Y79" s="112" t="s">
        <v>380</v>
      </c>
      <c r="Z79" s="112" t="s">
        <v>224</v>
      </c>
      <c r="AA79" s="112">
        <v>10</v>
      </c>
      <c r="AB79" s="173" t="s">
        <v>390</v>
      </c>
      <c r="AC79" s="115" t="s">
        <v>297</v>
      </c>
      <c r="AD79" s="255" t="s">
        <v>247</v>
      </c>
      <c r="AE79" s="258">
        <v>59262131</v>
      </c>
      <c r="AF79" s="335" t="s">
        <v>329</v>
      </c>
      <c r="AG79" s="333" t="s">
        <v>331</v>
      </c>
      <c r="AH79" s="255">
        <v>28000000</v>
      </c>
      <c r="AI79" s="241">
        <f>+AH79/AE79</f>
        <v>0.47247710346426791</v>
      </c>
      <c r="AJ79" s="112"/>
    </row>
    <row r="80" spans="1:36" ht="43.5" x14ac:dyDescent="0.35">
      <c r="A80" s="298"/>
      <c r="B80" s="298"/>
      <c r="C80" s="298"/>
      <c r="D80" s="332"/>
      <c r="E80" s="298"/>
      <c r="F80" s="298"/>
      <c r="G80" s="290" t="s">
        <v>130</v>
      </c>
      <c r="H80" s="290">
        <v>0</v>
      </c>
      <c r="I80" s="290" t="s">
        <v>131</v>
      </c>
      <c r="J80" s="238">
        <v>5</v>
      </c>
      <c r="K80" s="238">
        <v>2</v>
      </c>
      <c r="L80" s="238">
        <v>0</v>
      </c>
      <c r="M80" s="238">
        <v>1</v>
      </c>
      <c r="N80" s="286">
        <f>+L80/K80</f>
        <v>0</v>
      </c>
      <c r="O80" s="286">
        <f>+M80/J80</f>
        <v>0.2</v>
      </c>
      <c r="P80" s="288"/>
      <c r="Q80" s="238"/>
      <c r="R80" s="238"/>
      <c r="S80" s="238"/>
      <c r="T80" s="114" t="s">
        <v>324</v>
      </c>
      <c r="U80" s="216">
        <v>1</v>
      </c>
      <c r="V80" s="216">
        <v>0</v>
      </c>
      <c r="W80" s="207">
        <f t="shared" si="11"/>
        <v>0</v>
      </c>
      <c r="X80" s="212">
        <f t="shared" si="12"/>
        <v>0</v>
      </c>
      <c r="Y80" s="112" t="s">
        <v>380</v>
      </c>
      <c r="Z80" s="112" t="s">
        <v>224</v>
      </c>
      <c r="AA80" s="112">
        <v>10</v>
      </c>
      <c r="AB80" s="173" t="s">
        <v>390</v>
      </c>
      <c r="AC80" s="115" t="s">
        <v>297</v>
      </c>
      <c r="AD80" s="255"/>
      <c r="AE80" s="258"/>
      <c r="AF80" s="335"/>
      <c r="AG80" s="333"/>
      <c r="AH80" s="255"/>
      <c r="AI80" s="241"/>
      <c r="AJ80" s="112"/>
    </row>
    <row r="81" spans="1:36" ht="58" x14ac:dyDescent="0.35">
      <c r="A81" s="298"/>
      <c r="B81" s="298"/>
      <c r="C81" s="298"/>
      <c r="D81" s="332"/>
      <c r="E81" s="298"/>
      <c r="F81" s="298"/>
      <c r="G81" s="290"/>
      <c r="H81" s="290"/>
      <c r="I81" s="290"/>
      <c r="J81" s="238"/>
      <c r="K81" s="238"/>
      <c r="L81" s="238"/>
      <c r="M81" s="238"/>
      <c r="N81" s="286"/>
      <c r="O81" s="286"/>
      <c r="P81" s="288"/>
      <c r="Q81" s="238"/>
      <c r="R81" s="238"/>
      <c r="S81" s="238"/>
      <c r="T81" s="114" t="s">
        <v>325</v>
      </c>
      <c r="U81" s="216">
        <v>1</v>
      </c>
      <c r="V81" s="216">
        <v>0</v>
      </c>
      <c r="W81" s="207">
        <f t="shared" si="11"/>
        <v>0</v>
      </c>
      <c r="X81" s="212">
        <f t="shared" si="12"/>
        <v>0</v>
      </c>
      <c r="Y81" s="112" t="s">
        <v>327</v>
      </c>
      <c r="Z81" s="112" t="s">
        <v>224</v>
      </c>
      <c r="AA81" s="112">
        <v>10</v>
      </c>
      <c r="AB81" s="173" t="s">
        <v>390</v>
      </c>
      <c r="AC81" s="115" t="s">
        <v>297</v>
      </c>
      <c r="AD81" s="255"/>
      <c r="AE81" s="258"/>
      <c r="AF81" s="335"/>
      <c r="AG81" s="333"/>
      <c r="AH81" s="255"/>
      <c r="AI81" s="241"/>
      <c r="AJ81" s="112"/>
    </row>
    <row r="82" spans="1:36" ht="58" x14ac:dyDescent="0.35">
      <c r="A82" s="298"/>
      <c r="B82" s="298"/>
      <c r="C82" s="298"/>
      <c r="D82" s="332"/>
      <c r="E82" s="298"/>
      <c r="F82" s="298"/>
      <c r="G82" s="290"/>
      <c r="H82" s="290"/>
      <c r="I82" s="290"/>
      <c r="J82" s="238"/>
      <c r="K82" s="238"/>
      <c r="L82" s="238"/>
      <c r="M82" s="238"/>
      <c r="N82" s="286"/>
      <c r="O82" s="286"/>
      <c r="P82" s="289"/>
      <c r="Q82" s="238"/>
      <c r="R82" s="238"/>
      <c r="S82" s="238"/>
      <c r="T82" s="114" t="s">
        <v>326</v>
      </c>
      <c r="U82" s="216">
        <v>1</v>
      </c>
      <c r="V82" s="216">
        <v>0</v>
      </c>
      <c r="W82" s="207">
        <f t="shared" si="11"/>
        <v>0</v>
      </c>
      <c r="X82" s="212">
        <f t="shared" si="12"/>
        <v>0</v>
      </c>
      <c r="Y82" s="112" t="s">
        <v>327</v>
      </c>
      <c r="Z82" s="112" t="s">
        <v>224</v>
      </c>
      <c r="AA82" s="112">
        <v>10</v>
      </c>
      <c r="AB82" s="173" t="s">
        <v>390</v>
      </c>
      <c r="AC82" s="115" t="s">
        <v>297</v>
      </c>
      <c r="AD82" s="255"/>
      <c r="AE82" s="258"/>
      <c r="AF82" s="335"/>
      <c r="AG82" s="333"/>
      <c r="AH82" s="255"/>
      <c r="AI82" s="241"/>
      <c r="AJ82" s="112"/>
    </row>
    <row r="83" spans="1:36" x14ac:dyDescent="0.35">
      <c r="AF83" s="124"/>
      <c r="AG83" s="124"/>
    </row>
    <row r="84" spans="1:36" ht="33.5" x14ac:dyDescent="0.75">
      <c r="N84" s="201">
        <f>+AVERAGE(N4:N82)</f>
        <v>0.28734038007952478</v>
      </c>
      <c r="O84" s="201">
        <f>+AVERAGE(O4:O82)</f>
        <v>0.39487445887445882</v>
      </c>
      <c r="P84" s="201">
        <f>+AVERAGE(P4:P82)</f>
        <v>0.20430735930735933</v>
      </c>
      <c r="X84" s="201">
        <f>+AVERAGE(X4:X82)</f>
        <v>0.46102481389578165</v>
      </c>
      <c r="AF84" s="124"/>
      <c r="AG84" s="124"/>
      <c r="AI84" s="205">
        <f>+AVERAGE(AI4:AI82)</f>
        <v>0.32779722445419118</v>
      </c>
    </row>
    <row r="85" spans="1:36" x14ac:dyDescent="0.35">
      <c r="O85" s="266"/>
      <c r="P85" s="266"/>
      <c r="AF85" s="124"/>
      <c r="AG85" s="124"/>
    </row>
    <row r="86" spans="1:36" x14ac:dyDescent="0.35">
      <c r="AF86" s="124"/>
      <c r="AG86" s="124"/>
    </row>
    <row r="87" spans="1:36" x14ac:dyDescent="0.35">
      <c r="AF87" s="124"/>
      <c r="AG87" s="124"/>
    </row>
    <row r="88" spans="1:36" x14ac:dyDescent="0.35">
      <c r="AF88" s="124"/>
      <c r="AG88" s="124"/>
    </row>
    <row r="89" spans="1:36" x14ac:dyDescent="0.35">
      <c r="AF89" s="124"/>
      <c r="AG89" s="124"/>
    </row>
    <row r="90" spans="1:36" x14ac:dyDescent="0.35">
      <c r="AF90" s="124"/>
      <c r="AG90" s="124"/>
    </row>
    <row r="91" spans="1:36" x14ac:dyDescent="0.35">
      <c r="AF91" s="124"/>
      <c r="AG91" s="124"/>
    </row>
    <row r="92" spans="1:36" x14ac:dyDescent="0.35">
      <c r="AF92" s="124"/>
      <c r="AG92" s="124"/>
    </row>
    <row r="93" spans="1:36" x14ac:dyDescent="0.35">
      <c r="AF93" s="124"/>
      <c r="AG93" s="124"/>
    </row>
    <row r="94" spans="1:36" x14ac:dyDescent="0.35">
      <c r="AF94" s="124"/>
      <c r="AG94" s="124"/>
    </row>
    <row r="95" spans="1:36" x14ac:dyDescent="0.35">
      <c r="AF95" s="124"/>
      <c r="AG95" s="124"/>
    </row>
    <row r="96" spans="1:36" x14ac:dyDescent="0.35">
      <c r="AF96" s="124"/>
      <c r="AG96" s="124"/>
    </row>
  </sheetData>
  <autoFilter ref="A3:AH82" xr:uid="{A5615071-7C00-4449-A9E6-9BA3282131CE}"/>
  <mergeCells count="396">
    <mergeCell ref="AH9:AH10"/>
    <mergeCell ref="AH26:AH30"/>
    <mergeCell ref="AH40:AH46"/>
    <mergeCell ref="AH47:AH48"/>
    <mergeCell ref="AH49:AH50"/>
    <mergeCell ref="AH51:AH52"/>
    <mergeCell ref="AH53:AH54"/>
    <mergeCell ref="AH55:AH56"/>
    <mergeCell ref="AG15:AG20"/>
    <mergeCell ref="AF79:AF82"/>
    <mergeCell ref="Z5:Z7"/>
    <mergeCell ref="AA5:AA7"/>
    <mergeCell ref="U5:U7"/>
    <mergeCell ref="Y26:Y30"/>
    <mergeCell ref="AA53:AA54"/>
    <mergeCell ref="AA21:AA25"/>
    <mergeCell ref="Z53:Z54"/>
    <mergeCell ref="Q40:Q48"/>
    <mergeCell ref="V12:V14"/>
    <mergeCell ref="V15:V20"/>
    <mergeCell ref="V26:V30"/>
    <mergeCell ref="AD79:AD82"/>
    <mergeCell ref="Q67:Q73"/>
    <mergeCell ref="AD67:AD71"/>
    <mergeCell ref="AD12:AD14"/>
    <mergeCell ref="Z11:Z14"/>
    <mergeCell ref="AA11:AA14"/>
    <mergeCell ref="T26:T30"/>
    <mergeCell ref="V55:V56"/>
    <mergeCell ref="V62:V66"/>
    <mergeCell ref="AD9:AD10"/>
    <mergeCell ref="AF9:AF10"/>
    <mergeCell ref="AD26:AD30"/>
    <mergeCell ref="AG79:AG82"/>
    <mergeCell ref="AG9:AG10"/>
    <mergeCell ref="AE74:AE78"/>
    <mergeCell ref="AF74:AF78"/>
    <mergeCell ref="AG74:AG78"/>
    <mergeCell ref="AG49:AG50"/>
    <mergeCell ref="AF49:AF50"/>
    <mergeCell ref="AG51:AG52"/>
    <mergeCell ref="AF51:AF52"/>
    <mergeCell ref="AE49:AE50"/>
    <mergeCell ref="AE51:AE52"/>
    <mergeCell ref="AF53:AF54"/>
    <mergeCell ref="AG53:AG54"/>
    <mergeCell ref="AF72:AF73"/>
    <mergeCell ref="AG55:AG56"/>
    <mergeCell ref="AE9:AE10"/>
    <mergeCell ref="AE79:AE82"/>
    <mergeCell ref="AG67:AG71"/>
    <mergeCell ref="AF67:AF71"/>
    <mergeCell ref="AG40:AG46"/>
    <mergeCell ref="AF26:AF30"/>
    <mergeCell ref="AG26:AG30"/>
    <mergeCell ref="AE26:AE30"/>
    <mergeCell ref="AF15:AF20"/>
    <mergeCell ref="E58:E82"/>
    <mergeCell ref="D58:D82"/>
    <mergeCell ref="C58:C82"/>
    <mergeCell ref="B58:B82"/>
    <mergeCell ref="R55:R56"/>
    <mergeCell ref="S55:S56"/>
    <mergeCell ref="U55:U56"/>
    <mergeCell ref="I80:I82"/>
    <mergeCell ref="J80:J82"/>
    <mergeCell ref="K80:K82"/>
    <mergeCell ref="H80:H82"/>
    <mergeCell ref="G80:G82"/>
    <mergeCell ref="F79:F82"/>
    <mergeCell ref="L68:L73"/>
    <mergeCell ref="L74:L78"/>
    <mergeCell ref="L80:L82"/>
    <mergeCell ref="L59:L61"/>
    <mergeCell ref="L62:L63"/>
    <mergeCell ref="A58:A82"/>
    <mergeCell ref="S79:S82"/>
    <mergeCell ref="S49:S52"/>
    <mergeCell ref="R53:R54"/>
    <mergeCell ref="AD51:AD52"/>
    <mergeCell ref="AD49:AD50"/>
    <mergeCell ref="E55:E57"/>
    <mergeCell ref="F55:F56"/>
    <mergeCell ref="K49:K52"/>
    <mergeCell ref="J49:J52"/>
    <mergeCell ref="F58:F78"/>
    <mergeCell ref="G74:G78"/>
    <mergeCell ref="H74:H78"/>
    <mergeCell ref="I74:I78"/>
    <mergeCell ref="J74:J78"/>
    <mergeCell ref="K74:K78"/>
    <mergeCell ref="K68:K73"/>
    <mergeCell ref="J68:J73"/>
    <mergeCell ref="R58:R66"/>
    <mergeCell ref="Q49:Q52"/>
    <mergeCell ref="R49:R52"/>
    <mergeCell ref="Q79:Q82"/>
    <mergeCell ref="S74:S78"/>
    <mergeCell ref="R79:R82"/>
    <mergeCell ref="AD15:AD20"/>
    <mergeCell ref="AA26:AA30"/>
    <mergeCell ref="Z26:Z30"/>
    <mergeCell ref="AD72:AD73"/>
    <mergeCell ref="S40:S48"/>
    <mergeCell ref="AD74:AD78"/>
    <mergeCell ref="R74:R78"/>
    <mergeCell ref="Q74:Q78"/>
    <mergeCell ref="R67:R73"/>
    <mergeCell ref="Q55:Q56"/>
    <mergeCell ref="W26:W30"/>
    <mergeCell ref="X26:X30"/>
    <mergeCell ref="X62:X66"/>
    <mergeCell ref="R31:R39"/>
    <mergeCell ref="U26:U30"/>
    <mergeCell ref="X15:X20"/>
    <mergeCell ref="Z15:Z20"/>
    <mergeCell ref="Z21:Z25"/>
    <mergeCell ref="AA15:AA20"/>
    <mergeCell ref="G62:G66"/>
    <mergeCell ref="H62:H63"/>
    <mergeCell ref="I62:I63"/>
    <mergeCell ref="J62:J63"/>
    <mergeCell ref="K62:K63"/>
    <mergeCell ref="J59:J61"/>
    <mergeCell ref="K59:K61"/>
    <mergeCell ref="J40:J47"/>
    <mergeCell ref="R40:R48"/>
    <mergeCell ref="K40:K47"/>
    <mergeCell ref="P53:P54"/>
    <mergeCell ref="P55:P56"/>
    <mergeCell ref="O49:O52"/>
    <mergeCell ref="M40:M47"/>
    <mergeCell ref="N40:N47"/>
    <mergeCell ref="O40:O47"/>
    <mergeCell ref="G40:G47"/>
    <mergeCell ref="H40:H47"/>
    <mergeCell ref="L40:L47"/>
    <mergeCell ref="L49:L52"/>
    <mergeCell ref="I68:I73"/>
    <mergeCell ref="H68:H73"/>
    <mergeCell ref="G68:G73"/>
    <mergeCell ref="I59:I61"/>
    <mergeCell ref="H59:H61"/>
    <mergeCell ref="G59:G61"/>
    <mergeCell ref="Q58:Q66"/>
    <mergeCell ref="T62:T66"/>
    <mergeCell ref="J5:J7"/>
    <mergeCell ref="I5:I7"/>
    <mergeCell ref="H5:H7"/>
    <mergeCell ref="Q8:Q10"/>
    <mergeCell ref="Q21:Q25"/>
    <mergeCell ref="J37:J39"/>
    <mergeCell ref="J26:J30"/>
    <mergeCell ref="J34:J36"/>
    <mergeCell ref="K34:K36"/>
    <mergeCell ref="I37:I39"/>
    <mergeCell ref="J21:J25"/>
    <mergeCell ref="I31:I32"/>
    <mergeCell ref="J31:J32"/>
    <mergeCell ref="K31:K32"/>
    <mergeCell ref="O34:O36"/>
    <mergeCell ref="L5:L7"/>
    <mergeCell ref="L31:L32"/>
    <mergeCell ref="L34:L36"/>
    <mergeCell ref="L37:L39"/>
    <mergeCell ref="K37:K39"/>
    <mergeCell ref="Q26:Q30"/>
    <mergeCell ref="K26:K30"/>
    <mergeCell ref="M31:M32"/>
    <mergeCell ref="N31:N32"/>
    <mergeCell ref="O31:O32"/>
    <mergeCell ref="M34:M36"/>
    <mergeCell ref="M37:M39"/>
    <mergeCell ref="N37:N39"/>
    <mergeCell ref="O37:O39"/>
    <mergeCell ref="N34:N36"/>
    <mergeCell ref="M26:M30"/>
    <mergeCell ref="N26:N30"/>
    <mergeCell ref="O26:O30"/>
    <mergeCell ref="P31:P52"/>
    <mergeCell ref="M49:M52"/>
    <mergeCell ref="N49:N52"/>
    <mergeCell ref="Q5:Q7"/>
    <mergeCell ref="Y5:Y7"/>
    <mergeCell ref="R8:R10"/>
    <mergeCell ref="R15:R20"/>
    <mergeCell ref="T5:T7"/>
    <mergeCell ref="Y15:Y20"/>
    <mergeCell ref="K5:K7"/>
    <mergeCell ref="Y11:Y14"/>
    <mergeCell ref="S5:S7"/>
    <mergeCell ref="R5:R7"/>
    <mergeCell ref="W5:W7"/>
    <mergeCell ref="X5:X7"/>
    <mergeCell ref="V5:V7"/>
    <mergeCell ref="M5:M7"/>
    <mergeCell ref="N5:N7"/>
    <mergeCell ref="O5:O7"/>
    <mergeCell ref="P5:P7"/>
    <mergeCell ref="L12:L14"/>
    <mergeCell ref="L15:L20"/>
    <mergeCell ref="U12:U14"/>
    <mergeCell ref="Q11:Q14"/>
    <mergeCell ref="W12:W14"/>
    <mergeCell ref="X12:X14"/>
    <mergeCell ref="T12:T14"/>
    <mergeCell ref="Y21:Y25"/>
    <mergeCell ref="U15:U20"/>
    <mergeCell ref="K15:K20"/>
    <mergeCell ref="Q15:Q20"/>
    <mergeCell ref="S15:S20"/>
    <mergeCell ref="G15:G20"/>
    <mergeCell ref="H15:H20"/>
    <mergeCell ref="I15:I20"/>
    <mergeCell ref="G21:G25"/>
    <mergeCell ref="H21:H25"/>
    <mergeCell ref="I21:I25"/>
    <mergeCell ref="W15:W20"/>
    <mergeCell ref="M12:M14"/>
    <mergeCell ref="N12:N14"/>
    <mergeCell ref="O12:O14"/>
    <mergeCell ref="L21:L25"/>
    <mergeCell ref="S12:S14"/>
    <mergeCell ref="I12:I14"/>
    <mergeCell ref="K12:K14"/>
    <mergeCell ref="R11:R14"/>
    <mergeCell ref="R21:R25"/>
    <mergeCell ref="H12:H14"/>
    <mergeCell ref="S21:S25"/>
    <mergeCell ref="S26:S30"/>
    <mergeCell ref="R26:R30"/>
    <mergeCell ref="J15:J20"/>
    <mergeCell ref="N21:N25"/>
    <mergeCell ref="O21:O25"/>
    <mergeCell ref="M21:M25"/>
    <mergeCell ref="K21:K25"/>
    <mergeCell ref="P8:P20"/>
    <mergeCell ref="P21:P25"/>
    <mergeCell ref="P26:P30"/>
    <mergeCell ref="S8:S10"/>
    <mergeCell ref="M15:M20"/>
    <mergeCell ref="N15:N20"/>
    <mergeCell ref="O15:O20"/>
    <mergeCell ref="J12:J14"/>
    <mergeCell ref="L26:L30"/>
    <mergeCell ref="A55:A57"/>
    <mergeCell ref="B55:B57"/>
    <mergeCell ref="C55:C57"/>
    <mergeCell ref="D55:D57"/>
    <mergeCell ref="B8:B30"/>
    <mergeCell ref="F8:F20"/>
    <mergeCell ref="E9:E20"/>
    <mergeCell ref="H34:H36"/>
    <mergeCell ref="H37:H39"/>
    <mergeCell ref="C9:C20"/>
    <mergeCell ref="D9:D20"/>
    <mergeCell ref="G26:G30"/>
    <mergeCell ref="H26:H30"/>
    <mergeCell ref="F21:F25"/>
    <mergeCell ref="G12:G14"/>
    <mergeCell ref="A4:A30"/>
    <mergeCell ref="G31:G32"/>
    <mergeCell ref="B5:B7"/>
    <mergeCell ref="G5:G7"/>
    <mergeCell ref="F5:F7"/>
    <mergeCell ref="E5:E7"/>
    <mergeCell ref="D5:D7"/>
    <mergeCell ref="C5:C7"/>
    <mergeCell ref="I34:I36"/>
    <mergeCell ref="G34:G36"/>
    <mergeCell ref="G37:G39"/>
    <mergeCell ref="C21:C30"/>
    <mergeCell ref="D21:D30"/>
    <mergeCell ref="E21:E30"/>
    <mergeCell ref="F31:F52"/>
    <mergeCell ref="I40:I47"/>
    <mergeCell ref="I49:I52"/>
    <mergeCell ref="H49:H52"/>
    <mergeCell ref="G49:G52"/>
    <mergeCell ref="F26:F30"/>
    <mergeCell ref="I26:I30"/>
    <mergeCell ref="S31:S39"/>
    <mergeCell ref="AI51:AI52"/>
    <mergeCell ref="AI53:AI54"/>
    <mergeCell ref="AI55:AI56"/>
    <mergeCell ref="AI58:AI66"/>
    <mergeCell ref="AI67:AI71"/>
    <mergeCell ref="AI72:AI73"/>
    <mergeCell ref="A31:A54"/>
    <mergeCell ref="B31:B54"/>
    <mergeCell ref="C31:C54"/>
    <mergeCell ref="D31:D54"/>
    <mergeCell ref="E31:E54"/>
    <mergeCell ref="AF55:AF56"/>
    <mergeCell ref="F53:F54"/>
    <mergeCell ref="Q53:Q54"/>
    <mergeCell ref="Y53:Y54"/>
    <mergeCell ref="Q31:Q39"/>
    <mergeCell ref="AE40:AE46"/>
    <mergeCell ref="AF40:AF46"/>
    <mergeCell ref="AD41:AD46"/>
    <mergeCell ref="AD47:AD48"/>
    <mergeCell ref="AE47:AE48"/>
    <mergeCell ref="Y55:Y56"/>
    <mergeCell ref="AE55:AE56"/>
    <mergeCell ref="AG58:AG66"/>
    <mergeCell ref="S58:S66"/>
    <mergeCell ref="AG47:AG48"/>
    <mergeCell ref="AE53:AE54"/>
    <mergeCell ref="AD53:AD54"/>
    <mergeCell ref="Z55:Z56"/>
    <mergeCell ref="AA55:AA56"/>
    <mergeCell ref="AD58:AD66"/>
    <mergeCell ref="AF47:AF48"/>
    <mergeCell ref="U62:U66"/>
    <mergeCell ref="Y62:Y66"/>
    <mergeCell ref="Z62:Z66"/>
    <mergeCell ref="AA62:AA66"/>
    <mergeCell ref="T55:T56"/>
    <mergeCell ref="AD55:AD56"/>
    <mergeCell ref="M74:M78"/>
    <mergeCell ref="N74:N78"/>
    <mergeCell ref="O74:O78"/>
    <mergeCell ref="M80:M82"/>
    <mergeCell ref="N80:N82"/>
    <mergeCell ref="O80:O82"/>
    <mergeCell ref="W62:W66"/>
    <mergeCell ref="P58:P78"/>
    <mergeCell ref="P79:P82"/>
    <mergeCell ref="S67:S73"/>
    <mergeCell ref="M68:M73"/>
    <mergeCell ref="N68:N73"/>
    <mergeCell ref="O68:O73"/>
    <mergeCell ref="M59:M61"/>
    <mergeCell ref="N59:N61"/>
    <mergeCell ref="O59:O61"/>
    <mergeCell ref="M62:M63"/>
    <mergeCell ref="N62:N63"/>
    <mergeCell ref="O62:O63"/>
    <mergeCell ref="O85:P85"/>
    <mergeCell ref="AE15:AE20"/>
    <mergeCell ref="AH15:AH20"/>
    <mergeCell ref="AE21:AE22"/>
    <mergeCell ref="AG21:AG22"/>
    <mergeCell ref="AF21:AF22"/>
    <mergeCell ref="AH21:AH22"/>
    <mergeCell ref="AE23:AE25"/>
    <mergeCell ref="AD23:AD25"/>
    <mergeCell ref="AF23:AF25"/>
    <mergeCell ref="AG23:AG25"/>
    <mergeCell ref="AH23:AH25"/>
    <mergeCell ref="AD21:AD22"/>
    <mergeCell ref="AE31:AE33"/>
    <mergeCell ref="AD31:AD33"/>
    <mergeCell ref="AH31:AH33"/>
    <mergeCell ref="AF31:AF33"/>
    <mergeCell ref="AG31:AG33"/>
    <mergeCell ref="AD34:AD39"/>
    <mergeCell ref="AE34:AE39"/>
    <mergeCell ref="AF34:AF39"/>
    <mergeCell ref="AG34:AG39"/>
    <mergeCell ref="AH34:AH39"/>
    <mergeCell ref="AE58:AE66"/>
    <mergeCell ref="AI9:AI10"/>
    <mergeCell ref="AI15:AI20"/>
    <mergeCell ref="AI21:AI22"/>
    <mergeCell ref="AI23:AI25"/>
    <mergeCell ref="AI26:AI30"/>
    <mergeCell ref="AI31:AI33"/>
    <mergeCell ref="AI34:AI39"/>
    <mergeCell ref="AI40:AI46"/>
    <mergeCell ref="AJ40:AJ46"/>
    <mergeCell ref="AJ47:AJ48"/>
    <mergeCell ref="AJ33:AJ35"/>
    <mergeCell ref="AJ36:AJ39"/>
    <mergeCell ref="AI74:AI78"/>
    <mergeCell ref="AI79:AI82"/>
    <mergeCell ref="AE11:AE14"/>
    <mergeCell ref="AF11:AF14"/>
    <mergeCell ref="AG11:AG14"/>
    <mergeCell ref="AH11:AH14"/>
    <mergeCell ref="AI11:AI14"/>
    <mergeCell ref="AH58:AH66"/>
    <mergeCell ref="AH74:AH78"/>
    <mergeCell ref="AH79:AH82"/>
    <mergeCell ref="AJ21:AJ25"/>
    <mergeCell ref="AJ49:AJ50"/>
    <mergeCell ref="AJ72:AJ73"/>
    <mergeCell ref="AE72:AE73"/>
    <mergeCell ref="AH67:AH71"/>
    <mergeCell ref="AH72:AH73"/>
    <mergeCell ref="AG72:AG73"/>
    <mergeCell ref="AE67:AE71"/>
    <mergeCell ref="AI47:AI48"/>
    <mergeCell ref="AI49:AI50"/>
    <mergeCell ref="AF58:AF66"/>
  </mergeCells>
  <phoneticPr fontId="27" type="noConversion"/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4"/>
  <sheetViews>
    <sheetView zoomScale="60" zoomScaleNormal="60" workbookViewId="0">
      <pane ySplit="1" topLeftCell="A2" activePane="bottomLeft" state="frozen"/>
      <selection activeCell="H1" sqref="H1"/>
      <selection pane="bottomLeft" activeCell="A2" sqref="A2:A10"/>
    </sheetView>
  </sheetViews>
  <sheetFormatPr baseColWidth="10" defaultRowHeight="14.5" x14ac:dyDescent="0.35"/>
  <cols>
    <col min="2" max="2" width="18.26953125" customWidth="1"/>
    <col min="3" max="3" width="18.1796875" customWidth="1"/>
    <col min="4" max="4" width="19.1796875" customWidth="1"/>
    <col min="5" max="5" width="21.1796875" customWidth="1"/>
    <col min="7" max="7" width="25.81640625" customWidth="1"/>
    <col min="9" max="9" width="25.453125" customWidth="1"/>
    <col min="10" max="10" width="24.453125" customWidth="1"/>
    <col min="11" max="11" width="18.453125" customWidth="1"/>
    <col min="12" max="12" width="22.81640625" customWidth="1"/>
    <col min="13" max="13" width="16.81640625" customWidth="1"/>
    <col min="14" max="14" width="16.7265625" customWidth="1"/>
    <col min="15" max="15" width="17.1796875" customWidth="1"/>
    <col min="16" max="16" width="19.1796875" customWidth="1"/>
    <col min="19" max="19" width="15.26953125" customWidth="1"/>
    <col min="20" max="20" width="16.1796875" customWidth="1"/>
    <col min="21" max="21" width="17.453125" customWidth="1"/>
    <col min="22" max="22" width="16.81640625" customWidth="1"/>
    <col min="24" max="24" width="16.453125" customWidth="1"/>
    <col min="25" max="25" width="13.81640625" customWidth="1"/>
    <col min="26" max="26" width="14.81640625" customWidth="1"/>
  </cols>
  <sheetData>
    <row r="1" spans="1:26" s="24" customFormat="1" ht="44" thickBot="1" x14ac:dyDescent="0.4">
      <c r="A1" s="22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3</v>
      </c>
      <c r="I1" s="23" t="s">
        <v>7</v>
      </c>
      <c r="J1" s="23" t="s">
        <v>8</v>
      </c>
      <c r="K1" s="22" t="s">
        <v>132</v>
      </c>
      <c r="L1" s="2" t="s">
        <v>9</v>
      </c>
      <c r="M1" s="25" t="s">
        <v>133</v>
      </c>
      <c r="N1" s="25" t="s">
        <v>134</v>
      </c>
      <c r="O1" s="25" t="s">
        <v>135</v>
      </c>
      <c r="P1" s="25" t="s">
        <v>136</v>
      </c>
      <c r="Q1" s="25" t="s">
        <v>137</v>
      </c>
      <c r="R1" s="2" t="s">
        <v>138</v>
      </c>
      <c r="S1" s="23" t="s">
        <v>139</v>
      </c>
      <c r="T1" s="23" t="s">
        <v>140</v>
      </c>
      <c r="U1" s="23" t="s">
        <v>141</v>
      </c>
      <c r="V1" s="23" t="s">
        <v>142</v>
      </c>
      <c r="W1" s="23" t="s">
        <v>143</v>
      </c>
      <c r="X1" s="23" t="s">
        <v>144</v>
      </c>
      <c r="Y1" s="23" t="s">
        <v>145</v>
      </c>
      <c r="Z1" s="23" t="s">
        <v>146</v>
      </c>
    </row>
    <row r="2" spans="1:26" s="6" customFormat="1" ht="78" thickBot="1" x14ac:dyDescent="0.4">
      <c r="A2" s="428" t="s">
        <v>55</v>
      </c>
      <c r="B2" s="428" t="s">
        <v>56</v>
      </c>
      <c r="C2" s="437" t="s">
        <v>57</v>
      </c>
      <c r="D2" s="437">
        <v>0.3</v>
      </c>
      <c r="E2" s="440" t="s">
        <v>58</v>
      </c>
      <c r="F2" s="428" t="s">
        <v>59</v>
      </c>
      <c r="G2" s="28" t="s">
        <v>60</v>
      </c>
      <c r="H2" s="29">
        <v>0.32</v>
      </c>
      <c r="I2" s="28" t="s">
        <v>61</v>
      </c>
      <c r="J2" s="14" t="s">
        <v>18</v>
      </c>
      <c r="K2" s="14">
        <v>0</v>
      </c>
      <c r="L2" s="443" t="s">
        <v>182</v>
      </c>
      <c r="M2" s="30"/>
      <c r="N2" s="446" t="s">
        <v>164</v>
      </c>
      <c r="O2" s="30"/>
      <c r="P2" s="31"/>
      <c r="Q2" s="32"/>
      <c r="R2" s="9"/>
      <c r="S2" s="9"/>
      <c r="T2" s="9"/>
      <c r="U2" s="9"/>
      <c r="V2" s="9"/>
      <c r="W2" s="9">
        <v>3587.6969417904197</v>
      </c>
      <c r="X2" s="9"/>
      <c r="Y2" s="9"/>
      <c r="Z2" s="9"/>
    </row>
    <row r="3" spans="1:26" s="6" customFormat="1" ht="93.5" thickBot="1" x14ac:dyDescent="0.4">
      <c r="A3" s="435"/>
      <c r="B3" s="435"/>
      <c r="C3" s="438"/>
      <c r="D3" s="438"/>
      <c r="E3" s="441"/>
      <c r="F3" s="435"/>
      <c r="G3" s="33" t="s">
        <v>62</v>
      </c>
      <c r="H3" s="34">
        <v>0.32</v>
      </c>
      <c r="I3" s="33" t="s">
        <v>63</v>
      </c>
      <c r="J3" s="14" t="s">
        <v>18</v>
      </c>
      <c r="K3" s="14">
        <v>0</v>
      </c>
      <c r="L3" s="444"/>
      <c r="M3" s="30"/>
      <c r="N3" s="447"/>
      <c r="O3" s="30"/>
      <c r="P3" s="31"/>
      <c r="Q3" s="35"/>
      <c r="R3" s="9"/>
      <c r="S3" s="9"/>
      <c r="T3" s="9"/>
      <c r="U3" s="9"/>
      <c r="V3" s="9"/>
      <c r="W3" s="9"/>
      <c r="X3" s="9"/>
      <c r="Y3" s="9"/>
      <c r="Z3" s="9"/>
    </row>
    <row r="4" spans="1:26" s="6" customFormat="1" ht="155.5" thickBot="1" x14ac:dyDescent="0.4">
      <c r="A4" s="435"/>
      <c r="B4" s="435"/>
      <c r="C4" s="438"/>
      <c r="D4" s="438"/>
      <c r="E4" s="441"/>
      <c r="F4" s="435"/>
      <c r="G4" s="33" t="s">
        <v>64</v>
      </c>
      <c r="H4" s="36">
        <v>0</v>
      </c>
      <c r="I4" s="33" t="s">
        <v>65</v>
      </c>
      <c r="J4" s="14">
        <v>1</v>
      </c>
      <c r="K4" s="14">
        <v>0.25</v>
      </c>
      <c r="L4" s="444"/>
      <c r="M4" s="30"/>
      <c r="N4" s="448"/>
      <c r="O4" s="30"/>
      <c r="P4" s="31"/>
      <c r="Q4" s="35"/>
      <c r="R4" s="9"/>
      <c r="S4" s="9"/>
      <c r="T4" s="9"/>
      <c r="U4" s="9"/>
      <c r="V4" s="9"/>
      <c r="W4" s="9"/>
      <c r="X4" s="9"/>
      <c r="Y4" s="9"/>
      <c r="Z4" s="9"/>
    </row>
    <row r="5" spans="1:26" s="6" customFormat="1" ht="108.5" x14ac:dyDescent="0.35">
      <c r="A5" s="435"/>
      <c r="B5" s="435"/>
      <c r="C5" s="438"/>
      <c r="D5" s="438"/>
      <c r="E5" s="441"/>
      <c r="F5" s="435"/>
      <c r="G5" s="33" t="s">
        <v>66</v>
      </c>
      <c r="H5" s="36">
        <v>0</v>
      </c>
      <c r="I5" s="33" t="s">
        <v>67</v>
      </c>
      <c r="J5" s="14">
        <v>2</v>
      </c>
      <c r="K5" s="14">
        <v>0.25</v>
      </c>
      <c r="L5" s="445"/>
      <c r="M5" s="30"/>
      <c r="N5" s="27" t="s">
        <v>165</v>
      </c>
      <c r="O5" s="30"/>
      <c r="P5" s="31"/>
      <c r="Q5" s="35"/>
      <c r="R5" s="9"/>
      <c r="S5" s="9"/>
      <c r="T5" s="9"/>
      <c r="U5" s="9"/>
      <c r="V5" s="9"/>
      <c r="W5" s="9"/>
      <c r="X5" s="9"/>
      <c r="Y5" s="9"/>
      <c r="Z5" s="9"/>
    </row>
    <row r="6" spans="1:26" s="6" customFormat="1" ht="62" x14ac:dyDescent="0.35">
      <c r="A6" s="435"/>
      <c r="B6" s="435"/>
      <c r="C6" s="438"/>
      <c r="D6" s="438"/>
      <c r="E6" s="441"/>
      <c r="F6" s="435"/>
      <c r="G6" s="33" t="s">
        <v>68</v>
      </c>
      <c r="H6" s="34">
        <v>1</v>
      </c>
      <c r="I6" s="33" t="s">
        <v>69</v>
      </c>
      <c r="J6" s="37">
        <v>1</v>
      </c>
      <c r="K6" s="37">
        <v>1</v>
      </c>
      <c r="L6" s="449" t="s">
        <v>181</v>
      </c>
      <c r="M6" s="38"/>
      <c r="N6" s="38" t="s">
        <v>166</v>
      </c>
      <c r="O6" s="38"/>
      <c r="P6" s="450"/>
      <c r="Q6" s="427"/>
      <c r="R6" s="427"/>
      <c r="S6" s="427"/>
      <c r="T6" s="427"/>
      <c r="U6" s="427"/>
      <c r="V6" s="434" t="s">
        <v>167</v>
      </c>
      <c r="W6" s="427"/>
      <c r="X6" s="427"/>
      <c r="Y6" s="427"/>
      <c r="Z6" s="427"/>
    </row>
    <row r="7" spans="1:26" s="6" customFormat="1" ht="62" x14ac:dyDescent="0.35">
      <c r="A7" s="435"/>
      <c r="B7" s="435"/>
      <c r="C7" s="438"/>
      <c r="D7" s="438"/>
      <c r="E7" s="441"/>
      <c r="F7" s="435"/>
      <c r="G7" s="39" t="s">
        <v>70</v>
      </c>
      <c r="H7" s="34">
        <v>0</v>
      </c>
      <c r="I7" s="33" t="s">
        <v>71</v>
      </c>
      <c r="J7" s="14">
        <v>0</v>
      </c>
      <c r="K7" s="14">
        <v>0</v>
      </c>
      <c r="L7" s="449"/>
      <c r="M7" s="40"/>
      <c r="N7" s="40"/>
      <c r="O7" s="40"/>
      <c r="P7" s="451"/>
      <c r="Q7" s="427"/>
      <c r="R7" s="427"/>
      <c r="S7" s="427"/>
      <c r="T7" s="427"/>
      <c r="U7" s="427"/>
      <c r="V7" s="434"/>
      <c r="W7" s="427"/>
      <c r="X7" s="427"/>
      <c r="Y7" s="427"/>
      <c r="Z7" s="427"/>
    </row>
    <row r="8" spans="1:26" s="6" customFormat="1" ht="111" customHeight="1" thickBot="1" x14ac:dyDescent="0.4">
      <c r="A8" s="435"/>
      <c r="B8" s="435"/>
      <c r="C8" s="438"/>
      <c r="D8" s="438"/>
      <c r="E8" s="441"/>
      <c r="F8" s="429"/>
      <c r="G8" s="41" t="s">
        <v>72</v>
      </c>
      <c r="H8" s="41" t="s">
        <v>73</v>
      </c>
      <c r="I8" s="41" t="s">
        <v>74</v>
      </c>
      <c r="J8" s="14">
        <v>3</v>
      </c>
      <c r="K8" s="14">
        <v>0</v>
      </c>
      <c r="L8" s="106" t="s">
        <v>180</v>
      </c>
      <c r="M8" s="42"/>
      <c r="N8" s="42"/>
      <c r="O8" s="42"/>
      <c r="P8" s="42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s="6" customFormat="1" ht="116.5" thickBot="1" x14ac:dyDescent="0.4">
      <c r="A9" s="435"/>
      <c r="B9" s="435"/>
      <c r="C9" s="438"/>
      <c r="D9" s="438"/>
      <c r="E9" s="441"/>
      <c r="F9" s="428" t="s">
        <v>75</v>
      </c>
      <c r="G9" s="28" t="s">
        <v>76</v>
      </c>
      <c r="H9" s="28">
        <v>0</v>
      </c>
      <c r="I9" s="28" t="s">
        <v>77</v>
      </c>
      <c r="J9" s="43">
        <v>1</v>
      </c>
      <c r="K9" s="44">
        <v>0.05</v>
      </c>
      <c r="L9" s="430" t="s">
        <v>183</v>
      </c>
      <c r="M9" s="21"/>
      <c r="N9" s="21"/>
      <c r="O9" s="21" t="s">
        <v>168</v>
      </c>
      <c r="P9" s="432"/>
      <c r="Q9" s="425"/>
      <c r="R9" s="425"/>
      <c r="S9" s="425"/>
      <c r="T9" s="425"/>
      <c r="U9" s="425"/>
      <c r="V9" s="425"/>
      <c r="W9" s="425">
        <v>467.8111405617293</v>
      </c>
      <c r="X9" s="425"/>
      <c r="Y9" s="425"/>
      <c r="Z9" s="425"/>
    </row>
    <row r="10" spans="1:26" s="6" customFormat="1" ht="155.5" thickBot="1" x14ac:dyDescent="0.4">
      <c r="A10" s="436"/>
      <c r="B10" s="436"/>
      <c r="C10" s="439"/>
      <c r="D10" s="439"/>
      <c r="E10" s="442"/>
      <c r="F10" s="429"/>
      <c r="G10" s="45" t="s">
        <v>78</v>
      </c>
      <c r="H10" s="45">
        <v>0</v>
      </c>
      <c r="I10" s="45" t="s">
        <v>78</v>
      </c>
      <c r="J10" s="7">
        <v>1</v>
      </c>
      <c r="K10" s="18">
        <v>1</v>
      </c>
      <c r="L10" s="431"/>
      <c r="M10" s="46"/>
      <c r="N10" s="46"/>
      <c r="O10" s="46" t="s">
        <v>169</v>
      </c>
      <c r="P10" s="433"/>
      <c r="Q10" s="426"/>
      <c r="R10" s="426"/>
      <c r="S10" s="426"/>
      <c r="T10" s="426"/>
      <c r="U10" s="426"/>
      <c r="V10" s="426"/>
      <c r="W10" s="426"/>
      <c r="X10" s="426"/>
      <c r="Y10" s="426"/>
      <c r="Z10" s="426"/>
    </row>
    <row r="11" spans="1:26" s="6" customFormat="1" x14ac:dyDescent="0.35"/>
    <row r="12" spans="1:26" s="6" customFormat="1" x14ac:dyDescent="0.35"/>
    <row r="13" spans="1:26" s="6" customFormat="1" x14ac:dyDescent="0.35"/>
    <row r="14" spans="1:26" s="6" customFormat="1" x14ac:dyDescent="0.35"/>
    <row r="15" spans="1:26" s="6" customFormat="1" x14ac:dyDescent="0.35"/>
    <row r="16" spans="1:26" s="6" customFormat="1" x14ac:dyDescent="0.35"/>
    <row r="17" s="6" customFormat="1" x14ac:dyDescent="0.35"/>
    <row r="18" s="6" customFormat="1" x14ac:dyDescent="0.35"/>
    <row r="19" s="6" customFormat="1" x14ac:dyDescent="0.35"/>
    <row r="20" s="6" customFormat="1" x14ac:dyDescent="0.35"/>
    <row r="21" s="6" customFormat="1" x14ac:dyDescent="0.35"/>
    <row r="22" s="6" customFormat="1" x14ac:dyDescent="0.35"/>
    <row r="23" s="6" customFormat="1" x14ac:dyDescent="0.35"/>
    <row r="24" s="6" customFormat="1" x14ac:dyDescent="0.35"/>
  </sheetData>
  <mergeCells count="33">
    <mergeCell ref="R6:R7"/>
    <mergeCell ref="A2:A10"/>
    <mergeCell ref="B2:B10"/>
    <mergeCell ref="C2:C10"/>
    <mergeCell ref="D2:D10"/>
    <mergeCell ref="E2:E10"/>
    <mergeCell ref="F2:F8"/>
    <mergeCell ref="L2:L5"/>
    <mergeCell ref="N2:N4"/>
    <mergeCell ref="L6:L7"/>
    <mergeCell ref="P6:P7"/>
    <mergeCell ref="Q6:Q7"/>
    <mergeCell ref="Y6:Y7"/>
    <mergeCell ref="Z6:Z7"/>
    <mergeCell ref="F9:F10"/>
    <mergeCell ref="L9:L10"/>
    <mergeCell ref="P9:P10"/>
    <mergeCell ref="Q9:Q10"/>
    <mergeCell ref="R9:R10"/>
    <mergeCell ref="S9:S10"/>
    <mergeCell ref="T9:T10"/>
    <mergeCell ref="U9:U10"/>
    <mergeCell ref="S6:S7"/>
    <mergeCell ref="T6:T7"/>
    <mergeCell ref="U6:U7"/>
    <mergeCell ref="V6:V7"/>
    <mergeCell ref="W6:W7"/>
    <mergeCell ref="X6:X7"/>
    <mergeCell ref="V9:V10"/>
    <mergeCell ref="W9:W10"/>
    <mergeCell ref="X9:X10"/>
    <mergeCell ref="Y9:Y10"/>
    <mergeCell ref="Z9:Z10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4"/>
  <sheetViews>
    <sheetView zoomScale="70" zoomScaleNormal="70" workbookViewId="0">
      <selection activeCell="K3" sqref="K3"/>
    </sheetView>
  </sheetViews>
  <sheetFormatPr baseColWidth="10" defaultColWidth="11.453125" defaultRowHeight="15.5" x14ac:dyDescent="0.35"/>
  <cols>
    <col min="1" max="1" width="11.453125" style="71"/>
    <col min="2" max="2" width="17" style="71" customWidth="1"/>
    <col min="3" max="3" width="17.54296875" style="71" customWidth="1"/>
    <col min="4" max="4" width="18.1796875" style="71" customWidth="1"/>
    <col min="5" max="5" width="15.26953125" style="71" customWidth="1"/>
    <col min="6" max="6" width="14.1796875" style="71" customWidth="1"/>
    <col min="7" max="7" width="16.453125" style="71" customWidth="1"/>
    <col min="8" max="8" width="11.453125" style="71"/>
    <col min="9" max="9" width="20.54296875" style="71" customWidth="1"/>
    <col min="10" max="10" width="21.81640625" style="71" customWidth="1"/>
    <col min="11" max="11" width="22.1796875" style="71" customWidth="1"/>
    <col min="12" max="12" width="17" style="71" customWidth="1"/>
    <col min="13" max="13" width="17.81640625" style="71" customWidth="1"/>
    <col min="14" max="14" width="21" style="71" customWidth="1"/>
    <col min="15" max="15" width="17.81640625" style="71" customWidth="1"/>
    <col min="16" max="16" width="25.26953125" style="71" customWidth="1"/>
    <col min="17" max="17" width="11.453125" style="71"/>
    <col min="18" max="18" width="16.81640625" style="71" customWidth="1"/>
    <col min="19" max="19" width="17.81640625" style="71" customWidth="1"/>
    <col min="20" max="20" width="19.26953125" style="71" customWidth="1"/>
    <col min="21" max="21" width="16.7265625" style="71" customWidth="1"/>
    <col min="22" max="22" width="18.1796875" style="71" customWidth="1"/>
    <col min="23" max="23" width="24.7265625" style="71" customWidth="1"/>
    <col min="24" max="24" width="20" style="71" customWidth="1"/>
    <col min="25" max="25" width="19.453125" style="71" customWidth="1"/>
    <col min="26" max="26" width="18.54296875" style="71" customWidth="1"/>
    <col min="27" max="16384" width="11.453125" style="71"/>
  </cols>
  <sheetData>
    <row r="1" spans="1:26" s="59" customFormat="1" ht="47" thickBot="1" x14ac:dyDescent="0.4">
      <c r="A1" s="55" t="s">
        <v>0</v>
      </c>
      <c r="B1" s="56" t="s">
        <v>1</v>
      </c>
      <c r="C1" s="56" t="s">
        <v>2</v>
      </c>
      <c r="D1" s="56" t="s">
        <v>3</v>
      </c>
      <c r="E1" s="56" t="s">
        <v>4</v>
      </c>
      <c r="F1" s="56" t="s">
        <v>5</v>
      </c>
      <c r="G1" s="56" t="s">
        <v>6</v>
      </c>
      <c r="H1" s="56" t="s">
        <v>3</v>
      </c>
      <c r="I1" s="56" t="s">
        <v>7</v>
      </c>
      <c r="J1" s="56" t="s">
        <v>8</v>
      </c>
      <c r="K1" s="55" t="s">
        <v>132</v>
      </c>
      <c r="L1" s="57" t="s">
        <v>9</v>
      </c>
      <c r="M1" s="58" t="s">
        <v>133</v>
      </c>
      <c r="N1" s="58" t="s">
        <v>134</v>
      </c>
      <c r="O1" s="58" t="s">
        <v>135</v>
      </c>
      <c r="P1" s="58" t="s">
        <v>136</v>
      </c>
      <c r="Q1" s="58" t="s">
        <v>137</v>
      </c>
      <c r="R1" s="57" t="s">
        <v>138</v>
      </c>
      <c r="S1" s="56" t="s">
        <v>139</v>
      </c>
      <c r="T1" s="56" t="s">
        <v>140</v>
      </c>
      <c r="U1" s="56" t="s">
        <v>141</v>
      </c>
      <c r="V1" s="56" t="s">
        <v>142</v>
      </c>
      <c r="W1" s="56" t="s">
        <v>143</v>
      </c>
      <c r="X1" s="56" t="s">
        <v>144</v>
      </c>
      <c r="Y1" s="56" t="s">
        <v>145</v>
      </c>
      <c r="Z1" s="56" t="s">
        <v>146</v>
      </c>
    </row>
    <row r="2" spans="1:26" s="65" customFormat="1" ht="124.5" thickBot="1" x14ac:dyDescent="0.4">
      <c r="A2" s="454" t="s">
        <v>79</v>
      </c>
      <c r="B2" s="454" t="s">
        <v>80</v>
      </c>
      <c r="C2" s="457" t="s">
        <v>81</v>
      </c>
      <c r="D2" s="457" t="s">
        <v>82</v>
      </c>
      <c r="E2" s="460" t="s">
        <v>83</v>
      </c>
      <c r="F2" s="463" t="s">
        <v>84</v>
      </c>
      <c r="G2" s="60" t="s">
        <v>85</v>
      </c>
      <c r="H2" s="60" t="s">
        <v>42</v>
      </c>
      <c r="I2" s="60" t="s">
        <v>86</v>
      </c>
      <c r="J2" s="61">
        <v>2</v>
      </c>
      <c r="K2" s="62">
        <v>0.25</v>
      </c>
      <c r="L2" s="465"/>
      <c r="M2" s="63"/>
      <c r="N2" s="63"/>
      <c r="O2" s="63" t="s">
        <v>170</v>
      </c>
      <c r="P2" s="64"/>
      <c r="Q2" s="452"/>
      <c r="R2" s="452"/>
      <c r="S2" s="452"/>
      <c r="T2" s="452"/>
      <c r="U2" s="452"/>
      <c r="V2" s="452"/>
      <c r="W2" s="452">
        <v>0</v>
      </c>
      <c r="X2" s="452"/>
      <c r="Y2" s="452"/>
      <c r="Z2" s="452"/>
    </row>
    <row r="3" spans="1:26" s="65" customFormat="1" ht="109" thickBot="1" x14ac:dyDescent="0.4">
      <c r="A3" s="455"/>
      <c r="B3" s="455"/>
      <c r="C3" s="458"/>
      <c r="D3" s="458"/>
      <c r="E3" s="461"/>
      <c r="F3" s="464"/>
      <c r="G3" s="41" t="s">
        <v>87</v>
      </c>
      <c r="H3" s="41">
        <v>0</v>
      </c>
      <c r="I3" s="41" t="s">
        <v>88</v>
      </c>
      <c r="J3" s="61">
        <v>1</v>
      </c>
      <c r="K3" s="66">
        <v>0</v>
      </c>
      <c r="L3" s="466"/>
      <c r="M3" s="67"/>
      <c r="N3" s="67"/>
      <c r="O3" s="67"/>
      <c r="P3" s="68"/>
      <c r="Q3" s="453"/>
      <c r="R3" s="453"/>
      <c r="S3" s="453"/>
      <c r="T3" s="453"/>
      <c r="U3" s="453"/>
      <c r="V3" s="453"/>
      <c r="W3" s="453"/>
      <c r="X3" s="453"/>
      <c r="Y3" s="453"/>
      <c r="Z3" s="453"/>
    </row>
    <row r="4" spans="1:26" s="65" customFormat="1" ht="109" thickBot="1" x14ac:dyDescent="0.4">
      <c r="A4" s="456"/>
      <c r="B4" s="456"/>
      <c r="C4" s="459"/>
      <c r="D4" s="459"/>
      <c r="E4" s="462"/>
      <c r="F4" s="48" t="s">
        <v>89</v>
      </c>
      <c r="G4" s="69" t="s">
        <v>90</v>
      </c>
      <c r="H4" s="69" t="s">
        <v>42</v>
      </c>
      <c r="I4" s="69" t="s">
        <v>91</v>
      </c>
      <c r="J4" s="70">
        <v>1</v>
      </c>
      <c r="K4" s="69">
        <v>0</v>
      </c>
      <c r="L4" s="107"/>
      <c r="M4" s="63"/>
      <c r="N4" s="63"/>
      <c r="O4" s="63"/>
      <c r="P4" s="63"/>
      <c r="Q4" s="63"/>
      <c r="R4" s="69"/>
      <c r="S4" s="69"/>
      <c r="T4" s="69"/>
      <c r="U4" s="69"/>
      <c r="V4" s="69"/>
      <c r="W4" s="69"/>
      <c r="X4" s="69"/>
      <c r="Y4" s="69"/>
      <c r="Z4" s="69"/>
    </row>
  </sheetData>
  <mergeCells count="17">
    <mergeCell ref="U2:U3"/>
    <mergeCell ref="A2:A4"/>
    <mergeCell ref="B2:B4"/>
    <mergeCell ref="C2:C4"/>
    <mergeCell ref="D2:D4"/>
    <mergeCell ref="E2:E4"/>
    <mergeCell ref="F2:F3"/>
    <mergeCell ref="L2:L3"/>
    <mergeCell ref="Q2:Q3"/>
    <mergeCell ref="R2:R3"/>
    <mergeCell ref="S2:S3"/>
    <mergeCell ref="T2:T3"/>
    <mergeCell ref="V2:V3"/>
    <mergeCell ref="W2:W3"/>
    <mergeCell ref="X2:X3"/>
    <mergeCell ref="Y2:Y3"/>
    <mergeCell ref="Z2:Z3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19"/>
  <sheetViews>
    <sheetView zoomScale="70" zoomScaleNormal="70" workbookViewId="0">
      <pane xSplit="6" ySplit="2" topLeftCell="V3" activePane="bottomRight" state="frozen"/>
      <selection pane="topRight" activeCell="G1" sqref="G1"/>
      <selection pane="bottomLeft" activeCell="A3" sqref="A3"/>
      <selection pane="bottomRight" activeCell="F2" sqref="F2"/>
    </sheetView>
  </sheetViews>
  <sheetFormatPr baseColWidth="10" defaultRowHeight="14.5" x14ac:dyDescent="0.35"/>
  <cols>
    <col min="2" max="2" width="15.81640625" customWidth="1"/>
    <col min="3" max="3" width="16.54296875" customWidth="1"/>
    <col min="5" max="5" width="15.26953125" customWidth="1"/>
    <col min="9" max="9" width="15.453125" customWidth="1"/>
    <col min="10" max="10" width="17" customWidth="1"/>
    <col min="11" max="11" width="19.54296875" customWidth="1"/>
    <col min="12" max="12" width="18.26953125" customWidth="1"/>
    <col min="14" max="14" width="21.1796875" customWidth="1"/>
    <col min="15" max="15" width="21.7265625" customWidth="1"/>
    <col min="16" max="16" width="19.453125" customWidth="1"/>
    <col min="18" max="18" width="19.54296875" customWidth="1"/>
    <col min="20" max="20" width="16.54296875" customWidth="1"/>
    <col min="21" max="21" width="20" customWidth="1"/>
    <col min="22" max="22" width="22" customWidth="1"/>
    <col min="23" max="23" width="16.1796875" customWidth="1"/>
    <col min="24" max="24" width="21.1796875" customWidth="1"/>
    <col min="25" max="25" width="18.26953125" customWidth="1"/>
    <col min="26" max="26" width="16.54296875" customWidth="1"/>
  </cols>
  <sheetData>
    <row r="2" spans="1:26" s="52" customFormat="1" ht="56.5" thickBot="1" x14ac:dyDescent="0.35">
      <c r="A2" s="50" t="s">
        <v>0</v>
      </c>
      <c r="B2" s="51" t="s">
        <v>1</v>
      </c>
      <c r="C2" s="51" t="s">
        <v>2</v>
      </c>
      <c r="D2" s="51" t="s">
        <v>3</v>
      </c>
      <c r="E2" s="51" t="s">
        <v>4</v>
      </c>
      <c r="F2" s="51" t="s">
        <v>5</v>
      </c>
      <c r="G2" s="51" t="s">
        <v>6</v>
      </c>
      <c r="H2" s="51" t="s">
        <v>3</v>
      </c>
      <c r="I2" s="51" t="s">
        <v>7</v>
      </c>
      <c r="J2" s="51" t="s">
        <v>8</v>
      </c>
      <c r="K2" s="50" t="s">
        <v>132</v>
      </c>
      <c r="L2" s="4" t="s">
        <v>9</v>
      </c>
      <c r="M2" s="1" t="s">
        <v>133</v>
      </c>
      <c r="N2" s="1" t="s">
        <v>134</v>
      </c>
      <c r="O2" s="1" t="s">
        <v>135</v>
      </c>
      <c r="P2" s="1" t="s">
        <v>136</v>
      </c>
      <c r="Q2" s="1" t="s">
        <v>137</v>
      </c>
      <c r="R2" s="4" t="s">
        <v>138</v>
      </c>
      <c r="S2" s="51" t="s">
        <v>139</v>
      </c>
      <c r="T2" s="51" t="s">
        <v>140</v>
      </c>
      <c r="U2" s="51" t="s">
        <v>141</v>
      </c>
      <c r="V2" s="51" t="s">
        <v>142</v>
      </c>
      <c r="W2" s="51" t="s">
        <v>143</v>
      </c>
      <c r="X2" s="51" t="s">
        <v>144</v>
      </c>
      <c r="Y2" s="51" t="s">
        <v>145</v>
      </c>
      <c r="Z2" s="51" t="s">
        <v>146</v>
      </c>
    </row>
    <row r="3" spans="1:26" s="6" customFormat="1" ht="126.5" thickBot="1" x14ac:dyDescent="0.4">
      <c r="A3" s="438" t="s">
        <v>92</v>
      </c>
      <c r="B3" s="438" t="s">
        <v>93</v>
      </c>
      <c r="C3" s="298" t="s">
        <v>94</v>
      </c>
      <c r="D3" s="298"/>
      <c r="E3" s="298" t="s">
        <v>95</v>
      </c>
      <c r="F3" s="471" t="s">
        <v>96</v>
      </c>
      <c r="G3" s="72" t="s">
        <v>97</v>
      </c>
      <c r="H3" s="72" t="s">
        <v>98</v>
      </c>
      <c r="I3" s="72" t="s">
        <v>99</v>
      </c>
      <c r="J3" s="7">
        <v>5</v>
      </c>
      <c r="K3" s="14">
        <v>1</v>
      </c>
      <c r="L3" s="443" t="s">
        <v>100</v>
      </c>
      <c r="M3" s="27"/>
      <c r="N3" s="27" t="s">
        <v>171</v>
      </c>
      <c r="O3" s="27"/>
      <c r="P3" s="31"/>
      <c r="Q3" s="32"/>
      <c r="R3" s="20"/>
      <c r="S3" s="20"/>
      <c r="T3" s="20"/>
      <c r="U3" s="20"/>
      <c r="V3" s="20"/>
      <c r="W3" s="32">
        <v>30674.267023987086</v>
      </c>
      <c r="X3" s="20"/>
      <c r="Y3" s="20"/>
      <c r="Z3" s="20"/>
    </row>
    <row r="4" spans="1:26" s="6" customFormat="1" ht="230.5" thickBot="1" x14ac:dyDescent="0.4">
      <c r="A4" s="438"/>
      <c r="B4" s="438"/>
      <c r="C4" s="298"/>
      <c r="D4" s="298"/>
      <c r="E4" s="298"/>
      <c r="F4" s="469"/>
      <c r="G4" s="73" t="s">
        <v>101</v>
      </c>
      <c r="H4" s="74" t="s">
        <v>102</v>
      </c>
      <c r="I4" s="73" t="s">
        <v>103</v>
      </c>
      <c r="J4" s="7">
        <v>21</v>
      </c>
      <c r="K4" s="14">
        <v>5</v>
      </c>
      <c r="L4" s="444"/>
      <c r="M4" s="27"/>
      <c r="N4" s="27" t="s">
        <v>172</v>
      </c>
      <c r="O4" s="27"/>
      <c r="P4" s="31"/>
      <c r="Q4" s="35"/>
      <c r="R4" s="20"/>
      <c r="S4" s="20"/>
      <c r="T4" s="20"/>
      <c r="U4" s="20"/>
      <c r="V4" s="20"/>
      <c r="W4" s="35"/>
      <c r="X4" s="20"/>
      <c r="Y4" s="20"/>
      <c r="Z4" s="20"/>
    </row>
    <row r="5" spans="1:26" s="6" customFormat="1" ht="58" thickBot="1" x14ac:dyDescent="0.4">
      <c r="A5" s="438"/>
      <c r="B5" s="438"/>
      <c r="C5" s="298"/>
      <c r="D5" s="298"/>
      <c r="E5" s="298"/>
      <c r="F5" s="469"/>
      <c r="G5" s="467" t="s">
        <v>104</v>
      </c>
      <c r="H5" s="74" t="s">
        <v>105</v>
      </c>
      <c r="I5" s="73" t="s">
        <v>106</v>
      </c>
      <c r="J5" s="7">
        <v>1</v>
      </c>
      <c r="K5" s="14">
        <v>0</v>
      </c>
      <c r="L5" s="444"/>
      <c r="M5" s="27"/>
      <c r="N5" s="27"/>
      <c r="O5" s="27"/>
      <c r="P5" s="31"/>
      <c r="Q5" s="35"/>
      <c r="R5" s="20"/>
      <c r="S5" s="20"/>
      <c r="T5" s="20"/>
      <c r="U5" s="20"/>
      <c r="V5" s="20"/>
      <c r="W5" s="35"/>
      <c r="X5" s="20"/>
      <c r="Y5" s="20"/>
      <c r="Z5" s="20"/>
    </row>
    <row r="6" spans="1:26" s="6" customFormat="1" ht="42.5" thickBot="1" x14ac:dyDescent="0.4">
      <c r="A6" s="438"/>
      <c r="B6" s="438"/>
      <c r="C6" s="298"/>
      <c r="D6" s="298"/>
      <c r="E6" s="298"/>
      <c r="F6" s="469"/>
      <c r="G6" s="467"/>
      <c r="H6" s="74" t="s">
        <v>107</v>
      </c>
      <c r="I6" s="73" t="s">
        <v>108</v>
      </c>
      <c r="J6" s="7">
        <v>3</v>
      </c>
      <c r="K6" s="14">
        <v>3</v>
      </c>
      <c r="L6" s="444"/>
      <c r="M6" s="27"/>
      <c r="N6" s="27" t="s">
        <v>172</v>
      </c>
      <c r="O6" s="27"/>
      <c r="P6" s="31"/>
      <c r="Q6" s="35"/>
      <c r="R6" s="20"/>
      <c r="S6" s="20"/>
      <c r="T6" s="20"/>
      <c r="U6" s="20"/>
      <c r="V6" s="20"/>
      <c r="W6" s="35"/>
      <c r="X6" s="20"/>
      <c r="Y6" s="20"/>
      <c r="Z6" s="20"/>
    </row>
    <row r="7" spans="1:26" s="6" customFormat="1" ht="35" thickBot="1" x14ac:dyDescent="0.4">
      <c r="A7" s="438"/>
      <c r="B7" s="438"/>
      <c r="C7" s="298"/>
      <c r="D7" s="298"/>
      <c r="E7" s="298"/>
      <c r="F7" s="469"/>
      <c r="G7" s="467"/>
      <c r="H7" s="74" t="s">
        <v>109</v>
      </c>
      <c r="I7" s="73" t="s">
        <v>110</v>
      </c>
      <c r="J7" s="7">
        <v>7</v>
      </c>
      <c r="K7" s="14">
        <v>1</v>
      </c>
      <c r="L7" s="444"/>
      <c r="M7" s="27"/>
      <c r="N7" s="27" t="s">
        <v>173</v>
      </c>
      <c r="O7" s="27"/>
      <c r="P7" s="31"/>
      <c r="Q7" s="35"/>
      <c r="R7" s="20"/>
      <c r="S7" s="20"/>
      <c r="T7" s="20"/>
      <c r="U7" s="20"/>
      <c r="V7" s="20"/>
      <c r="W7" s="35"/>
      <c r="X7" s="20"/>
      <c r="Y7" s="20"/>
      <c r="Z7" s="20"/>
    </row>
    <row r="8" spans="1:26" s="6" customFormat="1" ht="56.5" thickBot="1" x14ac:dyDescent="0.4">
      <c r="A8" s="438"/>
      <c r="B8" s="438"/>
      <c r="C8" s="298"/>
      <c r="D8" s="298"/>
      <c r="E8" s="298"/>
      <c r="F8" s="469"/>
      <c r="G8" s="467"/>
      <c r="H8" s="74" t="s">
        <v>111</v>
      </c>
      <c r="I8" s="73" t="s">
        <v>112</v>
      </c>
      <c r="J8" s="7">
        <v>5</v>
      </c>
      <c r="K8" s="14">
        <v>1</v>
      </c>
      <c r="L8" s="444"/>
      <c r="M8" s="27"/>
      <c r="N8" s="27" t="s">
        <v>171</v>
      </c>
      <c r="O8" s="27"/>
      <c r="P8" s="31"/>
      <c r="Q8" s="35"/>
      <c r="R8" s="20"/>
      <c r="S8" s="20"/>
      <c r="T8" s="20"/>
      <c r="U8" s="20"/>
      <c r="V8" s="20"/>
      <c r="W8" s="35"/>
      <c r="X8" s="20"/>
      <c r="Y8" s="20"/>
      <c r="Z8" s="20"/>
    </row>
    <row r="9" spans="1:26" s="6" customFormat="1" ht="58" thickBot="1" x14ac:dyDescent="0.4">
      <c r="A9" s="438"/>
      <c r="B9" s="438"/>
      <c r="C9" s="298"/>
      <c r="D9" s="298"/>
      <c r="E9" s="298"/>
      <c r="F9" s="469"/>
      <c r="G9" s="467"/>
      <c r="H9" s="74" t="s">
        <v>113</v>
      </c>
      <c r="I9" s="27"/>
      <c r="J9" s="7" t="s">
        <v>18</v>
      </c>
      <c r="K9" s="14"/>
      <c r="L9" s="445"/>
      <c r="M9" s="27"/>
      <c r="N9" s="27" t="s">
        <v>174</v>
      </c>
      <c r="O9" s="27"/>
      <c r="P9" s="31"/>
      <c r="Q9" s="35"/>
      <c r="R9" s="20"/>
      <c r="S9" s="20"/>
      <c r="T9" s="20"/>
      <c r="U9" s="20"/>
      <c r="V9" s="20"/>
      <c r="W9" s="35"/>
      <c r="X9" s="20"/>
      <c r="Y9" s="20"/>
      <c r="Z9" s="20"/>
    </row>
    <row r="10" spans="1:26" s="6" customFormat="1" ht="84.5" thickBot="1" x14ac:dyDescent="0.4">
      <c r="A10" s="438"/>
      <c r="B10" s="438"/>
      <c r="C10" s="298"/>
      <c r="D10" s="298"/>
      <c r="E10" s="298"/>
      <c r="F10" s="469"/>
      <c r="G10" s="73" t="s">
        <v>114</v>
      </c>
      <c r="H10" s="73" t="s">
        <v>115</v>
      </c>
      <c r="I10" s="73" t="s">
        <v>116</v>
      </c>
      <c r="J10" s="7">
        <v>1</v>
      </c>
      <c r="K10" s="14" t="s">
        <v>175</v>
      </c>
      <c r="L10" s="108" t="s">
        <v>117</v>
      </c>
      <c r="M10" s="73"/>
      <c r="N10" s="73"/>
      <c r="O10" s="73"/>
      <c r="P10" s="3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s="6" customFormat="1" ht="154.5" thickBot="1" x14ac:dyDescent="0.4">
      <c r="A11" s="438"/>
      <c r="B11" s="438"/>
      <c r="C11" s="298"/>
      <c r="D11" s="298"/>
      <c r="E11" s="298"/>
      <c r="F11" s="469"/>
      <c r="G11" s="10" t="s">
        <v>118</v>
      </c>
      <c r="H11" s="73" t="s">
        <v>119</v>
      </c>
      <c r="I11" s="73" t="s">
        <v>120</v>
      </c>
      <c r="J11" s="7">
        <v>3</v>
      </c>
      <c r="K11" s="14">
        <v>3</v>
      </c>
      <c r="L11" s="108" t="s">
        <v>121</v>
      </c>
      <c r="M11" s="73"/>
      <c r="N11" s="73"/>
      <c r="O11" s="73"/>
      <c r="P11" s="3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s="6" customFormat="1" ht="308.5" thickBot="1" x14ac:dyDescent="0.4">
      <c r="A12" s="438"/>
      <c r="B12" s="438"/>
      <c r="C12" s="298"/>
      <c r="D12" s="298"/>
      <c r="E12" s="298"/>
      <c r="F12" s="472"/>
      <c r="G12" s="75" t="s">
        <v>122</v>
      </c>
      <c r="H12" s="75" t="s">
        <v>123</v>
      </c>
      <c r="I12" s="75" t="s">
        <v>124</v>
      </c>
      <c r="J12" s="7">
        <v>5</v>
      </c>
      <c r="K12" s="14"/>
      <c r="L12" s="109" t="s">
        <v>125</v>
      </c>
      <c r="M12" s="76"/>
      <c r="N12" s="76" t="s">
        <v>176</v>
      </c>
      <c r="O12" s="76"/>
      <c r="P12" s="77"/>
      <c r="Q12" s="26"/>
      <c r="R12" s="20"/>
      <c r="S12" s="20"/>
      <c r="T12" s="20"/>
      <c r="U12" s="20"/>
      <c r="V12" s="20"/>
      <c r="W12" s="20"/>
      <c r="X12" s="20"/>
      <c r="Y12" s="20"/>
      <c r="Z12" s="20"/>
    </row>
    <row r="13" spans="1:26" s="6" customFormat="1" ht="112.5" thickBot="1" x14ac:dyDescent="0.4">
      <c r="A13" s="438"/>
      <c r="B13" s="438"/>
      <c r="C13" s="298"/>
      <c r="D13" s="298"/>
      <c r="E13" s="298"/>
      <c r="F13" s="468" t="s">
        <v>126</v>
      </c>
      <c r="G13" s="11" t="s">
        <v>127</v>
      </c>
      <c r="H13" s="11">
        <v>0</v>
      </c>
      <c r="I13" s="11" t="s">
        <v>128</v>
      </c>
      <c r="J13" s="7">
        <v>5</v>
      </c>
      <c r="K13" s="14">
        <v>0.25</v>
      </c>
      <c r="L13" s="445" t="s">
        <v>129</v>
      </c>
      <c r="M13" s="78"/>
      <c r="N13" s="78"/>
      <c r="O13" s="78"/>
      <c r="P13" s="78"/>
      <c r="Q13" s="78"/>
      <c r="R13" s="20"/>
      <c r="S13" s="20"/>
      <c r="T13" s="20"/>
      <c r="U13" s="20"/>
      <c r="V13" s="20"/>
      <c r="W13" s="470">
        <v>77.968523426954889</v>
      </c>
      <c r="X13" s="20"/>
      <c r="Y13" s="20"/>
      <c r="Z13" s="20"/>
    </row>
    <row r="14" spans="1:26" s="6" customFormat="1" ht="112.5" thickBot="1" x14ac:dyDescent="0.4">
      <c r="A14" s="438"/>
      <c r="B14" s="438"/>
      <c r="C14" s="298"/>
      <c r="D14" s="298"/>
      <c r="E14" s="298"/>
      <c r="F14" s="469"/>
      <c r="G14" s="10" t="s">
        <v>130</v>
      </c>
      <c r="H14" s="10">
        <v>0</v>
      </c>
      <c r="I14" s="10" t="s">
        <v>131</v>
      </c>
      <c r="J14" s="7">
        <v>5</v>
      </c>
      <c r="K14" s="14">
        <v>0.25</v>
      </c>
      <c r="L14" s="449"/>
      <c r="M14" s="78"/>
      <c r="N14" s="78"/>
      <c r="O14" s="78"/>
      <c r="P14" s="78"/>
      <c r="Q14" s="78"/>
      <c r="R14" s="20"/>
      <c r="S14" s="20"/>
      <c r="T14" s="20"/>
      <c r="U14" s="20"/>
      <c r="V14" s="20"/>
      <c r="W14" s="470"/>
      <c r="X14" s="20"/>
      <c r="Y14" s="20"/>
      <c r="Z14" s="20"/>
    </row>
    <row r="15" spans="1:26" s="6" customFormat="1" x14ac:dyDescent="0.35"/>
    <row r="19" spans="12:12" x14ac:dyDescent="0.35">
      <c r="L19" s="120" t="s">
        <v>321</v>
      </c>
    </row>
  </sheetData>
  <mergeCells count="11">
    <mergeCell ref="A3:A14"/>
    <mergeCell ref="B3:B14"/>
    <mergeCell ref="C3:C14"/>
    <mergeCell ref="D3:D14"/>
    <mergeCell ref="E3:E14"/>
    <mergeCell ref="L3:L9"/>
    <mergeCell ref="G5:G9"/>
    <mergeCell ref="F13:F14"/>
    <mergeCell ref="L13:L14"/>
    <mergeCell ref="W13:W14"/>
    <mergeCell ref="F3:F1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4D03-186B-43FC-B01E-73AF62D2A835}">
  <dimension ref="A3:AC34"/>
  <sheetViews>
    <sheetView topLeftCell="A3" zoomScale="70" zoomScaleNormal="70" workbookViewId="0">
      <pane xSplit="1" ySplit="1" topLeftCell="T5" activePane="bottomRight" state="frozen"/>
      <selection activeCell="A3" sqref="A3"/>
      <selection pane="topRight" activeCell="B3" sqref="B3"/>
      <selection pane="bottomLeft" activeCell="A4" sqref="A4"/>
      <selection pane="bottomRight" activeCell="AB8" sqref="AB8"/>
    </sheetView>
  </sheetViews>
  <sheetFormatPr baseColWidth="10" defaultColWidth="11.453125" defaultRowHeight="14.5" x14ac:dyDescent="0.35"/>
  <cols>
    <col min="1" max="1" width="25.1796875" style="111" customWidth="1"/>
    <col min="2" max="2" width="17.54296875" style="111" customWidth="1"/>
    <col min="3" max="3" width="16.26953125" style="111" customWidth="1"/>
    <col min="4" max="4" width="16.54296875" style="111" customWidth="1"/>
    <col min="5" max="5" width="16" style="111" customWidth="1"/>
    <col min="6" max="6" width="26" style="111" customWidth="1"/>
    <col min="7" max="7" width="23.26953125" style="111" customWidth="1"/>
    <col min="8" max="8" width="20.54296875" style="111" customWidth="1"/>
    <col min="9" max="9" width="23.81640625" style="111" customWidth="1"/>
    <col min="10" max="11" width="23.26953125" style="111" customWidth="1"/>
    <col min="12" max="12" width="26.453125" style="111" customWidth="1"/>
    <col min="13" max="13" width="24" style="111" customWidth="1"/>
    <col min="14" max="14" width="32.81640625" style="111" customWidth="1"/>
    <col min="15" max="15" width="40" style="111" customWidth="1"/>
    <col min="16" max="16" width="39.81640625" style="111" customWidth="1"/>
    <col min="17" max="17" width="38" style="111" customWidth="1"/>
    <col min="18" max="18" width="20.7265625" style="111" customWidth="1"/>
    <col min="19" max="19" width="34" style="111" customWidth="1"/>
    <col min="20" max="20" width="16.7265625" style="111" customWidth="1"/>
    <col min="21" max="21" width="18.54296875" style="111" customWidth="1"/>
    <col min="22" max="22" width="17.54296875" style="111" customWidth="1"/>
    <col min="23" max="23" width="27.54296875" style="111" customWidth="1"/>
    <col min="24" max="24" width="20.7265625" style="111" customWidth="1"/>
    <col min="25" max="25" width="15.81640625" style="111" customWidth="1"/>
    <col min="26" max="26" width="29.81640625" style="111" customWidth="1"/>
    <col min="27" max="27" width="28.54296875" style="111" customWidth="1"/>
    <col min="28" max="28" width="35.7265625" style="111" customWidth="1"/>
    <col min="29" max="29" width="35.1796875" style="111" customWidth="1"/>
    <col min="30" max="30" width="29.54296875" style="111" customWidth="1"/>
    <col min="31" max="16384" width="11.453125" style="111"/>
  </cols>
  <sheetData>
    <row r="3" spans="1:29" ht="43.5" x14ac:dyDescent="0.35">
      <c r="A3" s="110" t="s">
        <v>0</v>
      </c>
      <c r="B3" s="110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3</v>
      </c>
      <c r="I3" s="110" t="s">
        <v>7</v>
      </c>
      <c r="J3" s="110" t="s">
        <v>8</v>
      </c>
      <c r="K3" s="110" t="s">
        <v>382</v>
      </c>
      <c r="L3" s="174" t="s">
        <v>370</v>
      </c>
      <c r="M3" s="175" t="s">
        <v>383</v>
      </c>
      <c r="N3" s="110" t="s">
        <v>9</v>
      </c>
      <c r="O3" s="110" t="s">
        <v>133</v>
      </c>
      <c r="P3" s="110" t="s">
        <v>134</v>
      </c>
      <c r="Q3" s="110" t="s">
        <v>135</v>
      </c>
      <c r="R3" s="110" t="s">
        <v>136</v>
      </c>
      <c r="S3" s="175" t="s">
        <v>384</v>
      </c>
      <c r="T3" s="110" t="s">
        <v>137</v>
      </c>
      <c r="U3" s="110" t="s">
        <v>138</v>
      </c>
      <c r="V3" s="110" t="s">
        <v>139</v>
      </c>
      <c r="W3" s="110" t="s">
        <v>140</v>
      </c>
      <c r="X3" s="110" t="s">
        <v>141</v>
      </c>
      <c r="Y3" s="110" t="s">
        <v>142</v>
      </c>
      <c r="Z3" s="110" t="s">
        <v>143</v>
      </c>
      <c r="AA3" s="110" t="s">
        <v>144</v>
      </c>
      <c r="AB3" s="110" t="s">
        <v>145</v>
      </c>
      <c r="AC3" s="169" t="s">
        <v>385</v>
      </c>
    </row>
    <row r="4" spans="1:29" ht="60.75" customHeight="1" x14ac:dyDescent="0.35">
      <c r="A4" s="298" t="s">
        <v>92</v>
      </c>
      <c r="B4" s="298" t="s">
        <v>332</v>
      </c>
      <c r="C4" s="298" t="s">
        <v>94</v>
      </c>
      <c r="D4" s="332">
        <v>0.33</v>
      </c>
      <c r="E4" s="298" t="s">
        <v>95</v>
      </c>
      <c r="F4" s="298" t="s">
        <v>96</v>
      </c>
      <c r="G4" s="147" t="s">
        <v>97</v>
      </c>
      <c r="H4" s="147" t="s">
        <v>98</v>
      </c>
      <c r="I4" s="147" t="s">
        <v>99</v>
      </c>
      <c r="J4" s="142">
        <v>5</v>
      </c>
      <c r="K4" s="142">
        <v>0</v>
      </c>
      <c r="L4" s="157">
        <v>2</v>
      </c>
      <c r="M4" s="155"/>
      <c r="N4" s="238" t="s">
        <v>201</v>
      </c>
      <c r="O4" s="328">
        <v>2020130010147</v>
      </c>
      <c r="P4" s="238" t="s">
        <v>202</v>
      </c>
      <c r="Q4" s="142" t="s">
        <v>203</v>
      </c>
      <c r="R4" s="144" t="s">
        <v>287</v>
      </c>
      <c r="S4" s="160"/>
      <c r="T4" s="148" t="s">
        <v>380</v>
      </c>
      <c r="U4" s="144" t="s">
        <v>287</v>
      </c>
      <c r="V4" s="149" t="s">
        <v>287</v>
      </c>
      <c r="W4" s="144" t="s">
        <v>390</v>
      </c>
      <c r="X4" s="115" t="s">
        <v>297</v>
      </c>
      <c r="Y4" s="142" t="s">
        <v>287</v>
      </c>
      <c r="Z4" s="142" t="s">
        <v>287</v>
      </c>
      <c r="AA4" s="141" t="s">
        <v>287</v>
      </c>
      <c r="AB4" s="141" t="s">
        <v>287</v>
      </c>
      <c r="AC4" s="155"/>
    </row>
    <row r="5" spans="1:29" ht="156.75" customHeight="1" x14ac:dyDescent="0.35">
      <c r="A5" s="298"/>
      <c r="B5" s="298"/>
      <c r="C5" s="298"/>
      <c r="D5" s="332"/>
      <c r="E5" s="298"/>
      <c r="F5" s="298"/>
      <c r="G5" s="290" t="s">
        <v>101</v>
      </c>
      <c r="H5" s="324" t="s">
        <v>102</v>
      </c>
      <c r="I5" s="290" t="s">
        <v>103</v>
      </c>
      <c r="J5" s="238">
        <v>21</v>
      </c>
      <c r="K5" s="238">
        <v>21</v>
      </c>
      <c r="L5" s="339">
        <v>21</v>
      </c>
      <c r="M5" s="338"/>
      <c r="N5" s="238"/>
      <c r="O5" s="328"/>
      <c r="P5" s="238"/>
      <c r="Q5" s="142" t="s">
        <v>206</v>
      </c>
      <c r="R5" s="144">
        <v>5</v>
      </c>
      <c r="S5" s="160"/>
      <c r="T5" s="144" t="s">
        <v>380</v>
      </c>
      <c r="U5" s="144" t="s">
        <v>253</v>
      </c>
      <c r="V5" s="149">
        <v>0.25</v>
      </c>
      <c r="W5" s="115" t="s">
        <v>392</v>
      </c>
      <c r="X5" s="115" t="s">
        <v>297</v>
      </c>
      <c r="Y5" s="115" t="s">
        <v>247</v>
      </c>
      <c r="Z5" s="122" t="s">
        <v>300</v>
      </c>
      <c r="AA5" s="133" t="s">
        <v>299</v>
      </c>
      <c r="AB5" s="133" t="s">
        <v>298</v>
      </c>
      <c r="AC5" s="166"/>
    </row>
    <row r="6" spans="1:29" ht="43.5" x14ac:dyDescent="0.35">
      <c r="A6" s="298"/>
      <c r="B6" s="298"/>
      <c r="C6" s="298"/>
      <c r="D6" s="332"/>
      <c r="E6" s="298"/>
      <c r="F6" s="298"/>
      <c r="G6" s="290"/>
      <c r="H6" s="324"/>
      <c r="I6" s="290"/>
      <c r="J6" s="238"/>
      <c r="K6" s="238"/>
      <c r="L6" s="339"/>
      <c r="M6" s="338"/>
      <c r="N6" s="238"/>
      <c r="O6" s="328"/>
      <c r="P6" s="238"/>
      <c r="Q6" s="142" t="s">
        <v>205</v>
      </c>
      <c r="R6" s="144">
        <v>2</v>
      </c>
      <c r="S6" s="160"/>
      <c r="T6" s="113" t="s">
        <v>380</v>
      </c>
      <c r="U6" s="112" t="s">
        <v>253</v>
      </c>
      <c r="V6" s="116">
        <v>1</v>
      </c>
      <c r="W6" s="115" t="s">
        <v>390</v>
      </c>
      <c r="X6" s="112" t="s">
        <v>297</v>
      </c>
      <c r="Y6" s="115"/>
      <c r="Z6" s="115"/>
      <c r="AA6" s="128"/>
      <c r="AB6" s="128"/>
      <c r="AC6" s="162"/>
    </row>
    <row r="7" spans="1:29" ht="60.75" customHeight="1" x14ac:dyDescent="0.35">
      <c r="A7" s="298"/>
      <c r="B7" s="298"/>
      <c r="C7" s="298"/>
      <c r="D7" s="332"/>
      <c r="E7" s="298"/>
      <c r="F7" s="298"/>
      <c r="G7" s="290" t="s">
        <v>104</v>
      </c>
      <c r="H7" s="324" t="s">
        <v>105</v>
      </c>
      <c r="I7" s="290" t="s">
        <v>217</v>
      </c>
      <c r="J7" s="238">
        <v>1</v>
      </c>
      <c r="K7" s="238">
        <v>1</v>
      </c>
      <c r="L7" s="339">
        <v>1</v>
      </c>
      <c r="M7" s="338"/>
      <c r="N7" s="238"/>
      <c r="O7" s="328"/>
      <c r="P7" s="238"/>
      <c r="Q7" s="238" t="s">
        <v>207</v>
      </c>
      <c r="R7" s="255">
        <v>2</v>
      </c>
      <c r="S7" s="340"/>
      <c r="T7" s="255" t="s">
        <v>380</v>
      </c>
      <c r="U7" s="255" t="s">
        <v>253</v>
      </c>
      <c r="V7" s="292">
        <v>1</v>
      </c>
      <c r="W7" s="115" t="s">
        <v>390</v>
      </c>
      <c r="X7" s="173" t="s">
        <v>297</v>
      </c>
      <c r="Y7" s="115"/>
      <c r="Z7" s="115"/>
      <c r="AA7" s="128"/>
      <c r="AB7" s="128"/>
      <c r="AC7" s="162"/>
    </row>
    <row r="8" spans="1:29" ht="90.75" customHeight="1" x14ac:dyDescent="0.35">
      <c r="A8" s="298"/>
      <c r="B8" s="298"/>
      <c r="C8" s="298"/>
      <c r="D8" s="332"/>
      <c r="E8" s="298"/>
      <c r="F8" s="298"/>
      <c r="G8" s="290"/>
      <c r="H8" s="324"/>
      <c r="I8" s="290"/>
      <c r="J8" s="238"/>
      <c r="K8" s="238"/>
      <c r="L8" s="339"/>
      <c r="M8" s="338"/>
      <c r="N8" s="238"/>
      <c r="O8" s="328"/>
      <c r="P8" s="238"/>
      <c r="Q8" s="238"/>
      <c r="R8" s="255"/>
      <c r="S8" s="340"/>
      <c r="T8" s="255"/>
      <c r="U8" s="255"/>
      <c r="V8" s="292"/>
      <c r="W8" s="115" t="s">
        <v>390</v>
      </c>
      <c r="X8" s="173" t="s">
        <v>297</v>
      </c>
      <c r="Y8" s="115"/>
      <c r="Z8" s="115"/>
      <c r="AA8" s="128"/>
      <c r="AB8" s="128"/>
      <c r="AC8" s="162"/>
    </row>
    <row r="9" spans="1:29" ht="30.75" customHeight="1" x14ac:dyDescent="0.35">
      <c r="A9" s="298"/>
      <c r="B9" s="298"/>
      <c r="C9" s="298"/>
      <c r="D9" s="332"/>
      <c r="E9" s="298"/>
      <c r="F9" s="298"/>
      <c r="G9" s="290"/>
      <c r="H9" s="153" t="s">
        <v>107</v>
      </c>
      <c r="I9" s="147" t="s">
        <v>108</v>
      </c>
      <c r="J9" s="142">
        <v>3</v>
      </c>
      <c r="K9" s="142">
        <v>1</v>
      </c>
      <c r="L9" s="157">
        <v>3</v>
      </c>
      <c r="M9" s="155"/>
      <c r="N9" s="238"/>
      <c r="O9" s="328"/>
      <c r="P9" s="238"/>
      <c r="Q9" s="238"/>
      <c r="R9" s="255"/>
      <c r="S9" s="340"/>
      <c r="T9" s="255"/>
      <c r="U9" s="255"/>
      <c r="V9" s="292"/>
      <c r="W9" s="115" t="s">
        <v>390</v>
      </c>
      <c r="X9" s="173" t="s">
        <v>297</v>
      </c>
      <c r="Y9" s="115"/>
      <c r="Z9" s="115"/>
      <c r="AA9" s="128"/>
      <c r="AB9" s="128"/>
      <c r="AC9" s="162"/>
    </row>
    <row r="10" spans="1:29" ht="30.75" customHeight="1" x14ac:dyDescent="0.35">
      <c r="A10" s="298"/>
      <c r="B10" s="298"/>
      <c r="C10" s="298"/>
      <c r="D10" s="332"/>
      <c r="E10" s="298"/>
      <c r="F10" s="298"/>
      <c r="G10" s="290"/>
      <c r="H10" s="153" t="s">
        <v>109</v>
      </c>
      <c r="I10" s="147" t="s">
        <v>110</v>
      </c>
      <c r="J10" s="142">
        <v>7</v>
      </c>
      <c r="K10" s="142">
        <v>1</v>
      </c>
      <c r="L10" s="157">
        <v>1</v>
      </c>
      <c r="M10" s="155"/>
      <c r="N10" s="238"/>
      <c r="O10" s="328"/>
      <c r="P10" s="238"/>
      <c r="Q10" s="238"/>
      <c r="R10" s="255"/>
      <c r="S10" s="340"/>
      <c r="T10" s="255"/>
      <c r="U10" s="255"/>
      <c r="V10" s="292"/>
      <c r="W10" s="115" t="s">
        <v>390</v>
      </c>
      <c r="X10" s="173" t="s">
        <v>297</v>
      </c>
      <c r="Y10" s="115"/>
      <c r="Z10" s="115"/>
      <c r="AA10" s="128"/>
      <c r="AB10" s="128"/>
      <c r="AC10" s="162"/>
    </row>
    <row r="11" spans="1:29" ht="42" x14ac:dyDescent="0.35">
      <c r="A11" s="298"/>
      <c r="B11" s="298"/>
      <c r="C11" s="298"/>
      <c r="D11" s="332"/>
      <c r="E11" s="298"/>
      <c r="F11" s="298"/>
      <c r="G11" s="290"/>
      <c r="H11" s="153" t="s">
        <v>111</v>
      </c>
      <c r="I11" s="147" t="s">
        <v>112</v>
      </c>
      <c r="J11" s="142">
        <v>5</v>
      </c>
      <c r="K11" s="142">
        <v>1</v>
      </c>
      <c r="L11" s="157">
        <v>2</v>
      </c>
      <c r="M11" s="155"/>
      <c r="N11" s="238"/>
      <c r="O11" s="328"/>
      <c r="P11" s="238"/>
      <c r="Q11" s="238"/>
      <c r="R11" s="255"/>
      <c r="S11" s="340"/>
      <c r="T11" s="255"/>
      <c r="U11" s="255"/>
      <c r="V11" s="292"/>
      <c r="W11" s="115" t="s">
        <v>390</v>
      </c>
      <c r="X11" s="173" t="s">
        <v>297</v>
      </c>
      <c r="Y11" s="115"/>
      <c r="Z11" s="115"/>
      <c r="AA11" s="128"/>
      <c r="AB11" s="128"/>
      <c r="AC11" s="162"/>
    </row>
    <row r="12" spans="1:29" ht="143.25" customHeight="1" x14ac:dyDescent="0.35">
      <c r="A12" s="298"/>
      <c r="B12" s="298"/>
      <c r="C12" s="298"/>
      <c r="D12" s="332"/>
      <c r="E12" s="298"/>
      <c r="F12" s="298"/>
      <c r="G12" s="290" t="s">
        <v>122</v>
      </c>
      <c r="H12" s="290" t="s">
        <v>123</v>
      </c>
      <c r="I12" s="290" t="s">
        <v>124</v>
      </c>
      <c r="J12" s="238">
        <v>5</v>
      </c>
      <c r="K12" s="238">
        <v>1</v>
      </c>
      <c r="L12" s="339">
        <v>5</v>
      </c>
      <c r="M12" s="338"/>
      <c r="N12" s="290" t="s">
        <v>125</v>
      </c>
      <c r="O12" s="345" t="s">
        <v>357</v>
      </c>
      <c r="P12" s="290" t="s">
        <v>202</v>
      </c>
      <c r="Q12" s="121" t="s">
        <v>313</v>
      </c>
      <c r="R12" s="144">
        <v>4</v>
      </c>
      <c r="S12" s="160"/>
      <c r="T12" s="112" t="s">
        <v>380</v>
      </c>
      <c r="U12" s="112" t="s">
        <v>253</v>
      </c>
      <c r="V12" s="116">
        <v>0.25</v>
      </c>
      <c r="W12" s="115" t="s">
        <v>390</v>
      </c>
      <c r="X12" s="115" t="s">
        <v>297</v>
      </c>
      <c r="Y12" s="255" t="s">
        <v>312</v>
      </c>
      <c r="Z12" s="346" t="s">
        <v>310</v>
      </c>
      <c r="AA12" s="347" t="s">
        <v>309</v>
      </c>
      <c r="AB12" s="260" t="s">
        <v>311</v>
      </c>
      <c r="AC12" s="341"/>
    </row>
    <row r="13" spans="1:29" ht="31" x14ac:dyDescent="0.35">
      <c r="A13" s="298"/>
      <c r="B13" s="298"/>
      <c r="C13" s="298"/>
      <c r="D13" s="332"/>
      <c r="E13" s="298"/>
      <c r="F13" s="298"/>
      <c r="G13" s="290"/>
      <c r="H13" s="290"/>
      <c r="I13" s="290"/>
      <c r="J13" s="238"/>
      <c r="K13" s="238"/>
      <c r="L13" s="339"/>
      <c r="M13" s="338"/>
      <c r="N13" s="290"/>
      <c r="O13" s="345"/>
      <c r="P13" s="290"/>
      <c r="Q13" s="121" t="s">
        <v>314</v>
      </c>
      <c r="R13" s="115" t="s">
        <v>287</v>
      </c>
      <c r="S13" s="162"/>
      <c r="T13" s="115" t="s">
        <v>380</v>
      </c>
      <c r="U13" s="112" t="s">
        <v>287</v>
      </c>
      <c r="V13" s="116" t="s">
        <v>287</v>
      </c>
      <c r="W13" s="115" t="s">
        <v>390</v>
      </c>
      <c r="X13" s="115" t="s">
        <v>297</v>
      </c>
      <c r="Y13" s="255"/>
      <c r="Z13" s="346"/>
      <c r="AA13" s="347"/>
      <c r="AB13" s="260"/>
      <c r="AC13" s="341"/>
    </row>
    <row r="14" spans="1:29" ht="31" x14ac:dyDescent="0.35">
      <c r="A14" s="298"/>
      <c r="B14" s="298"/>
      <c r="C14" s="298"/>
      <c r="D14" s="332"/>
      <c r="E14" s="298"/>
      <c r="F14" s="298"/>
      <c r="G14" s="290"/>
      <c r="H14" s="290"/>
      <c r="I14" s="290"/>
      <c r="J14" s="238"/>
      <c r="K14" s="238"/>
      <c r="L14" s="339"/>
      <c r="M14" s="338"/>
      <c r="N14" s="290"/>
      <c r="O14" s="345"/>
      <c r="P14" s="290"/>
      <c r="Q14" s="121" t="s">
        <v>315</v>
      </c>
      <c r="R14" s="142">
        <v>4</v>
      </c>
      <c r="S14" s="155"/>
      <c r="T14" s="115" t="s">
        <v>380</v>
      </c>
      <c r="U14" s="112" t="s">
        <v>224</v>
      </c>
      <c r="V14" s="116">
        <v>0.25</v>
      </c>
      <c r="W14" s="115" t="s">
        <v>390</v>
      </c>
      <c r="X14" s="115" t="s">
        <v>297</v>
      </c>
      <c r="Y14" s="255"/>
      <c r="Z14" s="346"/>
      <c r="AA14" s="347"/>
      <c r="AB14" s="260"/>
      <c r="AC14" s="341"/>
    </row>
    <row r="15" spans="1:29" ht="15.5" x14ac:dyDescent="0.35">
      <c r="A15" s="298"/>
      <c r="B15" s="298"/>
      <c r="C15" s="298"/>
      <c r="D15" s="332"/>
      <c r="E15" s="298"/>
      <c r="F15" s="298"/>
      <c r="G15" s="290"/>
      <c r="H15" s="290"/>
      <c r="I15" s="290"/>
      <c r="J15" s="238"/>
      <c r="K15" s="238"/>
      <c r="L15" s="339"/>
      <c r="M15" s="338"/>
      <c r="N15" s="290"/>
      <c r="O15" s="345"/>
      <c r="P15" s="290"/>
      <c r="Q15" s="121" t="s">
        <v>316</v>
      </c>
      <c r="R15" s="118">
        <v>5</v>
      </c>
      <c r="S15" s="163"/>
      <c r="T15" s="112" t="s">
        <v>380</v>
      </c>
      <c r="U15" s="112" t="s">
        <v>224</v>
      </c>
      <c r="V15" s="116">
        <v>0.25</v>
      </c>
      <c r="W15" s="115" t="s">
        <v>390</v>
      </c>
      <c r="X15" s="115" t="s">
        <v>297</v>
      </c>
      <c r="Y15" s="255"/>
      <c r="Z15" s="346"/>
      <c r="AA15" s="347"/>
      <c r="AB15" s="260"/>
      <c r="AC15" s="341"/>
    </row>
    <row r="16" spans="1:29" ht="46.5" x14ac:dyDescent="0.35">
      <c r="A16" s="298"/>
      <c r="B16" s="298"/>
      <c r="C16" s="298"/>
      <c r="D16" s="332"/>
      <c r="E16" s="298"/>
      <c r="F16" s="298"/>
      <c r="G16" s="290"/>
      <c r="H16" s="290"/>
      <c r="I16" s="290"/>
      <c r="J16" s="238"/>
      <c r="K16" s="238"/>
      <c r="L16" s="339"/>
      <c r="M16" s="338"/>
      <c r="N16" s="290"/>
      <c r="O16" s="345"/>
      <c r="P16" s="290"/>
      <c r="Q16" s="121" t="s">
        <v>317</v>
      </c>
      <c r="R16" s="118">
        <v>1</v>
      </c>
      <c r="S16" s="163"/>
      <c r="T16" s="112" t="s">
        <v>380</v>
      </c>
      <c r="U16" s="112" t="s">
        <v>224</v>
      </c>
      <c r="V16" s="112">
        <v>10</v>
      </c>
      <c r="W16" s="115" t="s">
        <v>390</v>
      </c>
      <c r="X16" s="115" t="s">
        <v>297</v>
      </c>
      <c r="Y16" s="255"/>
      <c r="Z16" s="346"/>
      <c r="AA16" s="347"/>
      <c r="AB16" s="260"/>
      <c r="AC16" s="341"/>
    </row>
    <row r="17" spans="1:29" ht="60.75" customHeight="1" x14ac:dyDescent="0.35">
      <c r="A17" s="298"/>
      <c r="B17" s="298"/>
      <c r="C17" s="298"/>
      <c r="D17" s="332"/>
      <c r="E17" s="298"/>
      <c r="F17" s="298" t="s">
        <v>126</v>
      </c>
      <c r="G17" s="147" t="s">
        <v>127</v>
      </c>
      <c r="H17" s="147">
        <v>0</v>
      </c>
      <c r="I17" s="147" t="s">
        <v>128</v>
      </c>
      <c r="J17" s="142">
        <v>5</v>
      </c>
      <c r="K17" s="142">
        <v>1</v>
      </c>
      <c r="L17" s="157">
        <v>2</v>
      </c>
      <c r="M17" s="155"/>
      <c r="N17" s="238" t="s">
        <v>129</v>
      </c>
      <c r="O17" s="342" t="s">
        <v>351</v>
      </c>
      <c r="P17" s="238" t="s">
        <v>322</v>
      </c>
      <c r="Q17" s="194" t="s">
        <v>323</v>
      </c>
      <c r="R17" s="118">
        <v>1</v>
      </c>
      <c r="S17" s="163"/>
      <c r="T17" s="112" t="s">
        <v>380</v>
      </c>
      <c r="U17" s="112" t="s">
        <v>224</v>
      </c>
      <c r="V17" s="112">
        <v>10</v>
      </c>
      <c r="W17" s="173" t="s">
        <v>390</v>
      </c>
      <c r="X17" s="115" t="s">
        <v>297</v>
      </c>
      <c r="Y17" s="255" t="s">
        <v>247</v>
      </c>
      <c r="Z17" s="255" t="s">
        <v>330</v>
      </c>
      <c r="AA17" s="343" t="s">
        <v>329</v>
      </c>
      <c r="AB17" s="344" t="s">
        <v>331</v>
      </c>
      <c r="AC17" s="340"/>
    </row>
    <row r="18" spans="1:29" ht="43.5" x14ac:dyDescent="0.35">
      <c r="A18" s="298"/>
      <c r="B18" s="298"/>
      <c r="C18" s="298"/>
      <c r="D18" s="332"/>
      <c r="E18" s="298"/>
      <c r="F18" s="298"/>
      <c r="G18" s="290" t="s">
        <v>130</v>
      </c>
      <c r="H18" s="290">
        <v>0</v>
      </c>
      <c r="I18" s="290" t="s">
        <v>131</v>
      </c>
      <c r="J18" s="238">
        <v>5</v>
      </c>
      <c r="K18" s="238">
        <v>1</v>
      </c>
      <c r="L18" s="339">
        <v>2</v>
      </c>
      <c r="M18" s="338"/>
      <c r="N18" s="238"/>
      <c r="O18" s="342"/>
      <c r="P18" s="238"/>
      <c r="Q18" s="114" t="s">
        <v>324</v>
      </c>
      <c r="R18" s="118">
        <v>1</v>
      </c>
      <c r="S18" s="163"/>
      <c r="T18" s="112" t="s">
        <v>380</v>
      </c>
      <c r="U18" s="112" t="s">
        <v>224</v>
      </c>
      <c r="V18" s="112">
        <v>10</v>
      </c>
      <c r="W18" s="173" t="s">
        <v>390</v>
      </c>
      <c r="X18" s="115" t="s">
        <v>297</v>
      </c>
      <c r="Y18" s="255"/>
      <c r="Z18" s="255"/>
      <c r="AA18" s="343"/>
      <c r="AB18" s="344"/>
      <c r="AC18" s="340"/>
    </row>
    <row r="19" spans="1:29" ht="58" x14ac:dyDescent="0.35">
      <c r="A19" s="298"/>
      <c r="B19" s="298"/>
      <c r="C19" s="298"/>
      <c r="D19" s="332"/>
      <c r="E19" s="298"/>
      <c r="F19" s="298"/>
      <c r="G19" s="290"/>
      <c r="H19" s="290"/>
      <c r="I19" s="290"/>
      <c r="J19" s="238"/>
      <c r="K19" s="238"/>
      <c r="L19" s="339"/>
      <c r="M19" s="338"/>
      <c r="N19" s="238"/>
      <c r="O19" s="342"/>
      <c r="P19" s="238"/>
      <c r="Q19" s="114" t="s">
        <v>325</v>
      </c>
      <c r="R19" s="118">
        <v>1</v>
      </c>
      <c r="S19" s="163"/>
      <c r="T19" s="112" t="s">
        <v>327</v>
      </c>
      <c r="U19" s="112" t="s">
        <v>224</v>
      </c>
      <c r="V19" s="112">
        <v>10</v>
      </c>
      <c r="W19" s="173" t="s">
        <v>390</v>
      </c>
      <c r="X19" s="115" t="s">
        <v>297</v>
      </c>
      <c r="Y19" s="255"/>
      <c r="Z19" s="255"/>
      <c r="AA19" s="343"/>
      <c r="AB19" s="344"/>
      <c r="AC19" s="340"/>
    </row>
    <row r="20" spans="1:29" ht="58" x14ac:dyDescent="0.35">
      <c r="A20" s="298"/>
      <c r="B20" s="298"/>
      <c r="C20" s="298"/>
      <c r="D20" s="332"/>
      <c r="E20" s="298"/>
      <c r="F20" s="298"/>
      <c r="G20" s="290"/>
      <c r="H20" s="290"/>
      <c r="I20" s="290"/>
      <c r="J20" s="238"/>
      <c r="K20" s="238"/>
      <c r="L20" s="339"/>
      <c r="M20" s="338"/>
      <c r="N20" s="238"/>
      <c r="O20" s="342"/>
      <c r="P20" s="238"/>
      <c r="Q20" s="114" t="s">
        <v>326</v>
      </c>
      <c r="R20" s="118">
        <v>1</v>
      </c>
      <c r="S20" s="163"/>
      <c r="T20" s="112" t="s">
        <v>327</v>
      </c>
      <c r="U20" s="112" t="s">
        <v>224</v>
      </c>
      <c r="V20" s="112">
        <v>10</v>
      </c>
      <c r="W20" s="173" t="s">
        <v>390</v>
      </c>
      <c r="X20" s="115" t="s">
        <v>297</v>
      </c>
      <c r="Y20" s="255"/>
      <c r="Z20" s="255"/>
      <c r="AA20" s="343"/>
      <c r="AB20" s="344"/>
      <c r="AC20" s="340"/>
    </row>
    <row r="21" spans="1:29" x14ac:dyDescent="0.35">
      <c r="AA21" s="124"/>
      <c r="AB21" s="124"/>
    </row>
    <row r="22" spans="1:29" x14ac:dyDescent="0.35">
      <c r="AA22" s="124"/>
      <c r="AB22" s="124"/>
    </row>
    <row r="23" spans="1:29" x14ac:dyDescent="0.35">
      <c r="AA23" s="124"/>
      <c r="AB23" s="124"/>
    </row>
    <row r="24" spans="1:29" x14ac:dyDescent="0.35">
      <c r="AA24" s="124"/>
      <c r="AB24" s="124"/>
    </row>
    <row r="25" spans="1:29" x14ac:dyDescent="0.35">
      <c r="AA25" s="124"/>
      <c r="AB25" s="124"/>
    </row>
    <row r="26" spans="1:29" x14ac:dyDescent="0.35">
      <c r="AA26" s="124"/>
      <c r="AB26" s="124"/>
    </row>
    <row r="27" spans="1:29" x14ac:dyDescent="0.35">
      <c r="AA27" s="124"/>
      <c r="AB27" s="124"/>
    </row>
    <row r="28" spans="1:29" x14ac:dyDescent="0.35">
      <c r="AA28" s="124"/>
      <c r="AB28" s="124"/>
    </row>
    <row r="29" spans="1:29" x14ac:dyDescent="0.35">
      <c r="AA29" s="124"/>
      <c r="AB29" s="124"/>
    </row>
    <row r="30" spans="1:29" x14ac:dyDescent="0.35">
      <c r="AA30" s="124"/>
      <c r="AB30" s="124"/>
    </row>
    <row r="31" spans="1:29" x14ac:dyDescent="0.35">
      <c r="AA31" s="124"/>
      <c r="AB31" s="124"/>
    </row>
    <row r="32" spans="1:29" x14ac:dyDescent="0.35">
      <c r="AA32" s="124"/>
      <c r="AB32" s="124"/>
    </row>
    <row r="33" spans="27:28" x14ac:dyDescent="0.35">
      <c r="AA33" s="124"/>
      <c r="AB33" s="124"/>
    </row>
    <row r="34" spans="27:28" x14ac:dyDescent="0.35">
      <c r="AA34" s="124"/>
      <c r="AB34" s="124"/>
    </row>
  </sheetData>
  <autoFilter ref="A3:AC20" xr:uid="{3306AD77-11F4-49BB-B305-25A0095D6023}"/>
  <mergeCells count="60">
    <mergeCell ref="M18:M20"/>
    <mergeCell ref="H18:H20"/>
    <mergeCell ref="I18:I20"/>
    <mergeCell ref="J18:J20"/>
    <mergeCell ref="K18:K20"/>
    <mergeCell ref="L18:L20"/>
    <mergeCell ref="AC12:AC16"/>
    <mergeCell ref="F17:F20"/>
    <mergeCell ref="N17:N20"/>
    <mergeCell ref="O17:O20"/>
    <mergeCell ref="P17:P20"/>
    <mergeCell ref="Y17:Y20"/>
    <mergeCell ref="Z17:Z20"/>
    <mergeCell ref="AA17:AA20"/>
    <mergeCell ref="AB17:AB20"/>
    <mergeCell ref="N12:N16"/>
    <mergeCell ref="O12:O16"/>
    <mergeCell ref="P12:P16"/>
    <mergeCell ref="Y12:Y16"/>
    <mergeCell ref="Z12:Z16"/>
    <mergeCell ref="AA12:AA16"/>
    <mergeCell ref="AC17:AC20"/>
    <mergeCell ref="H12:H16"/>
    <mergeCell ref="I12:I16"/>
    <mergeCell ref="J12:J16"/>
    <mergeCell ref="K12:K16"/>
    <mergeCell ref="AB12:AB16"/>
    <mergeCell ref="L12:L16"/>
    <mergeCell ref="M12:M16"/>
    <mergeCell ref="Q7:Q11"/>
    <mergeCell ref="R7:R11"/>
    <mergeCell ref="S7:S11"/>
    <mergeCell ref="U7:U11"/>
    <mergeCell ref="V7:V11"/>
    <mergeCell ref="H5:H6"/>
    <mergeCell ref="I5:I6"/>
    <mergeCell ref="J5:J6"/>
    <mergeCell ref="K5:K6"/>
    <mergeCell ref="T7:T11"/>
    <mergeCell ref="M7:M8"/>
    <mergeCell ref="O4:O11"/>
    <mergeCell ref="P4:P11"/>
    <mergeCell ref="L5:L6"/>
    <mergeCell ref="M5:M6"/>
    <mergeCell ref="N4:N11"/>
    <mergeCell ref="H7:H8"/>
    <mergeCell ref="I7:I8"/>
    <mergeCell ref="J7:J8"/>
    <mergeCell ref="K7:K8"/>
    <mergeCell ref="L7:L8"/>
    <mergeCell ref="G7:G11"/>
    <mergeCell ref="A4:A20"/>
    <mergeCell ref="B4:B20"/>
    <mergeCell ref="C4:C20"/>
    <mergeCell ref="D4:D20"/>
    <mergeCell ref="E4:E20"/>
    <mergeCell ref="F4:F16"/>
    <mergeCell ref="G5:G6"/>
    <mergeCell ref="G12:G16"/>
    <mergeCell ref="G18:G20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CF860-6C8E-4FD9-A337-236263F14CA8}">
  <dimension ref="A3:AC22"/>
  <sheetViews>
    <sheetView zoomScale="80" zoomScaleNormal="80" workbookViewId="0">
      <pane xSplit="1" ySplit="3" topLeftCell="T4" activePane="bottomRight" state="frozen"/>
      <selection pane="topRight" activeCell="B1" sqref="B1"/>
      <selection pane="bottomLeft" activeCell="A4" sqref="A4"/>
      <selection pane="bottomRight" activeCell="W3" sqref="W3"/>
    </sheetView>
  </sheetViews>
  <sheetFormatPr baseColWidth="10" defaultColWidth="11.453125" defaultRowHeight="14.5" x14ac:dyDescent="0.35"/>
  <cols>
    <col min="1" max="1" width="25.1796875" style="111" customWidth="1"/>
    <col min="2" max="2" width="17.54296875" style="111" customWidth="1"/>
    <col min="3" max="3" width="16.26953125" style="111" customWidth="1"/>
    <col min="4" max="4" width="16.54296875" style="111" customWidth="1"/>
    <col min="5" max="5" width="16" style="111" customWidth="1"/>
    <col min="6" max="6" width="26" style="111" customWidth="1"/>
    <col min="7" max="7" width="23.26953125" style="111" customWidth="1"/>
    <col min="8" max="8" width="20.54296875" style="111" customWidth="1"/>
    <col min="9" max="9" width="23.81640625" style="111" customWidth="1"/>
    <col min="10" max="11" width="23.26953125" style="111" customWidth="1"/>
    <col min="12" max="12" width="26.453125" style="111" customWidth="1"/>
    <col min="13" max="13" width="24" style="111" customWidth="1"/>
    <col min="14" max="14" width="32.81640625" style="111" customWidth="1"/>
    <col min="15" max="15" width="40" style="111" customWidth="1"/>
    <col min="16" max="16" width="39.81640625" style="111" customWidth="1"/>
    <col min="17" max="17" width="38" style="111" customWidth="1"/>
    <col min="18" max="18" width="20.7265625" style="111" customWidth="1"/>
    <col min="19" max="19" width="34" style="111" customWidth="1"/>
    <col min="20" max="20" width="16.7265625" style="111" customWidth="1"/>
    <col min="21" max="21" width="18.54296875" style="111" customWidth="1"/>
    <col min="22" max="22" width="17.54296875" style="111" customWidth="1"/>
    <col min="23" max="23" width="27.54296875" style="111" customWidth="1"/>
    <col min="24" max="24" width="20.7265625" style="111" customWidth="1"/>
    <col min="25" max="25" width="15.81640625" style="111" customWidth="1"/>
    <col min="26" max="26" width="29.81640625" style="111" customWidth="1"/>
    <col min="27" max="27" width="28.54296875" style="111" customWidth="1"/>
    <col min="28" max="28" width="35.7265625" style="111" customWidth="1"/>
    <col min="29" max="29" width="35.1796875" style="111" customWidth="1"/>
    <col min="30" max="30" width="29.54296875" style="111" customWidth="1"/>
    <col min="31" max="16384" width="11.453125" style="111"/>
  </cols>
  <sheetData>
    <row r="3" spans="1:29" ht="43.5" x14ac:dyDescent="0.35">
      <c r="A3" s="110" t="s">
        <v>0</v>
      </c>
      <c r="B3" s="110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3</v>
      </c>
      <c r="I3" s="110" t="s">
        <v>7</v>
      </c>
      <c r="J3" s="110" t="s">
        <v>8</v>
      </c>
      <c r="K3" s="110" t="s">
        <v>382</v>
      </c>
      <c r="L3" s="174" t="s">
        <v>370</v>
      </c>
      <c r="M3" s="175" t="s">
        <v>383</v>
      </c>
      <c r="N3" s="110" t="s">
        <v>9</v>
      </c>
      <c r="O3" s="110" t="s">
        <v>133</v>
      </c>
      <c r="P3" s="110" t="s">
        <v>134</v>
      </c>
      <c r="Q3" s="110" t="s">
        <v>135</v>
      </c>
      <c r="R3" s="110" t="s">
        <v>136</v>
      </c>
      <c r="S3" s="175" t="s">
        <v>384</v>
      </c>
      <c r="T3" s="110" t="s">
        <v>137</v>
      </c>
      <c r="U3" s="110" t="s">
        <v>138</v>
      </c>
      <c r="V3" s="110" t="s">
        <v>139</v>
      </c>
      <c r="W3" s="110" t="s">
        <v>140</v>
      </c>
      <c r="X3" s="110" t="s">
        <v>141</v>
      </c>
      <c r="Y3" s="110" t="s">
        <v>142</v>
      </c>
      <c r="Z3" s="110" t="s">
        <v>143</v>
      </c>
      <c r="AA3" s="110" t="s">
        <v>144</v>
      </c>
      <c r="AB3" s="110" t="s">
        <v>145</v>
      </c>
      <c r="AC3" s="169" t="s">
        <v>385</v>
      </c>
    </row>
    <row r="4" spans="1:29" ht="46.5" x14ac:dyDescent="0.35">
      <c r="A4" s="298"/>
      <c r="B4" s="298"/>
      <c r="C4" s="298"/>
      <c r="D4" s="298"/>
      <c r="E4" s="298"/>
      <c r="F4" s="298" t="s">
        <v>75</v>
      </c>
      <c r="G4" s="146" t="s">
        <v>76</v>
      </c>
      <c r="H4" s="146">
        <v>0</v>
      </c>
      <c r="I4" s="146" t="s">
        <v>77</v>
      </c>
      <c r="J4" s="127">
        <v>1</v>
      </c>
      <c r="K4" s="127">
        <v>0</v>
      </c>
      <c r="L4" s="156" t="s">
        <v>381</v>
      </c>
      <c r="M4" s="154"/>
      <c r="N4" s="238" t="s">
        <v>183</v>
      </c>
      <c r="O4" s="342" t="s">
        <v>357</v>
      </c>
      <c r="P4" s="152"/>
      <c r="Q4" s="142" t="s">
        <v>168</v>
      </c>
      <c r="R4" s="142">
        <v>1</v>
      </c>
      <c r="S4" s="155"/>
      <c r="T4" s="284" t="s">
        <v>380</v>
      </c>
      <c r="U4" s="284" t="s">
        <v>224</v>
      </c>
      <c r="V4" s="292">
        <v>0.05</v>
      </c>
      <c r="W4" s="172" t="s">
        <v>248</v>
      </c>
      <c r="X4" s="171" t="s">
        <v>388</v>
      </c>
      <c r="Y4" s="284" t="s">
        <v>247</v>
      </c>
      <c r="Z4" s="284">
        <v>467.8111405617293</v>
      </c>
      <c r="AA4" s="285" t="s">
        <v>246</v>
      </c>
      <c r="AB4" s="291" t="s">
        <v>245</v>
      </c>
      <c r="AC4" s="348"/>
    </row>
    <row r="5" spans="1:29" ht="186" x14ac:dyDescent="0.35">
      <c r="A5" s="298"/>
      <c r="B5" s="298"/>
      <c r="C5" s="298"/>
      <c r="D5" s="298"/>
      <c r="E5" s="298"/>
      <c r="F5" s="298"/>
      <c r="G5" s="146" t="s">
        <v>78</v>
      </c>
      <c r="H5" s="146">
        <v>0</v>
      </c>
      <c r="I5" s="146" t="s">
        <v>78</v>
      </c>
      <c r="J5" s="142">
        <v>1</v>
      </c>
      <c r="K5" s="142">
        <v>0</v>
      </c>
      <c r="L5" s="157">
        <v>1</v>
      </c>
      <c r="M5" s="155"/>
      <c r="N5" s="238"/>
      <c r="O5" s="342"/>
      <c r="P5" s="152" t="s">
        <v>358</v>
      </c>
      <c r="Q5" s="142" t="s">
        <v>169</v>
      </c>
      <c r="R5" s="142">
        <v>1</v>
      </c>
      <c r="S5" s="155"/>
      <c r="T5" s="284"/>
      <c r="U5" s="284"/>
      <c r="V5" s="292"/>
      <c r="W5" s="172" t="s">
        <v>248</v>
      </c>
      <c r="X5" s="171" t="s">
        <v>388</v>
      </c>
      <c r="Y5" s="284"/>
      <c r="Z5" s="284"/>
      <c r="AA5" s="285"/>
      <c r="AB5" s="291"/>
      <c r="AC5" s="348"/>
    </row>
    <row r="6" spans="1:29" ht="72" customHeight="1" x14ac:dyDescent="0.35">
      <c r="A6" s="298" t="s">
        <v>79</v>
      </c>
      <c r="B6" s="298" t="s">
        <v>333</v>
      </c>
      <c r="C6" s="290" t="s">
        <v>81</v>
      </c>
      <c r="D6" s="290" t="s">
        <v>82</v>
      </c>
      <c r="E6" s="290" t="s">
        <v>83</v>
      </c>
      <c r="F6" s="298" t="s">
        <v>84</v>
      </c>
      <c r="G6" s="147" t="s">
        <v>85</v>
      </c>
      <c r="H6" s="147" t="s">
        <v>42</v>
      </c>
      <c r="I6" s="147" t="s">
        <v>86</v>
      </c>
      <c r="J6" s="142">
        <v>2</v>
      </c>
      <c r="K6" s="142">
        <v>0</v>
      </c>
      <c r="L6" s="157">
        <v>1</v>
      </c>
      <c r="M6" s="155"/>
      <c r="N6" s="290" t="s">
        <v>287</v>
      </c>
      <c r="O6" s="290" t="s">
        <v>287</v>
      </c>
      <c r="P6" s="290" t="s">
        <v>287</v>
      </c>
      <c r="Q6" s="290" t="s">
        <v>170</v>
      </c>
      <c r="R6" s="238" t="s">
        <v>287</v>
      </c>
      <c r="S6" s="338"/>
      <c r="T6" s="284" t="s">
        <v>380</v>
      </c>
      <c r="U6" s="284" t="s">
        <v>287</v>
      </c>
      <c r="V6" s="292" t="s">
        <v>287</v>
      </c>
      <c r="W6" s="172" t="s">
        <v>248</v>
      </c>
      <c r="X6" s="171" t="s">
        <v>388</v>
      </c>
      <c r="Y6" s="284" t="s">
        <v>287</v>
      </c>
      <c r="Z6" s="284" t="s">
        <v>287</v>
      </c>
      <c r="AA6" s="291" t="s">
        <v>287</v>
      </c>
      <c r="AB6" s="291" t="s">
        <v>287</v>
      </c>
      <c r="AC6" s="348"/>
    </row>
    <row r="7" spans="1:29" ht="42" x14ac:dyDescent="0.35">
      <c r="A7" s="298"/>
      <c r="B7" s="298"/>
      <c r="C7" s="290"/>
      <c r="D7" s="290"/>
      <c r="E7" s="290"/>
      <c r="F7" s="298"/>
      <c r="G7" s="147" t="s">
        <v>87</v>
      </c>
      <c r="H7" s="147">
        <v>0</v>
      </c>
      <c r="I7" s="147" t="s">
        <v>88</v>
      </c>
      <c r="J7" s="142">
        <v>1</v>
      </c>
      <c r="K7" s="142">
        <v>0</v>
      </c>
      <c r="L7" s="157" t="s">
        <v>381</v>
      </c>
      <c r="M7" s="155"/>
      <c r="N7" s="290"/>
      <c r="O7" s="290"/>
      <c r="P7" s="290"/>
      <c r="Q7" s="290"/>
      <c r="R7" s="238"/>
      <c r="S7" s="338"/>
      <c r="T7" s="284"/>
      <c r="U7" s="284"/>
      <c r="V7" s="292"/>
      <c r="W7" s="172" t="s">
        <v>248</v>
      </c>
      <c r="X7" s="171" t="s">
        <v>388</v>
      </c>
      <c r="Y7" s="284"/>
      <c r="Z7" s="284"/>
      <c r="AA7" s="291"/>
      <c r="AB7" s="291"/>
      <c r="AC7" s="348"/>
    </row>
    <row r="8" spans="1:29" ht="29" x14ac:dyDescent="0.35">
      <c r="A8" s="298"/>
      <c r="B8" s="298"/>
      <c r="C8" s="298"/>
      <c r="D8" s="332"/>
      <c r="E8" s="298"/>
      <c r="F8" s="298"/>
      <c r="G8" s="290"/>
      <c r="H8" s="324"/>
      <c r="I8" s="290"/>
      <c r="J8" s="238"/>
      <c r="K8" s="238"/>
      <c r="L8" s="339"/>
      <c r="M8" s="338"/>
      <c r="N8" s="238"/>
      <c r="O8" s="328"/>
      <c r="P8" s="238"/>
      <c r="Q8" s="142" t="s">
        <v>204</v>
      </c>
      <c r="R8" s="144">
        <v>5</v>
      </c>
      <c r="S8" s="160"/>
      <c r="T8" s="113" t="s">
        <v>380</v>
      </c>
      <c r="U8" s="112" t="s">
        <v>253</v>
      </c>
      <c r="V8" s="116">
        <v>1</v>
      </c>
      <c r="W8" s="115" t="s">
        <v>248</v>
      </c>
      <c r="X8" s="112" t="s">
        <v>388</v>
      </c>
      <c r="Y8" s="115" t="s">
        <v>303</v>
      </c>
      <c r="Z8" s="142" t="s">
        <v>302</v>
      </c>
      <c r="AA8" s="196" t="s">
        <v>301</v>
      </c>
      <c r="AB8" s="123" t="s">
        <v>298</v>
      </c>
      <c r="AC8" s="155"/>
    </row>
    <row r="9" spans="1:29" x14ac:dyDescent="0.35">
      <c r="AA9" s="124"/>
      <c r="AB9" s="124"/>
    </row>
    <row r="10" spans="1:29" x14ac:dyDescent="0.35">
      <c r="AA10" s="124"/>
      <c r="AB10" s="124"/>
    </row>
    <row r="11" spans="1:29" x14ac:dyDescent="0.35">
      <c r="AA11" s="124"/>
      <c r="AB11" s="124"/>
    </row>
    <row r="12" spans="1:29" x14ac:dyDescent="0.35">
      <c r="AA12" s="124"/>
      <c r="AB12" s="124"/>
    </row>
    <row r="13" spans="1:29" x14ac:dyDescent="0.35">
      <c r="AA13" s="124"/>
      <c r="AB13" s="124"/>
    </row>
    <row r="14" spans="1:29" x14ac:dyDescent="0.35">
      <c r="AA14" s="124"/>
      <c r="AB14" s="124"/>
    </row>
    <row r="15" spans="1:29" x14ac:dyDescent="0.35">
      <c r="AA15" s="124"/>
      <c r="AB15" s="124"/>
    </row>
    <row r="16" spans="1:29" x14ac:dyDescent="0.35">
      <c r="AA16" s="124"/>
      <c r="AB16" s="124"/>
    </row>
    <row r="17" spans="27:28" x14ac:dyDescent="0.35">
      <c r="AA17" s="124"/>
      <c r="AB17" s="124"/>
    </row>
    <row r="18" spans="27:28" x14ac:dyDescent="0.35">
      <c r="AA18" s="124"/>
      <c r="AB18" s="124"/>
    </row>
    <row r="19" spans="27:28" x14ac:dyDescent="0.35">
      <c r="AA19" s="124"/>
      <c r="AB19" s="124"/>
    </row>
    <row r="20" spans="27:28" x14ac:dyDescent="0.35">
      <c r="AA20" s="124"/>
      <c r="AB20" s="124"/>
    </row>
    <row r="21" spans="27:28" x14ac:dyDescent="0.35">
      <c r="AA21" s="124"/>
      <c r="AB21" s="124"/>
    </row>
    <row r="22" spans="27:28" x14ac:dyDescent="0.35">
      <c r="AA22" s="124"/>
      <c r="AB22" s="124"/>
    </row>
  </sheetData>
  <autoFilter ref="A3:AC8" xr:uid="{FF58E813-2A42-4FD5-91FC-1CAA491B8B8D}"/>
  <mergeCells count="52">
    <mergeCell ref="O8"/>
    <mergeCell ref="P8"/>
    <mergeCell ref="L8"/>
    <mergeCell ref="M8"/>
    <mergeCell ref="G8"/>
    <mergeCell ref="H8"/>
    <mergeCell ref="I8"/>
    <mergeCell ref="J8"/>
    <mergeCell ref="K8"/>
    <mergeCell ref="D4:D5"/>
    <mergeCell ref="E4:E5"/>
    <mergeCell ref="AC6:AC7"/>
    <mergeCell ref="A8"/>
    <mergeCell ref="B8"/>
    <mergeCell ref="C8"/>
    <mergeCell ref="D8"/>
    <mergeCell ref="E8"/>
    <mergeCell ref="F8"/>
    <mergeCell ref="N8"/>
    <mergeCell ref="S6:S7"/>
    <mergeCell ref="T6:T7"/>
    <mergeCell ref="U6:U7"/>
    <mergeCell ref="V6:V7"/>
    <mergeCell ref="Y6:Y7"/>
    <mergeCell ref="Z6:Z7"/>
    <mergeCell ref="AA6:AA7"/>
    <mergeCell ref="AB6:AB7"/>
    <mergeCell ref="R6:R7"/>
    <mergeCell ref="Y4:Y5"/>
    <mergeCell ref="Z4:Z5"/>
    <mergeCell ref="AA4:AA5"/>
    <mergeCell ref="F6:F7"/>
    <mergeCell ref="N6:N7"/>
    <mergeCell ref="O6:O7"/>
    <mergeCell ref="P6:P7"/>
    <mergeCell ref="Q6:Q7"/>
    <mergeCell ref="AC4:AC5"/>
    <mergeCell ref="A6:A7"/>
    <mergeCell ref="B6:B7"/>
    <mergeCell ref="C6:C7"/>
    <mergeCell ref="D6:D7"/>
    <mergeCell ref="E6:E7"/>
    <mergeCell ref="F4:F5"/>
    <mergeCell ref="N4:N5"/>
    <mergeCell ref="O4:O5"/>
    <mergeCell ref="T4:T5"/>
    <mergeCell ref="U4:U5"/>
    <mergeCell ref="V4:V5"/>
    <mergeCell ref="A4:A5"/>
    <mergeCell ref="B4:B5"/>
    <mergeCell ref="C4:C5"/>
    <mergeCell ref="AB4:AB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8143D-082E-484A-AEE2-DCE195D7BE62}">
  <dimension ref="A1:AD22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G1" sqref="G1"/>
    </sheetView>
  </sheetViews>
  <sheetFormatPr baseColWidth="10" defaultColWidth="11.453125" defaultRowHeight="14.5" x14ac:dyDescent="0.35"/>
  <cols>
    <col min="1" max="1" width="25.1796875" style="111" customWidth="1"/>
    <col min="2" max="2" width="17.54296875" style="111" customWidth="1"/>
    <col min="3" max="3" width="16.26953125" style="111" customWidth="1"/>
    <col min="4" max="4" width="16.54296875" style="111" customWidth="1"/>
    <col min="5" max="5" width="16" style="111" customWidth="1"/>
    <col min="6" max="6" width="26" style="111" customWidth="1"/>
    <col min="7" max="7" width="23.26953125" style="111" customWidth="1"/>
    <col min="8" max="8" width="20.54296875" style="111" customWidth="1"/>
    <col min="9" max="9" width="23.81640625" style="111" customWidth="1"/>
    <col min="10" max="11" width="23.26953125" style="111" customWidth="1"/>
    <col min="12" max="12" width="26.453125" style="111" customWidth="1"/>
    <col min="13" max="13" width="24" style="111" customWidth="1"/>
    <col min="14" max="14" width="32.81640625" style="111" customWidth="1"/>
    <col min="15" max="15" width="40" style="111" customWidth="1"/>
    <col min="16" max="16" width="39.81640625" style="111" customWidth="1"/>
    <col min="17" max="17" width="38" style="111" customWidth="1"/>
    <col min="18" max="18" width="20.7265625" style="111" customWidth="1"/>
    <col min="19" max="19" width="34" style="111" customWidth="1"/>
    <col min="20" max="20" width="16.7265625" style="111" customWidth="1"/>
    <col min="21" max="21" width="18.54296875" style="111" customWidth="1"/>
    <col min="22" max="22" width="17.54296875" style="111" customWidth="1"/>
    <col min="23" max="23" width="27.54296875" style="111" customWidth="1"/>
    <col min="24" max="24" width="20.7265625" style="111" customWidth="1"/>
    <col min="25" max="25" width="15.81640625" style="111" customWidth="1"/>
    <col min="26" max="26" width="29.81640625" style="111" customWidth="1"/>
    <col min="27" max="27" width="28.54296875" style="111" customWidth="1"/>
    <col min="28" max="28" width="35.7265625" style="111" customWidth="1"/>
    <col min="29" max="29" width="35.1796875" style="111" customWidth="1"/>
    <col min="30" max="30" width="29.54296875" style="111" customWidth="1"/>
    <col min="31" max="16384" width="11.453125" style="111"/>
  </cols>
  <sheetData>
    <row r="1" spans="1:30" ht="43.5" x14ac:dyDescent="0.35">
      <c r="A1" s="110" t="s">
        <v>0</v>
      </c>
      <c r="B1" s="110" t="s">
        <v>1</v>
      </c>
      <c r="C1" s="110" t="s">
        <v>2</v>
      </c>
      <c r="D1" s="110" t="s">
        <v>3</v>
      </c>
      <c r="E1" s="110" t="s">
        <v>4</v>
      </c>
      <c r="F1" s="110" t="s">
        <v>5</v>
      </c>
      <c r="G1" s="110" t="s">
        <v>6</v>
      </c>
      <c r="H1" s="110" t="s">
        <v>3</v>
      </c>
      <c r="I1" s="110" t="s">
        <v>7</v>
      </c>
      <c r="J1" s="110" t="s">
        <v>8</v>
      </c>
      <c r="K1" s="110" t="s">
        <v>382</v>
      </c>
      <c r="L1" s="174" t="s">
        <v>370</v>
      </c>
      <c r="M1" s="175" t="s">
        <v>383</v>
      </c>
      <c r="N1" s="110" t="s">
        <v>9</v>
      </c>
      <c r="O1" s="110" t="s">
        <v>133</v>
      </c>
      <c r="P1" s="110" t="s">
        <v>134</v>
      </c>
      <c r="Q1" s="110" t="s">
        <v>135</v>
      </c>
      <c r="R1" s="110" t="s">
        <v>136</v>
      </c>
      <c r="S1" s="175" t="s">
        <v>384</v>
      </c>
      <c r="T1" s="110" t="s">
        <v>137</v>
      </c>
      <c r="U1" s="110" t="s">
        <v>138</v>
      </c>
      <c r="V1" s="110" t="s">
        <v>139</v>
      </c>
      <c r="W1" s="110" t="s">
        <v>140</v>
      </c>
      <c r="X1" s="110" t="s">
        <v>141</v>
      </c>
      <c r="Y1" s="110" t="s">
        <v>142</v>
      </c>
      <c r="Z1" s="110" t="s">
        <v>143</v>
      </c>
      <c r="AA1" s="110" t="s">
        <v>144</v>
      </c>
      <c r="AB1" s="110" t="s">
        <v>145</v>
      </c>
      <c r="AC1" s="169" t="s">
        <v>385</v>
      </c>
    </row>
    <row r="2" spans="1:30" ht="114.75" customHeight="1" x14ac:dyDescent="0.35">
      <c r="A2" s="298"/>
      <c r="B2" s="298"/>
      <c r="C2" s="298"/>
      <c r="D2" s="332"/>
      <c r="E2" s="298"/>
      <c r="F2" s="298"/>
      <c r="G2" s="147" t="s">
        <v>114</v>
      </c>
      <c r="H2" s="147" t="s">
        <v>115</v>
      </c>
      <c r="I2" s="147" t="s">
        <v>116</v>
      </c>
      <c r="J2" s="142">
        <v>1</v>
      </c>
      <c r="K2" s="142"/>
      <c r="L2" s="157" t="s">
        <v>175</v>
      </c>
      <c r="M2" s="155"/>
      <c r="N2" s="290" t="s">
        <v>208</v>
      </c>
      <c r="O2" s="345" t="s">
        <v>350</v>
      </c>
      <c r="P2" s="290" t="s">
        <v>209</v>
      </c>
      <c r="Q2" s="129" t="s">
        <v>210</v>
      </c>
      <c r="R2" s="130">
        <v>3</v>
      </c>
      <c r="S2" s="160"/>
      <c r="T2" s="197" t="s">
        <v>380</v>
      </c>
      <c r="U2" s="197" t="s">
        <v>253</v>
      </c>
      <c r="V2" s="198">
        <v>0.3</v>
      </c>
      <c r="W2" s="170" t="s">
        <v>391</v>
      </c>
      <c r="X2" s="170" t="s">
        <v>389</v>
      </c>
      <c r="Y2" s="349" t="s">
        <v>303</v>
      </c>
      <c r="Z2" s="349" t="s">
        <v>305</v>
      </c>
      <c r="AA2" s="350" t="s">
        <v>304</v>
      </c>
      <c r="AB2" s="350" t="s">
        <v>306</v>
      </c>
      <c r="AC2" s="338"/>
      <c r="AD2" s="111" t="s">
        <v>393</v>
      </c>
    </row>
    <row r="3" spans="1:30" ht="114.75" customHeight="1" x14ac:dyDescent="0.35">
      <c r="A3" s="298"/>
      <c r="B3" s="298"/>
      <c r="C3" s="298"/>
      <c r="D3" s="332"/>
      <c r="E3" s="298"/>
      <c r="F3" s="298"/>
      <c r="G3" s="290" t="s">
        <v>118</v>
      </c>
      <c r="H3" s="290" t="s">
        <v>119</v>
      </c>
      <c r="I3" s="290" t="s">
        <v>120</v>
      </c>
      <c r="J3" s="238">
        <v>3</v>
      </c>
      <c r="K3" s="290">
        <v>3</v>
      </c>
      <c r="L3" s="339">
        <v>3</v>
      </c>
      <c r="M3" s="338"/>
      <c r="N3" s="290"/>
      <c r="O3" s="345"/>
      <c r="P3" s="290"/>
      <c r="Q3" s="129" t="s">
        <v>211</v>
      </c>
      <c r="R3" s="130">
        <v>3</v>
      </c>
      <c r="S3" s="160"/>
      <c r="T3" s="197" t="s">
        <v>380</v>
      </c>
      <c r="U3" s="197" t="s">
        <v>253</v>
      </c>
      <c r="V3" s="198">
        <v>0.3</v>
      </c>
      <c r="W3" s="170" t="s">
        <v>391</v>
      </c>
      <c r="X3" s="170" t="s">
        <v>389</v>
      </c>
      <c r="Y3" s="349"/>
      <c r="Z3" s="349"/>
      <c r="AA3" s="350"/>
      <c r="AB3" s="350"/>
      <c r="AC3" s="338"/>
    </row>
    <row r="4" spans="1:30" ht="114.75" customHeight="1" x14ac:dyDescent="0.35">
      <c r="A4" s="298"/>
      <c r="B4" s="298"/>
      <c r="C4" s="298"/>
      <c r="D4" s="332"/>
      <c r="E4" s="298"/>
      <c r="F4" s="298"/>
      <c r="G4" s="290"/>
      <c r="H4" s="290"/>
      <c r="I4" s="290"/>
      <c r="J4" s="238"/>
      <c r="K4" s="290"/>
      <c r="L4" s="339"/>
      <c r="M4" s="338"/>
      <c r="N4" s="290"/>
      <c r="O4" s="345"/>
      <c r="P4" s="290"/>
      <c r="Q4" s="129" t="s">
        <v>212</v>
      </c>
      <c r="R4" s="130">
        <v>520</v>
      </c>
      <c r="S4" s="160"/>
      <c r="T4" s="197" t="s">
        <v>380</v>
      </c>
      <c r="U4" s="197" t="s">
        <v>253</v>
      </c>
      <c r="V4" s="198">
        <v>0.3</v>
      </c>
      <c r="W4" s="170" t="s">
        <v>391</v>
      </c>
      <c r="X4" s="170" t="s">
        <v>389</v>
      </c>
      <c r="Y4" s="349"/>
      <c r="Z4" s="349"/>
      <c r="AA4" s="350"/>
      <c r="AB4" s="350"/>
      <c r="AC4" s="338"/>
    </row>
    <row r="5" spans="1:30" ht="114.75" customHeight="1" x14ac:dyDescent="0.35">
      <c r="A5" s="298"/>
      <c r="B5" s="298"/>
      <c r="C5" s="298"/>
      <c r="D5" s="332"/>
      <c r="E5" s="298"/>
      <c r="F5" s="298"/>
      <c r="G5" s="290"/>
      <c r="H5" s="290"/>
      <c r="I5" s="290"/>
      <c r="J5" s="238"/>
      <c r="K5" s="290"/>
      <c r="L5" s="339"/>
      <c r="M5" s="338"/>
      <c r="N5" s="290"/>
      <c r="O5" s="345"/>
      <c r="P5" s="290"/>
      <c r="Q5" s="129" t="s">
        <v>213</v>
      </c>
      <c r="R5" s="130">
        <v>3</v>
      </c>
      <c r="S5" s="160"/>
      <c r="T5" s="197" t="s">
        <v>380</v>
      </c>
      <c r="U5" s="197" t="s">
        <v>253</v>
      </c>
      <c r="V5" s="198">
        <v>0.3</v>
      </c>
      <c r="W5" s="170" t="s">
        <v>391</v>
      </c>
      <c r="X5" s="170" t="s">
        <v>389</v>
      </c>
      <c r="Y5" s="349"/>
      <c r="Z5" s="349"/>
      <c r="AA5" s="350"/>
      <c r="AB5" s="350"/>
      <c r="AC5" s="338"/>
    </row>
    <row r="6" spans="1:30" ht="114.75" customHeight="1" x14ac:dyDescent="0.35">
      <c r="A6" s="298"/>
      <c r="B6" s="298"/>
      <c r="C6" s="298"/>
      <c r="D6" s="332"/>
      <c r="E6" s="298"/>
      <c r="F6" s="298"/>
      <c r="G6" s="290"/>
      <c r="H6" s="290"/>
      <c r="I6" s="290"/>
      <c r="J6" s="238"/>
      <c r="K6" s="290"/>
      <c r="L6" s="339"/>
      <c r="M6" s="338"/>
      <c r="N6" s="290"/>
      <c r="O6" s="345"/>
      <c r="P6" s="290"/>
      <c r="Q6" s="129" t="s">
        <v>214</v>
      </c>
      <c r="R6" s="130">
        <v>600</v>
      </c>
      <c r="S6" s="160"/>
      <c r="T6" s="197" t="s">
        <v>380</v>
      </c>
      <c r="U6" s="197" t="s">
        <v>253</v>
      </c>
      <c r="V6" s="198">
        <v>0.12</v>
      </c>
      <c r="W6" s="170" t="s">
        <v>391</v>
      </c>
      <c r="X6" s="170" t="s">
        <v>389</v>
      </c>
      <c r="Y6" s="349"/>
      <c r="Z6" s="349"/>
      <c r="AA6" s="350"/>
      <c r="AB6" s="350"/>
      <c r="AC6" s="338"/>
    </row>
    <row r="7" spans="1:30" ht="114.75" customHeight="1" x14ac:dyDescent="0.35">
      <c r="A7" s="298"/>
      <c r="B7" s="298"/>
      <c r="C7" s="298"/>
      <c r="D7" s="332"/>
      <c r="E7" s="298"/>
      <c r="F7" s="298"/>
      <c r="G7" s="290"/>
      <c r="H7" s="290"/>
      <c r="I7" s="290"/>
      <c r="J7" s="238"/>
      <c r="K7" s="290"/>
      <c r="L7" s="339"/>
      <c r="M7" s="338"/>
      <c r="N7" s="290"/>
      <c r="O7" s="345"/>
      <c r="P7" s="290"/>
      <c r="Q7" s="129" t="s">
        <v>215</v>
      </c>
      <c r="R7" s="130">
        <v>1</v>
      </c>
      <c r="S7" s="160"/>
      <c r="T7" s="197" t="s">
        <v>380</v>
      </c>
      <c r="U7" s="197" t="s">
        <v>253</v>
      </c>
      <c r="V7" s="198">
        <v>0.7</v>
      </c>
      <c r="W7" s="170" t="s">
        <v>391</v>
      </c>
      <c r="X7" s="170" t="s">
        <v>389</v>
      </c>
      <c r="Y7" s="351" t="s">
        <v>247</v>
      </c>
      <c r="Z7" s="351" t="s">
        <v>307</v>
      </c>
      <c r="AA7" s="350" t="s">
        <v>304</v>
      </c>
      <c r="AB7" s="352" t="s">
        <v>308</v>
      </c>
      <c r="AC7" s="340"/>
      <c r="AD7" s="353"/>
    </row>
    <row r="8" spans="1:30" ht="56.5" thickBot="1" x14ac:dyDescent="0.4">
      <c r="A8" s="298"/>
      <c r="B8" s="298"/>
      <c r="C8" s="298"/>
      <c r="D8" s="332"/>
      <c r="E8" s="298"/>
      <c r="F8" s="298"/>
      <c r="G8" s="290"/>
      <c r="H8" s="290"/>
      <c r="I8" s="290"/>
      <c r="J8" s="238"/>
      <c r="K8" s="290"/>
      <c r="L8" s="339"/>
      <c r="M8" s="338"/>
      <c r="N8" s="290"/>
      <c r="O8" s="345"/>
      <c r="P8" s="290"/>
      <c r="Q8" s="129" t="s">
        <v>216</v>
      </c>
      <c r="R8" s="130">
        <v>30</v>
      </c>
      <c r="S8" s="160"/>
      <c r="T8" s="197" t="s">
        <v>380</v>
      </c>
      <c r="U8" s="197" t="s">
        <v>253</v>
      </c>
      <c r="V8" s="198">
        <v>0.1</v>
      </c>
      <c r="W8" s="170" t="s">
        <v>391</v>
      </c>
      <c r="X8" s="170" t="s">
        <v>389</v>
      </c>
      <c r="Y8" s="351"/>
      <c r="Z8" s="351"/>
      <c r="AA8" s="350"/>
      <c r="AB8" s="352"/>
      <c r="AC8" s="340"/>
      <c r="AD8" s="354"/>
    </row>
    <row r="9" spans="1:30" x14ac:dyDescent="0.35">
      <c r="AA9" s="124"/>
      <c r="AB9" s="124"/>
    </row>
    <row r="10" spans="1:30" x14ac:dyDescent="0.35">
      <c r="AA10" s="124"/>
      <c r="AB10" s="124"/>
    </row>
    <row r="11" spans="1:30" x14ac:dyDescent="0.35">
      <c r="AA11" s="124"/>
      <c r="AB11" s="124"/>
    </row>
    <row r="12" spans="1:30" x14ac:dyDescent="0.35">
      <c r="AA12" s="124"/>
      <c r="AB12" s="124"/>
    </row>
    <row r="13" spans="1:30" x14ac:dyDescent="0.35">
      <c r="AA13" s="124"/>
      <c r="AB13" s="124"/>
    </row>
    <row r="14" spans="1:30" x14ac:dyDescent="0.35">
      <c r="AA14" s="124"/>
      <c r="AB14" s="124"/>
    </row>
    <row r="15" spans="1:30" x14ac:dyDescent="0.35">
      <c r="AA15" s="124"/>
      <c r="AB15" s="124"/>
    </row>
    <row r="16" spans="1:30" x14ac:dyDescent="0.35">
      <c r="AA16" s="124"/>
      <c r="AB16" s="124"/>
    </row>
    <row r="17" spans="27:28" x14ac:dyDescent="0.35">
      <c r="AA17" s="124"/>
      <c r="AB17" s="124"/>
    </row>
    <row r="18" spans="27:28" x14ac:dyDescent="0.35">
      <c r="AA18" s="124"/>
      <c r="AB18" s="124"/>
    </row>
    <row r="19" spans="27:28" x14ac:dyDescent="0.35">
      <c r="AA19" s="124"/>
      <c r="AB19" s="124"/>
    </row>
    <row r="20" spans="27:28" x14ac:dyDescent="0.35">
      <c r="AA20" s="124"/>
      <c r="AB20" s="124"/>
    </row>
    <row r="21" spans="27:28" x14ac:dyDescent="0.35">
      <c r="AA21" s="124"/>
      <c r="AB21" s="124"/>
    </row>
    <row r="22" spans="27:28" x14ac:dyDescent="0.35">
      <c r="AA22" s="124"/>
      <c r="AB22" s="124"/>
    </row>
  </sheetData>
  <autoFilter ref="A1:AC8" xr:uid="{C43D65F5-D168-49A9-91D3-0C1E77CEF229}"/>
  <mergeCells count="27">
    <mergeCell ref="AB7:AB8"/>
    <mergeCell ref="AC7:AC8"/>
    <mergeCell ref="AD7:AD8"/>
    <mergeCell ref="AB2:AB6"/>
    <mergeCell ref="AC2:AC6"/>
    <mergeCell ref="Y2:Y6"/>
    <mergeCell ref="G3:G8"/>
    <mergeCell ref="H3:H8"/>
    <mergeCell ref="I3:I8"/>
    <mergeCell ref="J3:J8"/>
    <mergeCell ref="K3:K8"/>
    <mergeCell ref="Z2:Z6"/>
    <mergeCell ref="AA2:AA6"/>
    <mergeCell ref="Z7:Z8"/>
    <mergeCell ref="AA7:AA8"/>
    <mergeCell ref="A2:A8"/>
    <mergeCell ref="B2:B8"/>
    <mergeCell ref="C2:C8"/>
    <mergeCell ref="D2:D8"/>
    <mergeCell ref="E2:E8"/>
    <mergeCell ref="F2:F8"/>
    <mergeCell ref="L3:L8"/>
    <mergeCell ref="M3:M8"/>
    <mergeCell ref="Y7:Y8"/>
    <mergeCell ref="N2:N8"/>
    <mergeCell ref="O2:O8"/>
    <mergeCell ref="P2:P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75B50-AB99-45A3-9FB5-863A0A2239CC}">
  <dimension ref="A3:AI36"/>
  <sheetViews>
    <sheetView topLeftCell="A3" zoomScale="70" zoomScaleNormal="70" workbookViewId="0">
      <pane xSplit="1" ySplit="1" topLeftCell="R4" activePane="bottomRight" state="frozen"/>
      <selection activeCell="A3" sqref="A3"/>
      <selection pane="topRight" activeCell="B3" sqref="B3"/>
      <selection pane="bottomLeft" activeCell="A4" sqref="A4"/>
      <selection pane="bottomRight" activeCell="H96" sqref="H96"/>
    </sheetView>
  </sheetViews>
  <sheetFormatPr baseColWidth="10" defaultColWidth="11.453125" defaultRowHeight="14.5" x14ac:dyDescent="0.35"/>
  <cols>
    <col min="1" max="1" width="25.1796875" style="111" customWidth="1"/>
    <col min="2" max="2" width="17.54296875" style="111" customWidth="1"/>
    <col min="3" max="3" width="16.26953125" style="111" customWidth="1"/>
    <col min="4" max="4" width="16.54296875" style="111" customWidth="1"/>
    <col min="5" max="5" width="16" style="111" customWidth="1"/>
    <col min="6" max="6" width="26" style="111" customWidth="1"/>
    <col min="7" max="7" width="23.26953125" style="111" customWidth="1"/>
    <col min="8" max="8" width="20.54296875" style="111" customWidth="1"/>
    <col min="9" max="9" width="23.81640625" style="111" customWidth="1"/>
    <col min="10" max="11" width="23.26953125" style="111" customWidth="1"/>
    <col min="12" max="12" width="26.453125" style="111" customWidth="1"/>
    <col min="13" max="13" width="24" style="111" customWidth="1"/>
    <col min="14" max="14" width="32.81640625" style="111" customWidth="1"/>
    <col min="15" max="15" width="40" style="111" customWidth="1"/>
    <col min="16" max="16" width="39.81640625" style="111" customWidth="1"/>
    <col min="17" max="17" width="38" style="111" customWidth="1"/>
    <col min="18" max="18" width="20.7265625" style="111" customWidth="1"/>
    <col min="19" max="19" width="34" style="111" customWidth="1"/>
    <col min="20" max="20" width="16.7265625" style="111" customWidth="1"/>
    <col min="21" max="21" width="18.54296875" style="111" customWidth="1"/>
    <col min="22" max="22" width="17.54296875" style="111" customWidth="1"/>
    <col min="23" max="23" width="27.54296875" style="111" customWidth="1"/>
    <col min="24" max="24" width="20.7265625" style="111" customWidth="1"/>
    <col min="25" max="25" width="15.81640625" style="111" customWidth="1"/>
    <col min="26" max="26" width="29.81640625" style="111" customWidth="1"/>
    <col min="27" max="27" width="28.54296875" style="111" customWidth="1"/>
    <col min="28" max="28" width="35.7265625" style="111" customWidth="1"/>
    <col min="29" max="29" width="35.1796875" style="111" customWidth="1"/>
    <col min="30" max="30" width="29.54296875" style="111" customWidth="1"/>
    <col min="31" max="16384" width="11.453125" style="111"/>
  </cols>
  <sheetData>
    <row r="3" spans="1:35" ht="43.5" x14ac:dyDescent="0.35">
      <c r="A3" s="110" t="s">
        <v>0</v>
      </c>
      <c r="B3" s="110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3</v>
      </c>
      <c r="I3" s="110" t="s">
        <v>7</v>
      </c>
      <c r="J3" s="110" t="s">
        <v>8</v>
      </c>
      <c r="K3" s="110" t="s">
        <v>382</v>
      </c>
      <c r="L3" s="174" t="s">
        <v>370</v>
      </c>
      <c r="M3" s="175" t="s">
        <v>383</v>
      </c>
      <c r="N3" s="110" t="s">
        <v>9</v>
      </c>
      <c r="O3" s="110" t="s">
        <v>133</v>
      </c>
      <c r="P3" s="110" t="s">
        <v>134</v>
      </c>
      <c r="Q3" s="110" t="s">
        <v>135</v>
      </c>
      <c r="R3" s="110" t="s">
        <v>136</v>
      </c>
      <c r="S3" s="175" t="s">
        <v>384</v>
      </c>
      <c r="T3" s="110" t="s">
        <v>137</v>
      </c>
      <c r="U3" s="110" t="s">
        <v>138</v>
      </c>
      <c r="V3" s="110" t="s">
        <v>139</v>
      </c>
      <c r="W3" s="110" t="s">
        <v>140</v>
      </c>
      <c r="X3" s="110" t="s">
        <v>141</v>
      </c>
      <c r="Y3" s="110" t="s">
        <v>142</v>
      </c>
      <c r="Z3" s="110" t="s">
        <v>143</v>
      </c>
      <c r="AA3" s="110" t="s">
        <v>144</v>
      </c>
      <c r="AB3" s="110" t="s">
        <v>145</v>
      </c>
      <c r="AC3" s="169" t="s">
        <v>385</v>
      </c>
    </row>
    <row r="4" spans="1:35" ht="133.5" customHeight="1" x14ac:dyDescent="0.35">
      <c r="A4" s="298" t="s">
        <v>10</v>
      </c>
      <c r="B4" s="142" t="s">
        <v>184</v>
      </c>
      <c r="C4" s="142" t="s">
        <v>185</v>
      </c>
      <c r="D4" s="176" t="s">
        <v>186</v>
      </c>
      <c r="E4" s="176" t="s">
        <v>187</v>
      </c>
      <c r="F4" s="142" t="s">
        <v>188</v>
      </c>
      <c r="G4" s="142" t="s">
        <v>189</v>
      </c>
      <c r="H4" s="142" t="s">
        <v>328</v>
      </c>
      <c r="I4" s="142" t="s">
        <v>190</v>
      </c>
      <c r="J4" s="142">
        <v>1</v>
      </c>
      <c r="K4" s="142" t="s">
        <v>287</v>
      </c>
      <c r="L4" s="157" t="s">
        <v>287</v>
      </c>
      <c r="M4" s="155"/>
      <c r="N4" s="142" t="s">
        <v>26</v>
      </c>
      <c r="O4" s="177">
        <v>2020130010062</v>
      </c>
      <c r="P4" s="142" t="s">
        <v>234</v>
      </c>
      <c r="Q4" s="142" t="s">
        <v>219</v>
      </c>
      <c r="R4" s="142">
        <v>20</v>
      </c>
      <c r="S4" s="155"/>
      <c r="T4" s="142" t="s">
        <v>380</v>
      </c>
      <c r="U4" s="142" t="s">
        <v>218</v>
      </c>
      <c r="V4" s="127">
        <v>0.5</v>
      </c>
      <c r="W4" s="142" t="s">
        <v>11</v>
      </c>
      <c r="X4" s="142" t="s">
        <v>220</v>
      </c>
      <c r="Y4" s="142"/>
      <c r="Z4" s="176">
        <v>36000000</v>
      </c>
      <c r="AA4" s="142" t="s">
        <v>318</v>
      </c>
      <c r="AB4" s="142" t="s">
        <v>321</v>
      </c>
      <c r="AC4" s="167"/>
    </row>
    <row r="5" spans="1:35" ht="173.25" customHeight="1" x14ac:dyDescent="0.35">
      <c r="A5" s="298"/>
      <c r="B5" s="238" t="s">
        <v>11</v>
      </c>
      <c r="C5" s="238" t="s">
        <v>12</v>
      </c>
      <c r="D5" s="238" t="s">
        <v>13</v>
      </c>
      <c r="E5" s="238" t="s">
        <v>14</v>
      </c>
      <c r="F5" s="238" t="s">
        <v>15</v>
      </c>
      <c r="G5" s="238" t="s">
        <v>191</v>
      </c>
      <c r="H5" s="238">
        <v>0</v>
      </c>
      <c r="I5" s="238" t="s">
        <v>192</v>
      </c>
      <c r="J5" s="238">
        <v>8</v>
      </c>
      <c r="K5" s="318">
        <v>7.0000000000000007E-2</v>
      </c>
      <c r="L5" s="339" t="s">
        <v>221</v>
      </c>
      <c r="M5" s="338"/>
      <c r="N5" s="238" t="s">
        <v>19</v>
      </c>
      <c r="O5" s="342" t="s">
        <v>357</v>
      </c>
      <c r="P5" s="342" t="s">
        <v>358</v>
      </c>
      <c r="Q5" s="238" t="s">
        <v>222</v>
      </c>
      <c r="R5" s="238" t="s">
        <v>223</v>
      </c>
      <c r="S5" s="338"/>
      <c r="T5" s="284" t="s">
        <v>380</v>
      </c>
      <c r="U5" s="284" t="s">
        <v>224</v>
      </c>
      <c r="V5" s="292">
        <v>0.05</v>
      </c>
      <c r="W5" s="171" t="s">
        <v>235</v>
      </c>
      <c r="X5" s="171" t="s">
        <v>226</v>
      </c>
      <c r="Y5" s="148" t="s">
        <v>247</v>
      </c>
      <c r="Z5" s="148" t="s">
        <v>290</v>
      </c>
      <c r="AA5" s="123" t="s">
        <v>289</v>
      </c>
      <c r="AB5" s="140" t="s">
        <v>288</v>
      </c>
      <c r="AC5" s="164"/>
    </row>
    <row r="6" spans="1:35" ht="58.5" customHeight="1" x14ac:dyDescent="0.35">
      <c r="A6" s="29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339"/>
      <c r="M6" s="338"/>
      <c r="N6" s="238"/>
      <c r="O6" s="342"/>
      <c r="P6" s="342"/>
      <c r="Q6" s="238"/>
      <c r="R6" s="238"/>
      <c r="S6" s="338"/>
      <c r="T6" s="284"/>
      <c r="U6" s="284"/>
      <c r="V6" s="292"/>
      <c r="W6" s="171" t="s">
        <v>235</v>
      </c>
      <c r="X6" s="171" t="s">
        <v>226</v>
      </c>
      <c r="Y6" s="148" t="s">
        <v>247</v>
      </c>
      <c r="Z6" s="148" t="s">
        <v>292</v>
      </c>
      <c r="AA6" s="123" t="s">
        <v>289</v>
      </c>
      <c r="AB6" s="126" t="s">
        <v>291</v>
      </c>
      <c r="AC6" s="164"/>
    </row>
    <row r="7" spans="1:35" ht="111.75" customHeight="1" x14ac:dyDescent="0.35">
      <c r="A7" s="298"/>
      <c r="B7" s="298" t="s">
        <v>20</v>
      </c>
      <c r="C7" s="178" t="s">
        <v>21</v>
      </c>
      <c r="D7" s="178">
        <v>0.5</v>
      </c>
      <c r="E7" s="178" t="s">
        <v>22</v>
      </c>
      <c r="F7" s="298" t="s">
        <v>193</v>
      </c>
      <c r="G7" s="147" t="s">
        <v>23</v>
      </c>
      <c r="H7" s="147" t="s">
        <v>24</v>
      </c>
      <c r="I7" s="147" t="s">
        <v>25</v>
      </c>
      <c r="J7" s="147">
        <v>1</v>
      </c>
      <c r="K7" s="179">
        <v>0.25</v>
      </c>
      <c r="L7" s="180">
        <v>0.5</v>
      </c>
      <c r="M7" s="181"/>
      <c r="N7" s="238" t="s">
        <v>26</v>
      </c>
      <c r="O7" s="312">
        <v>2020130010062</v>
      </c>
      <c r="P7" s="238" t="s">
        <v>234</v>
      </c>
      <c r="Q7" s="142" t="s">
        <v>231</v>
      </c>
      <c r="R7" s="142" t="s">
        <v>369</v>
      </c>
      <c r="S7" s="155"/>
      <c r="T7" s="148" t="s">
        <v>380</v>
      </c>
      <c r="U7" s="148" t="s">
        <v>227</v>
      </c>
      <c r="V7" s="149" t="s">
        <v>228</v>
      </c>
      <c r="W7" s="150" t="s">
        <v>11</v>
      </c>
      <c r="X7" s="150" t="s">
        <v>226</v>
      </c>
      <c r="Y7" s="148" t="s">
        <v>247</v>
      </c>
      <c r="Z7" s="148" t="s">
        <v>320</v>
      </c>
      <c r="AA7" s="182" t="s">
        <v>318</v>
      </c>
      <c r="AB7" s="126" t="s">
        <v>319</v>
      </c>
      <c r="AC7" s="164"/>
    </row>
    <row r="8" spans="1:35" ht="117" customHeight="1" x14ac:dyDescent="0.35">
      <c r="A8" s="298"/>
      <c r="B8" s="298"/>
      <c r="C8" s="290" t="s">
        <v>27</v>
      </c>
      <c r="D8" s="290">
        <v>1</v>
      </c>
      <c r="E8" s="290" t="s">
        <v>28</v>
      </c>
      <c r="F8" s="298"/>
      <c r="G8" s="147" t="s">
        <v>151</v>
      </c>
      <c r="H8" s="147" t="s">
        <v>37</v>
      </c>
      <c r="I8" s="147" t="s">
        <v>38</v>
      </c>
      <c r="J8" s="142">
        <v>25</v>
      </c>
      <c r="K8" s="142">
        <v>15</v>
      </c>
      <c r="L8" s="183">
        <v>10</v>
      </c>
      <c r="M8" s="168"/>
      <c r="N8" s="238"/>
      <c r="O8" s="312"/>
      <c r="P8" s="238"/>
      <c r="Q8" s="142" t="s">
        <v>232</v>
      </c>
      <c r="R8" s="142">
        <v>10</v>
      </c>
      <c r="S8" s="155"/>
      <c r="T8" s="148" t="s">
        <v>380</v>
      </c>
      <c r="U8" s="148" t="s">
        <v>227</v>
      </c>
      <c r="V8" s="149">
        <v>0.1</v>
      </c>
      <c r="W8" s="148" t="s">
        <v>11</v>
      </c>
      <c r="X8" s="150" t="s">
        <v>226</v>
      </c>
      <c r="Y8" s="284" t="s">
        <v>303</v>
      </c>
      <c r="Z8" s="284">
        <v>3548296578</v>
      </c>
      <c r="AA8" s="347" t="s">
        <v>318</v>
      </c>
      <c r="AB8" s="344" t="s">
        <v>321</v>
      </c>
      <c r="AC8" s="348"/>
      <c r="AI8" s="111" t="s">
        <v>147</v>
      </c>
    </row>
    <row r="9" spans="1:35" ht="99" customHeight="1" x14ac:dyDescent="0.35">
      <c r="A9" s="298"/>
      <c r="B9" s="298"/>
      <c r="C9" s="290"/>
      <c r="D9" s="290"/>
      <c r="E9" s="290"/>
      <c r="F9" s="298"/>
      <c r="G9" s="147" t="s">
        <v>36</v>
      </c>
      <c r="H9" s="147" t="s">
        <v>39</v>
      </c>
      <c r="I9" s="147" t="s">
        <v>40</v>
      </c>
      <c r="J9" s="142">
        <v>1</v>
      </c>
      <c r="K9" s="127">
        <v>0.42</v>
      </c>
      <c r="L9" s="180">
        <v>0.57999999999999996</v>
      </c>
      <c r="M9" s="181"/>
      <c r="N9" s="238"/>
      <c r="O9" s="312"/>
      <c r="P9" s="238"/>
      <c r="Q9" s="142" t="s">
        <v>233</v>
      </c>
      <c r="R9" s="142">
        <v>50</v>
      </c>
      <c r="S9" s="155"/>
      <c r="T9" s="148" t="s">
        <v>380</v>
      </c>
      <c r="U9" s="148" t="s">
        <v>224</v>
      </c>
      <c r="V9" s="149">
        <v>0.5</v>
      </c>
      <c r="W9" s="148" t="s">
        <v>236</v>
      </c>
      <c r="X9" s="150" t="s">
        <v>226</v>
      </c>
      <c r="Y9" s="284"/>
      <c r="Z9" s="284"/>
      <c r="AA9" s="347"/>
      <c r="AB9" s="344"/>
      <c r="AC9" s="348"/>
    </row>
    <row r="10" spans="1:35" s="138" customFormat="1" ht="142.5" customHeight="1" x14ac:dyDescent="0.35">
      <c r="A10" s="298"/>
      <c r="B10" s="298"/>
      <c r="C10" s="290"/>
      <c r="D10" s="290"/>
      <c r="E10" s="290"/>
      <c r="F10" s="298"/>
      <c r="G10" s="151" t="s">
        <v>29</v>
      </c>
      <c r="H10" s="151" t="s">
        <v>30</v>
      </c>
      <c r="I10" s="151" t="s">
        <v>31</v>
      </c>
      <c r="J10" s="152">
        <v>3</v>
      </c>
      <c r="K10" s="152" t="s">
        <v>287</v>
      </c>
      <c r="L10" s="157">
        <v>0.33</v>
      </c>
      <c r="M10" s="155"/>
      <c r="N10" s="345" t="s">
        <v>359</v>
      </c>
      <c r="O10" s="345"/>
      <c r="P10" s="152" t="s">
        <v>360</v>
      </c>
      <c r="Q10" s="152" t="s">
        <v>361</v>
      </c>
      <c r="R10" s="137"/>
      <c r="S10" s="158"/>
      <c r="T10" s="357"/>
      <c r="U10" s="357"/>
      <c r="V10" s="357"/>
      <c r="W10" s="184" t="s">
        <v>235</v>
      </c>
      <c r="X10" s="184" t="s">
        <v>226</v>
      </c>
      <c r="Y10" s="185" t="s">
        <v>247</v>
      </c>
      <c r="Z10" s="186">
        <v>158471744</v>
      </c>
      <c r="AA10" s="187" t="s">
        <v>293</v>
      </c>
      <c r="AB10" s="139" t="s">
        <v>294</v>
      </c>
      <c r="AC10" s="164"/>
    </row>
    <row r="11" spans="1:35" s="138" customFormat="1" ht="99" customHeight="1" x14ac:dyDescent="0.35">
      <c r="A11" s="298"/>
      <c r="B11" s="298"/>
      <c r="C11" s="290"/>
      <c r="D11" s="290"/>
      <c r="E11" s="290"/>
      <c r="F11" s="298"/>
      <c r="G11" s="345" t="s">
        <v>33</v>
      </c>
      <c r="H11" s="345" t="s">
        <v>34</v>
      </c>
      <c r="I11" s="345" t="s">
        <v>35</v>
      </c>
      <c r="J11" s="342">
        <v>1</v>
      </c>
      <c r="K11" s="152">
        <v>1</v>
      </c>
      <c r="L11" s="339">
        <v>1</v>
      </c>
      <c r="M11" s="338"/>
      <c r="N11" s="345"/>
      <c r="O11" s="345"/>
      <c r="P11" s="342" t="s">
        <v>362</v>
      </c>
      <c r="Q11" s="342" t="s">
        <v>362</v>
      </c>
      <c r="R11" s="345">
        <v>1</v>
      </c>
      <c r="S11" s="356"/>
      <c r="T11" s="357"/>
      <c r="U11" s="357"/>
      <c r="V11" s="357"/>
      <c r="W11" s="184" t="s">
        <v>235</v>
      </c>
      <c r="X11" s="184" t="s">
        <v>226</v>
      </c>
      <c r="Y11" s="357" t="s">
        <v>247</v>
      </c>
      <c r="Z11" s="358">
        <v>629701747</v>
      </c>
      <c r="AA11" s="359" t="s">
        <v>295</v>
      </c>
      <c r="AB11" s="355" t="s">
        <v>296</v>
      </c>
      <c r="AC11" s="348"/>
    </row>
    <row r="12" spans="1:35" s="138" customFormat="1" ht="8.25" customHeight="1" x14ac:dyDescent="0.35">
      <c r="A12" s="298"/>
      <c r="B12" s="298"/>
      <c r="C12" s="290"/>
      <c r="D12" s="290"/>
      <c r="E12" s="290"/>
      <c r="F12" s="298"/>
      <c r="G12" s="345"/>
      <c r="H12" s="345"/>
      <c r="I12" s="345"/>
      <c r="J12" s="342"/>
      <c r="K12" s="152"/>
      <c r="L12" s="339"/>
      <c r="M12" s="338"/>
      <c r="N12" s="345"/>
      <c r="O12" s="345"/>
      <c r="P12" s="342"/>
      <c r="Q12" s="342"/>
      <c r="R12" s="345"/>
      <c r="S12" s="356"/>
      <c r="T12" s="357"/>
      <c r="U12" s="357"/>
      <c r="V12" s="357"/>
      <c r="W12" s="184" t="s">
        <v>235</v>
      </c>
      <c r="X12" s="184" t="s">
        <v>226</v>
      </c>
      <c r="Y12" s="357"/>
      <c r="Z12" s="358"/>
      <c r="AA12" s="359"/>
      <c r="AB12" s="355"/>
      <c r="AC12" s="348"/>
    </row>
    <row r="13" spans="1:35" s="138" customFormat="1" ht="15.75" customHeight="1" x14ac:dyDescent="0.35">
      <c r="A13" s="298"/>
      <c r="B13" s="298"/>
      <c r="C13" s="290"/>
      <c r="D13" s="290"/>
      <c r="E13" s="290"/>
      <c r="F13" s="298"/>
      <c r="G13" s="345"/>
      <c r="H13" s="345"/>
      <c r="I13" s="345"/>
      <c r="J13" s="342"/>
      <c r="K13" s="152"/>
      <c r="L13" s="339"/>
      <c r="M13" s="338"/>
      <c r="N13" s="345"/>
      <c r="O13" s="345"/>
      <c r="P13" s="342"/>
      <c r="Q13" s="342"/>
      <c r="R13" s="345"/>
      <c r="S13" s="356"/>
      <c r="T13" s="357"/>
      <c r="U13" s="357"/>
      <c r="V13" s="357"/>
      <c r="W13" s="184" t="s">
        <v>235</v>
      </c>
      <c r="X13" s="184" t="s">
        <v>226</v>
      </c>
      <c r="Y13" s="357"/>
      <c r="Z13" s="358"/>
      <c r="AA13" s="359"/>
      <c r="AB13" s="355"/>
      <c r="AC13" s="348"/>
    </row>
    <row r="14" spans="1:35" ht="33" customHeight="1" x14ac:dyDescent="0.35">
      <c r="A14" s="298"/>
      <c r="B14" s="298"/>
      <c r="C14" s="290"/>
      <c r="D14" s="290"/>
      <c r="E14" s="290"/>
      <c r="F14" s="298"/>
      <c r="G14" s="290" t="s">
        <v>41</v>
      </c>
      <c r="H14" s="290" t="s">
        <v>42</v>
      </c>
      <c r="I14" s="290" t="s">
        <v>43</v>
      </c>
      <c r="J14" s="238">
        <v>1</v>
      </c>
      <c r="K14" s="318">
        <v>0.21</v>
      </c>
      <c r="L14" s="360">
        <v>0.33</v>
      </c>
      <c r="M14" s="361"/>
      <c r="N14" s="290" t="s">
        <v>44</v>
      </c>
      <c r="O14" s="313">
        <v>2020130010300</v>
      </c>
      <c r="P14" s="290" t="s">
        <v>371</v>
      </c>
      <c r="Q14" s="152" t="s">
        <v>372</v>
      </c>
      <c r="R14" s="238">
        <v>1</v>
      </c>
      <c r="S14" s="338"/>
      <c r="T14" s="357" t="s">
        <v>380</v>
      </c>
      <c r="U14" s="357" t="s">
        <v>253</v>
      </c>
      <c r="V14" s="357"/>
      <c r="W14" s="184" t="s">
        <v>11</v>
      </c>
      <c r="X14" s="184" t="s">
        <v>378</v>
      </c>
      <c r="Y14" s="364" t="s">
        <v>379</v>
      </c>
      <c r="Z14" s="186">
        <v>88000000</v>
      </c>
      <c r="AA14" s="365"/>
      <c r="AB14" s="365"/>
      <c r="AC14" s="164"/>
    </row>
    <row r="15" spans="1:35" ht="33" customHeight="1" x14ac:dyDescent="0.35">
      <c r="A15" s="298"/>
      <c r="B15" s="298"/>
      <c r="C15" s="290"/>
      <c r="D15" s="290"/>
      <c r="E15" s="290"/>
      <c r="F15" s="298"/>
      <c r="G15" s="290"/>
      <c r="H15" s="290"/>
      <c r="I15" s="290"/>
      <c r="J15" s="238"/>
      <c r="K15" s="238"/>
      <c r="L15" s="360"/>
      <c r="M15" s="361"/>
      <c r="N15" s="290"/>
      <c r="O15" s="313"/>
      <c r="P15" s="290"/>
      <c r="Q15" s="152" t="s">
        <v>373</v>
      </c>
      <c r="R15" s="238"/>
      <c r="S15" s="338"/>
      <c r="T15" s="357"/>
      <c r="U15" s="357"/>
      <c r="V15" s="357"/>
      <c r="W15" s="184" t="s">
        <v>11</v>
      </c>
      <c r="X15" s="184" t="s">
        <v>378</v>
      </c>
      <c r="Y15" s="364"/>
      <c r="Z15" s="186">
        <v>100000000</v>
      </c>
      <c r="AA15" s="365"/>
      <c r="AB15" s="365"/>
      <c r="AC15" s="164"/>
    </row>
    <row r="16" spans="1:35" ht="60" customHeight="1" x14ac:dyDescent="0.35">
      <c r="A16" s="298"/>
      <c r="B16" s="298"/>
      <c r="C16" s="290"/>
      <c r="D16" s="290"/>
      <c r="E16" s="290"/>
      <c r="F16" s="298"/>
      <c r="G16" s="290"/>
      <c r="H16" s="290"/>
      <c r="I16" s="290"/>
      <c r="J16" s="238"/>
      <c r="K16" s="238"/>
      <c r="L16" s="360"/>
      <c r="M16" s="361"/>
      <c r="N16" s="290"/>
      <c r="O16" s="313"/>
      <c r="P16" s="290"/>
      <c r="Q16" s="152" t="s">
        <v>374</v>
      </c>
      <c r="R16" s="238"/>
      <c r="S16" s="338"/>
      <c r="T16" s="357"/>
      <c r="U16" s="357"/>
      <c r="V16" s="357"/>
      <c r="W16" s="184" t="s">
        <v>11</v>
      </c>
      <c r="X16" s="184" t="s">
        <v>378</v>
      </c>
      <c r="Y16" s="364"/>
      <c r="Z16" s="186">
        <v>120000000</v>
      </c>
      <c r="AA16" s="365"/>
      <c r="AB16" s="365"/>
      <c r="AC16" s="164"/>
    </row>
    <row r="17" spans="1:29" ht="27.75" customHeight="1" x14ac:dyDescent="0.35">
      <c r="A17" s="298"/>
      <c r="B17" s="298"/>
      <c r="C17" s="290"/>
      <c r="D17" s="290"/>
      <c r="E17" s="290"/>
      <c r="F17" s="298"/>
      <c r="G17" s="290"/>
      <c r="H17" s="290"/>
      <c r="I17" s="290"/>
      <c r="J17" s="238"/>
      <c r="K17" s="238"/>
      <c r="L17" s="360"/>
      <c r="M17" s="361"/>
      <c r="N17" s="290"/>
      <c r="O17" s="313"/>
      <c r="P17" s="290"/>
      <c r="Q17" s="152" t="s">
        <v>375</v>
      </c>
      <c r="R17" s="238"/>
      <c r="S17" s="338"/>
      <c r="T17" s="357"/>
      <c r="U17" s="357"/>
      <c r="V17" s="357"/>
      <c r="W17" s="184" t="s">
        <v>11</v>
      </c>
      <c r="X17" s="184" t="s">
        <v>378</v>
      </c>
      <c r="Y17" s="364"/>
      <c r="Z17" s="186">
        <v>198000000</v>
      </c>
      <c r="AA17" s="365"/>
      <c r="AB17" s="365"/>
      <c r="AC17" s="164"/>
    </row>
    <row r="18" spans="1:29" ht="15.75" customHeight="1" x14ac:dyDescent="0.35">
      <c r="A18" s="298"/>
      <c r="B18" s="298"/>
      <c r="C18" s="290"/>
      <c r="D18" s="290"/>
      <c r="E18" s="290"/>
      <c r="F18" s="298"/>
      <c r="G18" s="290"/>
      <c r="H18" s="290"/>
      <c r="I18" s="290"/>
      <c r="J18" s="238"/>
      <c r="K18" s="238"/>
      <c r="L18" s="360"/>
      <c r="M18" s="361"/>
      <c r="N18" s="290"/>
      <c r="O18" s="313"/>
      <c r="P18" s="290"/>
      <c r="Q18" s="152" t="s">
        <v>376</v>
      </c>
      <c r="R18" s="238"/>
      <c r="S18" s="338"/>
      <c r="T18" s="357"/>
      <c r="U18" s="357"/>
      <c r="V18" s="357"/>
      <c r="W18" s="184" t="s">
        <v>11</v>
      </c>
      <c r="X18" s="184" t="s">
        <v>378</v>
      </c>
      <c r="Y18" s="364"/>
      <c r="Z18" s="186">
        <v>148000000</v>
      </c>
      <c r="AA18" s="365"/>
      <c r="AB18" s="365"/>
      <c r="AC18" s="164"/>
    </row>
    <row r="19" spans="1:29" ht="62.25" customHeight="1" x14ac:dyDescent="0.35">
      <c r="A19" s="298"/>
      <c r="B19" s="298"/>
      <c r="C19" s="290"/>
      <c r="D19" s="290"/>
      <c r="E19" s="290"/>
      <c r="F19" s="298"/>
      <c r="G19" s="290"/>
      <c r="H19" s="290"/>
      <c r="I19" s="290"/>
      <c r="J19" s="238"/>
      <c r="K19" s="238"/>
      <c r="L19" s="360"/>
      <c r="M19" s="361"/>
      <c r="N19" s="290"/>
      <c r="O19" s="313"/>
      <c r="P19" s="290"/>
      <c r="Q19" s="147" t="s">
        <v>377</v>
      </c>
      <c r="R19" s="238"/>
      <c r="S19" s="338"/>
      <c r="T19" s="357"/>
      <c r="U19" s="357"/>
      <c r="V19" s="357"/>
      <c r="W19" s="184" t="s">
        <v>11</v>
      </c>
      <c r="X19" s="184" t="s">
        <v>378</v>
      </c>
      <c r="Y19" s="364"/>
      <c r="Z19" s="135">
        <v>96000000</v>
      </c>
      <c r="AA19" s="365"/>
      <c r="AB19" s="365"/>
      <c r="AC19" s="165"/>
    </row>
    <row r="20" spans="1:29" s="138" customFormat="1" ht="15" customHeight="1" x14ac:dyDescent="0.35">
      <c r="A20" s="298"/>
      <c r="B20" s="298"/>
      <c r="C20" s="290"/>
      <c r="D20" s="290"/>
      <c r="E20" s="290"/>
      <c r="F20" s="362" t="s">
        <v>50</v>
      </c>
      <c r="G20" s="345" t="s">
        <v>51</v>
      </c>
      <c r="H20" s="363" t="s">
        <v>52</v>
      </c>
      <c r="I20" s="345" t="s">
        <v>53</v>
      </c>
      <c r="J20" s="342">
        <v>1</v>
      </c>
      <c r="K20" s="366">
        <v>0</v>
      </c>
      <c r="L20" s="339">
        <v>0.33</v>
      </c>
      <c r="M20" s="338"/>
      <c r="N20" s="342" t="s">
        <v>54</v>
      </c>
      <c r="O20" s="342"/>
      <c r="P20" s="342"/>
      <c r="Q20" s="342" t="s">
        <v>229</v>
      </c>
      <c r="R20" s="342">
        <v>1</v>
      </c>
      <c r="S20" s="338"/>
      <c r="T20" s="358" t="s">
        <v>380</v>
      </c>
      <c r="U20" s="358" t="s">
        <v>227</v>
      </c>
      <c r="V20" s="358">
        <v>0.3</v>
      </c>
      <c r="W20" s="188" t="s">
        <v>225</v>
      </c>
      <c r="X20" s="188" t="s">
        <v>220</v>
      </c>
      <c r="Y20" s="358"/>
      <c r="Z20" s="358">
        <v>443.55886573000004</v>
      </c>
      <c r="AA20" s="355"/>
      <c r="AB20" s="355"/>
      <c r="AC20" s="348"/>
    </row>
    <row r="21" spans="1:29" s="138" customFormat="1" ht="15" customHeight="1" x14ac:dyDescent="0.35">
      <c r="A21" s="298"/>
      <c r="B21" s="298"/>
      <c r="C21" s="290"/>
      <c r="D21" s="290"/>
      <c r="E21" s="290"/>
      <c r="F21" s="362"/>
      <c r="G21" s="345"/>
      <c r="H21" s="363"/>
      <c r="I21" s="345"/>
      <c r="J21" s="342"/>
      <c r="K21" s="342"/>
      <c r="L21" s="339"/>
      <c r="M21" s="338"/>
      <c r="N21" s="342"/>
      <c r="O21" s="342"/>
      <c r="P21" s="342"/>
      <c r="Q21" s="342"/>
      <c r="R21" s="342"/>
      <c r="S21" s="338"/>
      <c r="T21" s="358"/>
      <c r="U21" s="358"/>
      <c r="V21" s="358"/>
      <c r="W21" s="188" t="s">
        <v>225</v>
      </c>
      <c r="X21" s="188" t="s">
        <v>220</v>
      </c>
      <c r="Y21" s="358"/>
      <c r="Z21" s="358"/>
      <c r="AA21" s="355"/>
      <c r="AB21" s="355"/>
      <c r="AC21" s="348"/>
    </row>
    <row r="22" spans="1:29" s="138" customFormat="1" ht="15" customHeight="1" x14ac:dyDescent="0.35">
      <c r="A22" s="298"/>
      <c r="B22" s="298"/>
      <c r="C22" s="290"/>
      <c r="D22" s="290"/>
      <c r="E22" s="290"/>
      <c r="F22" s="362"/>
      <c r="G22" s="345"/>
      <c r="H22" s="363"/>
      <c r="I22" s="345"/>
      <c r="J22" s="342"/>
      <c r="K22" s="342"/>
      <c r="L22" s="339"/>
      <c r="M22" s="338"/>
      <c r="N22" s="342"/>
      <c r="O22" s="342"/>
      <c r="P22" s="342"/>
      <c r="Q22" s="342"/>
      <c r="R22" s="342"/>
      <c r="S22" s="338"/>
      <c r="T22" s="358"/>
      <c r="U22" s="358"/>
      <c r="V22" s="358"/>
      <c r="W22" s="188" t="s">
        <v>225</v>
      </c>
      <c r="X22" s="188" t="s">
        <v>220</v>
      </c>
      <c r="Y22" s="358"/>
      <c r="Z22" s="358"/>
      <c r="AA22" s="355"/>
      <c r="AB22" s="355"/>
      <c r="AC22" s="348"/>
    </row>
    <row r="23" spans="1:29" s="138" customFormat="1" ht="15.75" customHeight="1" x14ac:dyDescent="0.35">
      <c r="A23" s="298"/>
      <c r="B23" s="298"/>
      <c r="C23" s="290"/>
      <c r="D23" s="290"/>
      <c r="E23" s="290"/>
      <c r="F23" s="362"/>
      <c r="G23" s="345"/>
      <c r="H23" s="363"/>
      <c r="I23" s="345"/>
      <c r="J23" s="342"/>
      <c r="K23" s="342"/>
      <c r="L23" s="339"/>
      <c r="M23" s="338"/>
      <c r="N23" s="342"/>
      <c r="O23" s="342"/>
      <c r="P23" s="342"/>
      <c r="Q23" s="342"/>
      <c r="R23" s="342"/>
      <c r="S23" s="338"/>
      <c r="T23" s="358"/>
      <c r="U23" s="358"/>
      <c r="V23" s="358"/>
      <c r="W23" s="188" t="s">
        <v>225</v>
      </c>
      <c r="X23" s="188" t="s">
        <v>220</v>
      </c>
      <c r="Y23" s="358"/>
      <c r="Z23" s="358"/>
      <c r="AA23" s="355"/>
      <c r="AB23" s="355"/>
      <c r="AC23" s="348"/>
    </row>
    <row r="24" spans="1:29" s="138" customFormat="1" ht="76.5" customHeight="1" x14ac:dyDescent="0.35">
      <c r="A24" s="298"/>
      <c r="B24" s="298"/>
      <c r="C24" s="290"/>
      <c r="D24" s="290"/>
      <c r="E24" s="290"/>
      <c r="F24" s="362"/>
      <c r="G24" s="345"/>
      <c r="H24" s="363"/>
      <c r="I24" s="345"/>
      <c r="J24" s="342"/>
      <c r="K24" s="342"/>
      <c r="L24" s="339"/>
      <c r="M24" s="338"/>
      <c r="N24" s="342"/>
      <c r="O24" s="342"/>
      <c r="P24" s="342"/>
      <c r="Q24" s="342"/>
      <c r="R24" s="342"/>
      <c r="S24" s="338"/>
      <c r="T24" s="358"/>
      <c r="U24" s="358"/>
      <c r="V24" s="358"/>
      <c r="W24" s="188" t="s">
        <v>225</v>
      </c>
      <c r="X24" s="188" t="s">
        <v>220</v>
      </c>
      <c r="Y24" s="358"/>
      <c r="Z24" s="358"/>
      <c r="AA24" s="355"/>
      <c r="AB24" s="355"/>
      <c r="AC24" s="348"/>
    </row>
    <row r="25" spans="1:29" ht="46.5" x14ac:dyDescent="0.35">
      <c r="A25" s="146"/>
      <c r="B25" s="146"/>
      <c r="C25" s="147"/>
      <c r="D25" s="147"/>
      <c r="E25" s="147"/>
      <c r="F25" s="146" t="s">
        <v>89</v>
      </c>
      <c r="G25" s="147" t="s">
        <v>90</v>
      </c>
      <c r="H25" s="147" t="s">
        <v>42</v>
      </c>
      <c r="I25" s="147" t="s">
        <v>91</v>
      </c>
      <c r="J25" s="179">
        <v>1</v>
      </c>
      <c r="K25" s="179">
        <v>0</v>
      </c>
      <c r="L25" s="183">
        <v>0.33</v>
      </c>
      <c r="M25" s="168"/>
      <c r="N25" s="147" t="s">
        <v>287</v>
      </c>
      <c r="O25" s="147" t="s">
        <v>287</v>
      </c>
      <c r="P25" s="147" t="s">
        <v>287</v>
      </c>
      <c r="Q25" s="147" t="s">
        <v>287</v>
      </c>
      <c r="R25" s="147" t="s">
        <v>287</v>
      </c>
      <c r="S25" s="168"/>
      <c r="T25" s="147" t="s">
        <v>380</v>
      </c>
      <c r="U25" s="147" t="s">
        <v>287</v>
      </c>
      <c r="V25" s="195" t="s">
        <v>287</v>
      </c>
      <c r="W25" s="147" t="s">
        <v>11</v>
      </c>
      <c r="X25" s="147" t="s">
        <v>220</v>
      </c>
      <c r="Y25" s="147" t="s">
        <v>287</v>
      </c>
      <c r="Z25" s="147" t="s">
        <v>287</v>
      </c>
      <c r="AA25" s="136" t="s">
        <v>287</v>
      </c>
      <c r="AB25" s="136" t="s">
        <v>287</v>
      </c>
      <c r="AC25" s="168"/>
    </row>
    <row r="26" spans="1:29" x14ac:dyDescent="0.35">
      <c r="AA26" s="124"/>
      <c r="AB26" s="124"/>
    </row>
    <row r="27" spans="1:29" x14ac:dyDescent="0.35">
      <c r="AA27" s="124"/>
      <c r="AB27" s="124"/>
    </row>
    <row r="28" spans="1:29" x14ac:dyDescent="0.35">
      <c r="AA28" s="124"/>
      <c r="AB28" s="124"/>
    </row>
    <row r="29" spans="1:29" x14ac:dyDescent="0.35">
      <c r="AA29" s="124"/>
      <c r="AB29" s="124"/>
    </row>
    <row r="30" spans="1:29" x14ac:dyDescent="0.35">
      <c r="AA30" s="124"/>
      <c r="AB30" s="124"/>
    </row>
    <row r="31" spans="1:29" x14ac:dyDescent="0.35">
      <c r="AA31" s="124"/>
      <c r="AB31" s="124"/>
    </row>
    <row r="32" spans="1:29" x14ac:dyDescent="0.35">
      <c r="AA32" s="124"/>
      <c r="AB32" s="124"/>
    </row>
    <row r="33" spans="27:28" x14ac:dyDescent="0.35">
      <c r="AA33" s="124"/>
      <c r="AB33" s="124"/>
    </row>
    <row r="34" spans="27:28" x14ac:dyDescent="0.35">
      <c r="AA34" s="124"/>
      <c r="AB34" s="124"/>
    </row>
    <row r="35" spans="27:28" x14ac:dyDescent="0.35">
      <c r="AA35" s="124"/>
      <c r="AB35" s="124"/>
    </row>
    <row r="36" spans="27:28" x14ac:dyDescent="0.35">
      <c r="AA36" s="124"/>
      <c r="AB36" s="124"/>
    </row>
  </sheetData>
  <autoFilter ref="A3:AC25" xr:uid="{95E5C2FC-6091-4548-ABBA-4793950094C6}"/>
  <mergeCells count="98">
    <mergeCell ref="Y20:Y24"/>
    <mergeCell ref="Z20:Z24"/>
    <mergeCell ref="AA20:AA24"/>
    <mergeCell ref="AB20:AB24"/>
    <mergeCell ref="AC20:AC24"/>
    <mergeCell ref="V20:V24"/>
    <mergeCell ref="K20:K24"/>
    <mergeCell ref="L20:L24"/>
    <mergeCell ref="M20:M24"/>
    <mergeCell ref="N20:N24"/>
    <mergeCell ref="O20:O24"/>
    <mergeCell ref="P20:P24"/>
    <mergeCell ref="Q20:Q24"/>
    <mergeCell ref="R20:R24"/>
    <mergeCell ref="S20:S24"/>
    <mergeCell ref="T20:T24"/>
    <mergeCell ref="U20:U24"/>
    <mergeCell ref="U14:U19"/>
    <mergeCell ref="V14:V19"/>
    <mergeCell ref="Y14:Y19"/>
    <mergeCell ref="AA14:AA19"/>
    <mergeCell ref="AB14:AB19"/>
    <mergeCell ref="C20:C24"/>
    <mergeCell ref="D20:D24"/>
    <mergeCell ref="E20:E24"/>
    <mergeCell ref="N14:N19"/>
    <mergeCell ref="O14:O19"/>
    <mergeCell ref="F20:F24"/>
    <mergeCell ref="G20:G24"/>
    <mergeCell ref="H20:H24"/>
    <mergeCell ref="I20:I24"/>
    <mergeCell ref="J20:J24"/>
    <mergeCell ref="G11:G13"/>
    <mergeCell ref="P14:P19"/>
    <mergeCell ref="R14:R19"/>
    <mergeCell ref="S14:S19"/>
    <mergeCell ref="T14:T19"/>
    <mergeCell ref="L14:L19"/>
    <mergeCell ref="M14:M19"/>
    <mergeCell ref="P11:P13"/>
    <mergeCell ref="Q11:Q13"/>
    <mergeCell ref="R11:R13"/>
    <mergeCell ref="G14:G19"/>
    <mergeCell ref="H14:H19"/>
    <mergeCell ref="I14:I19"/>
    <mergeCell ref="J14:J19"/>
    <mergeCell ref="K14:K19"/>
    <mergeCell ref="J11:J13"/>
    <mergeCell ref="L11:L13"/>
    <mergeCell ref="M11:M13"/>
    <mergeCell ref="AB11:AB13"/>
    <mergeCell ref="AC11:AC13"/>
    <mergeCell ref="S11:S13"/>
    <mergeCell ref="Y11:Y13"/>
    <mergeCell ref="Z11:Z13"/>
    <mergeCell ref="AA11:AA13"/>
    <mergeCell ref="N10:N13"/>
    <mergeCell ref="O10:O13"/>
    <mergeCell ref="T10:T13"/>
    <mergeCell ref="U10:U13"/>
    <mergeCell ref="V10:V13"/>
    <mergeCell ref="Y8:Y9"/>
    <mergeCell ref="Z8:Z9"/>
    <mergeCell ref="AA8:AA9"/>
    <mergeCell ref="AB8:AB9"/>
    <mergeCell ref="AC8:AC9"/>
    <mergeCell ref="S5:S6"/>
    <mergeCell ref="T5:T6"/>
    <mergeCell ref="U5:U6"/>
    <mergeCell ref="V5:V6"/>
    <mergeCell ref="B7:B24"/>
    <mergeCell ref="F7:F19"/>
    <mergeCell ref="N7:N9"/>
    <mergeCell ref="O7:O9"/>
    <mergeCell ref="P7:P9"/>
    <mergeCell ref="C8:C19"/>
    <mergeCell ref="M5:M6"/>
    <mergeCell ref="N5:N6"/>
    <mergeCell ref="O5:O6"/>
    <mergeCell ref="P5:P6"/>
    <mergeCell ref="Q5:Q6"/>
    <mergeCell ref="R5:R6"/>
    <mergeCell ref="L5:L6"/>
    <mergeCell ref="A4:A24"/>
    <mergeCell ref="B5:B6"/>
    <mergeCell ref="C5:C6"/>
    <mergeCell ref="D5:D6"/>
    <mergeCell ref="E5:E6"/>
    <mergeCell ref="F5:F6"/>
    <mergeCell ref="D8:D19"/>
    <mergeCell ref="E8:E19"/>
    <mergeCell ref="G5:G6"/>
    <mergeCell ref="H5:H6"/>
    <mergeCell ref="I5:I6"/>
    <mergeCell ref="J5:J6"/>
    <mergeCell ref="K5:K6"/>
    <mergeCell ref="H11:H13"/>
    <mergeCell ref="I11:I13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3F201-518C-40E9-B263-77887B42BC11}">
  <dimension ref="A3:AC22"/>
  <sheetViews>
    <sheetView topLeftCell="A3" zoomScale="80" zoomScaleNormal="80" workbookViewId="0">
      <pane xSplit="1" ySplit="1" topLeftCell="T5" activePane="bottomRight" state="frozen"/>
      <selection activeCell="A3" sqref="A3"/>
      <selection pane="topRight" activeCell="B3" sqref="B3"/>
      <selection pane="bottomLeft" activeCell="A4" sqref="A4"/>
      <selection pane="bottomRight" activeCell="Y17" sqref="Y17"/>
    </sheetView>
  </sheetViews>
  <sheetFormatPr baseColWidth="10" defaultColWidth="11.453125" defaultRowHeight="14.5" x14ac:dyDescent="0.35"/>
  <cols>
    <col min="1" max="1" width="25.1796875" style="111" customWidth="1"/>
    <col min="2" max="2" width="17.54296875" style="111" customWidth="1"/>
    <col min="3" max="3" width="16.26953125" style="111" customWidth="1"/>
    <col min="4" max="4" width="16.54296875" style="111" customWidth="1"/>
    <col min="5" max="5" width="16" style="111" customWidth="1"/>
    <col min="6" max="6" width="26" style="111" customWidth="1"/>
    <col min="7" max="7" width="23.26953125" style="111" customWidth="1"/>
    <col min="8" max="8" width="20.54296875" style="111" customWidth="1"/>
    <col min="9" max="9" width="23.81640625" style="111" customWidth="1"/>
    <col min="10" max="11" width="23.26953125" style="111" customWidth="1"/>
    <col min="12" max="12" width="26.453125" style="111" customWidth="1"/>
    <col min="13" max="13" width="24" style="111" customWidth="1"/>
    <col min="14" max="14" width="32.81640625" style="111" customWidth="1"/>
    <col min="15" max="15" width="40" style="111" customWidth="1"/>
    <col min="16" max="16" width="39.81640625" style="111" customWidth="1"/>
    <col min="17" max="17" width="38" style="111" customWidth="1"/>
    <col min="18" max="18" width="20.7265625" style="111" customWidth="1"/>
    <col min="19" max="19" width="34" style="111" customWidth="1"/>
    <col min="20" max="20" width="16.7265625" style="111" customWidth="1"/>
    <col min="21" max="21" width="18.54296875" style="111" customWidth="1"/>
    <col min="22" max="22" width="17.54296875" style="111" customWidth="1"/>
    <col min="23" max="23" width="27.54296875" style="111" customWidth="1"/>
    <col min="24" max="24" width="20.7265625" style="111" customWidth="1"/>
    <col min="25" max="25" width="15.81640625" style="111" customWidth="1"/>
    <col min="26" max="26" width="29.81640625" style="111" customWidth="1"/>
    <col min="27" max="27" width="28.54296875" style="111" customWidth="1"/>
    <col min="28" max="28" width="35.7265625" style="111" customWidth="1"/>
    <col min="29" max="29" width="35.1796875" style="111" customWidth="1"/>
    <col min="30" max="30" width="29.54296875" style="111" customWidth="1"/>
    <col min="31" max="16384" width="11.453125" style="111"/>
  </cols>
  <sheetData>
    <row r="3" spans="1:29" ht="43.5" x14ac:dyDescent="0.35">
      <c r="A3" s="110" t="s">
        <v>0</v>
      </c>
      <c r="B3" s="110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3</v>
      </c>
      <c r="I3" s="110" t="s">
        <v>7</v>
      </c>
      <c r="J3" s="110" t="s">
        <v>8</v>
      </c>
      <c r="K3" s="110" t="s">
        <v>382</v>
      </c>
      <c r="L3" s="174" t="s">
        <v>370</v>
      </c>
      <c r="M3" s="175" t="s">
        <v>383</v>
      </c>
      <c r="N3" s="110" t="s">
        <v>9</v>
      </c>
      <c r="O3" s="110" t="s">
        <v>133</v>
      </c>
      <c r="P3" s="110" t="s">
        <v>134</v>
      </c>
      <c r="Q3" s="110" t="s">
        <v>135</v>
      </c>
      <c r="R3" s="110" t="s">
        <v>136</v>
      </c>
      <c r="S3" s="175" t="s">
        <v>384</v>
      </c>
      <c r="T3" s="110" t="s">
        <v>137</v>
      </c>
      <c r="U3" s="110" t="s">
        <v>138</v>
      </c>
      <c r="V3" s="110" t="s">
        <v>139</v>
      </c>
      <c r="W3" s="110" t="s">
        <v>140</v>
      </c>
      <c r="X3" s="110" t="s">
        <v>141</v>
      </c>
      <c r="Y3" s="110" t="s">
        <v>142</v>
      </c>
      <c r="Z3" s="110" t="s">
        <v>143</v>
      </c>
      <c r="AA3" s="110" t="s">
        <v>144</v>
      </c>
      <c r="AB3" s="110" t="s">
        <v>145</v>
      </c>
      <c r="AC3" s="169" t="s">
        <v>385</v>
      </c>
    </row>
    <row r="4" spans="1:29" ht="28" x14ac:dyDescent="0.35">
      <c r="A4" s="298"/>
      <c r="B4" s="298"/>
      <c r="C4" s="290" t="s">
        <v>21</v>
      </c>
      <c r="D4" s="290">
        <v>0.5</v>
      </c>
      <c r="E4" s="290" t="s">
        <v>22</v>
      </c>
      <c r="F4" s="298" t="s">
        <v>45</v>
      </c>
      <c r="G4" s="362" t="s">
        <v>46</v>
      </c>
      <c r="H4" s="311">
        <v>0.6</v>
      </c>
      <c r="I4" s="311" t="s">
        <v>47</v>
      </c>
      <c r="J4" s="238">
        <v>1</v>
      </c>
      <c r="K4" s="318">
        <v>0.41</v>
      </c>
      <c r="L4" s="367">
        <v>0.13200000000000001</v>
      </c>
      <c r="M4" s="368"/>
      <c r="N4" s="290" t="s">
        <v>363</v>
      </c>
      <c r="O4" s="290" t="s">
        <v>354</v>
      </c>
      <c r="P4" s="345" t="s">
        <v>356</v>
      </c>
      <c r="Q4" s="147" t="s">
        <v>364</v>
      </c>
      <c r="R4" s="132">
        <v>1300</v>
      </c>
      <c r="S4" s="159"/>
      <c r="T4" s="310" t="s">
        <v>380</v>
      </c>
      <c r="U4" s="310" t="s">
        <v>253</v>
      </c>
      <c r="V4" s="336">
        <v>0.5</v>
      </c>
      <c r="W4" s="172" t="s">
        <v>339</v>
      </c>
      <c r="X4" s="172" t="s">
        <v>338</v>
      </c>
      <c r="Y4" s="284" t="s">
        <v>303</v>
      </c>
      <c r="Z4" s="285" t="s">
        <v>337</v>
      </c>
      <c r="AA4" s="285" t="s">
        <v>335</v>
      </c>
      <c r="AB4" s="291" t="s">
        <v>336</v>
      </c>
      <c r="AC4" s="369"/>
    </row>
    <row r="5" spans="1:29" ht="30" customHeight="1" x14ac:dyDescent="0.35">
      <c r="A5" s="298"/>
      <c r="B5" s="298"/>
      <c r="C5" s="290"/>
      <c r="D5" s="290"/>
      <c r="E5" s="290"/>
      <c r="F5" s="298"/>
      <c r="G5" s="362"/>
      <c r="H5" s="311"/>
      <c r="I5" s="311"/>
      <c r="J5" s="238"/>
      <c r="K5" s="238"/>
      <c r="L5" s="367"/>
      <c r="M5" s="368"/>
      <c r="N5" s="290"/>
      <c r="O5" s="290"/>
      <c r="P5" s="345"/>
      <c r="Q5" s="147" t="s">
        <v>365</v>
      </c>
      <c r="R5" s="132">
        <v>13</v>
      </c>
      <c r="S5" s="159"/>
      <c r="T5" s="310"/>
      <c r="U5" s="310"/>
      <c r="V5" s="336"/>
      <c r="W5" s="172" t="s">
        <v>339</v>
      </c>
      <c r="X5" s="172" t="s">
        <v>338</v>
      </c>
      <c r="Y5" s="284"/>
      <c r="Z5" s="285"/>
      <c r="AA5" s="285"/>
      <c r="AB5" s="291"/>
      <c r="AC5" s="369"/>
    </row>
    <row r="6" spans="1:29" ht="28" x14ac:dyDescent="0.35">
      <c r="A6" s="298"/>
      <c r="B6" s="298"/>
      <c r="C6" s="290"/>
      <c r="D6" s="290"/>
      <c r="E6" s="290"/>
      <c r="F6" s="298"/>
      <c r="G6" s="362"/>
      <c r="H6" s="311"/>
      <c r="I6" s="311"/>
      <c r="J6" s="238"/>
      <c r="K6" s="238"/>
      <c r="L6" s="367"/>
      <c r="M6" s="368"/>
      <c r="N6" s="290"/>
      <c r="O6" s="290"/>
      <c r="P6" s="345"/>
      <c r="Q6" s="147" t="s">
        <v>366</v>
      </c>
      <c r="R6" s="132">
        <v>0.25</v>
      </c>
      <c r="S6" s="159"/>
      <c r="T6" s="310"/>
      <c r="U6" s="310"/>
      <c r="V6" s="336"/>
      <c r="W6" s="172" t="s">
        <v>339</v>
      </c>
      <c r="X6" s="172" t="s">
        <v>338</v>
      </c>
      <c r="Y6" s="284"/>
      <c r="Z6" s="285"/>
      <c r="AA6" s="285"/>
      <c r="AB6" s="291"/>
      <c r="AC6" s="369"/>
    </row>
    <row r="7" spans="1:29" ht="15.75" customHeight="1" x14ac:dyDescent="0.35">
      <c r="A7" s="298"/>
      <c r="B7" s="298"/>
      <c r="C7" s="290"/>
      <c r="D7" s="290"/>
      <c r="E7" s="290"/>
      <c r="F7" s="298"/>
      <c r="G7" s="362"/>
      <c r="H7" s="311"/>
      <c r="I7" s="311"/>
      <c r="J7" s="238"/>
      <c r="K7" s="238"/>
      <c r="L7" s="367"/>
      <c r="M7" s="368"/>
      <c r="N7" s="290"/>
      <c r="O7" s="290"/>
      <c r="P7" s="345"/>
      <c r="Q7" s="147" t="s">
        <v>367</v>
      </c>
      <c r="R7" s="132">
        <v>0.3</v>
      </c>
      <c r="S7" s="159"/>
      <c r="T7" s="310"/>
      <c r="U7" s="310"/>
      <c r="V7" s="336"/>
      <c r="W7" s="172" t="s">
        <v>339</v>
      </c>
      <c r="X7" s="172" t="s">
        <v>338</v>
      </c>
      <c r="Y7" s="284"/>
      <c r="Z7" s="285"/>
      <c r="AA7" s="285"/>
      <c r="AB7" s="291"/>
      <c r="AC7" s="369"/>
    </row>
    <row r="8" spans="1:29" ht="28" x14ac:dyDescent="0.35">
      <c r="A8" s="298"/>
      <c r="B8" s="298"/>
      <c r="C8" s="290"/>
      <c r="D8" s="290"/>
      <c r="E8" s="290"/>
      <c r="F8" s="298"/>
      <c r="G8" s="362"/>
      <c r="H8" s="311"/>
      <c r="I8" s="311"/>
      <c r="J8" s="238"/>
      <c r="K8" s="238"/>
      <c r="L8" s="367"/>
      <c r="M8" s="368"/>
      <c r="N8" s="290"/>
      <c r="O8" s="290"/>
      <c r="P8" s="345"/>
      <c r="Q8" s="147" t="s">
        <v>368</v>
      </c>
      <c r="R8" s="132">
        <v>0.6</v>
      </c>
      <c r="S8" s="159"/>
      <c r="T8" s="310"/>
      <c r="U8" s="310"/>
      <c r="V8" s="336"/>
      <c r="W8" s="172" t="s">
        <v>339</v>
      </c>
      <c r="X8" s="172" t="s">
        <v>338</v>
      </c>
      <c r="Y8" s="284"/>
      <c r="Z8" s="285"/>
      <c r="AA8" s="285"/>
      <c r="AB8" s="291"/>
      <c r="AC8" s="369"/>
    </row>
    <row r="9" spans="1:29" x14ac:dyDescent="0.35">
      <c r="AA9" s="124"/>
      <c r="AB9" s="124"/>
    </row>
    <row r="10" spans="1:29" x14ac:dyDescent="0.35">
      <c r="AA10" s="124"/>
      <c r="AB10" s="124"/>
    </row>
    <row r="11" spans="1:29" x14ac:dyDescent="0.35">
      <c r="AA11" s="124"/>
      <c r="AB11" s="124"/>
    </row>
    <row r="12" spans="1:29" x14ac:dyDescent="0.35">
      <c r="AA12" s="124"/>
      <c r="AB12" s="124"/>
    </row>
    <row r="13" spans="1:29" x14ac:dyDescent="0.35">
      <c r="AA13" s="124"/>
      <c r="AB13" s="124"/>
    </row>
    <row r="14" spans="1:29" x14ac:dyDescent="0.35">
      <c r="AA14" s="124"/>
      <c r="AB14" s="124"/>
    </row>
    <row r="15" spans="1:29" x14ac:dyDescent="0.35">
      <c r="AA15" s="124"/>
      <c r="AB15" s="124"/>
    </row>
    <row r="16" spans="1:29" x14ac:dyDescent="0.35">
      <c r="AA16" s="124"/>
      <c r="AB16" s="124"/>
    </row>
    <row r="17" spans="27:28" x14ac:dyDescent="0.35">
      <c r="AA17" s="124"/>
      <c r="AB17" s="124"/>
    </row>
    <row r="18" spans="27:28" x14ac:dyDescent="0.35">
      <c r="AA18" s="124"/>
      <c r="AB18" s="124"/>
    </row>
    <row r="19" spans="27:28" x14ac:dyDescent="0.35">
      <c r="AA19" s="124"/>
      <c r="AB19" s="124"/>
    </row>
    <row r="20" spans="27:28" x14ac:dyDescent="0.35">
      <c r="AA20" s="124"/>
      <c r="AB20" s="124"/>
    </row>
    <row r="21" spans="27:28" x14ac:dyDescent="0.35">
      <c r="AA21" s="124"/>
      <c r="AB21" s="124"/>
    </row>
    <row r="22" spans="27:28" x14ac:dyDescent="0.35">
      <c r="AA22" s="124"/>
      <c r="AB22" s="124"/>
    </row>
  </sheetData>
  <autoFilter ref="A3:AC8" xr:uid="{FA32D7E9-C65C-44B0-8E47-60A07F8C0F23}"/>
  <mergeCells count="24">
    <mergeCell ref="Y4:Y8"/>
    <mergeCell ref="Z4:Z8"/>
    <mergeCell ref="AA4:AA8"/>
    <mergeCell ref="AB4:AB8"/>
    <mergeCell ref="AC4:AC8"/>
    <mergeCell ref="F4:F8"/>
    <mergeCell ref="G4:G8"/>
    <mergeCell ref="V4:V8"/>
    <mergeCell ref="H4:H8"/>
    <mergeCell ref="I4:I8"/>
    <mergeCell ref="J4:J8"/>
    <mergeCell ref="K4:K8"/>
    <mergeCell ref="L4:L8"/>
    <mergeCell ref="M4:M8"/>
    <mergeCell ref="N4:N8"/>
    <mergeCell ref="O4:O8"/>
    <mergeCell ref="P4:P8"/>
    <mergeCell ref="T4:T8"/>
    <mergeCell ref="U4:U8"/>
    <mergeCell ref="B4:B8"/>
    <mergeCell ref="A4:A8"/>
    <mergeCell ref="C4:C8"/>
    <mergeCell ref="D4:D8"/>
    <mergeCell ref="E4:E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E00F2-DD79-4D01-9CEA-776C65DE392D}">
  <dimension ref="A3:AC35"/>
  <sheetViews>
    <sheetView topLeftCell="A3" zoomScale="80" zoomScaleNormal="80" workbookViewId="0">
      <pane xSplit="1" ySplit="1" topLeftCell="V16" activePane="bottomRight" state="frozen"/>
      <selection activeCell="A3" sqref="A3"/>
      <selection pane="topRight" activeCell="B3" sqref="B3"/>
      <selection pane="bottomLeft" activeCell="A4" sqref="A4"/>
      <selection pane="bottomRight" activeCell="AA58" sqref="AA58"/>
    </sheetView>
  </sheetViews>
  <sheetFormatPr baseColWidth="10" defaultColWidth="11.453125" defaultRowHeight="14.5" x14ac:dyDescent="0.35"/>
  <cols>
    <col min="1" max="1" width="25.1796875" style="111" customWidth="1"/>
    <col min="2" max="2" width="17.54296875" style="111" customWidth="1"/>
    <col min="3" max="3" width="16.26953125" style="111" customWidth="1"/>
    <col min="4" max="4" width="16.54296875" style="111" customWidth="1"/>
    <col min="5" max="5" width="16" style="111" customWidth="1"/>
    <col min="6" max="6" width="26" style="111" customWidth="1"/>
    <col min="7" max="7" width="23.26953125" style="111" customWidth="1"/>
    <col min="8" max="8" width="20.54296875" style="111" customWidth="1"/>
    <col min="9" max="9" width="23.81640625" style="111" customWidth="1"/>
    <col min="10" max="11" width="23.26953125" style="111" customWidth="1"/>
    <col min="12" max="12" width="26.453125" style="111" customWidth="1"/>
    <col min="13" max="13" width="24" style="111" customWidth="1"/>
    <col min="14" max="14" width="32.81640625" style="111" customWidth="1"/>
    <col min="15" max="15" width="40" style="111" customWidth="1"/>
    <col min="16" max="16" width="39.81640625" style="111" customWidth="1"/>
    <col min="17" max="17" width="38" style="111" customWidth="1"/>
    <col min="18" max="18" width="20.7265625" style="111" customWidth="1"/>
    <col min="19" max="19" width="34" style="111" customWidth="1"/>
    <col min="20" max="20" width="16.7265625" style="111" customWidth="1"/>
    <col min="21" max="21" width="18.54296875" style="111" customWidth="1"/>
    <col min="22" max="22" width="17.54296875" style="111" customWidth="1"/>
    <col min="23" max="23" width="27.54296875" style="111" customWidth="1"/>
    <col min="24" max="24" width="20.7265625" style="111" customWidth="1"/>
    <col min="25" max="25" width="15.81640625" style="111" customWidth="1"/>
    <col min="26" max="26" width="29.81640625" style="111" customWidth="1"/>
    <col min="27" max="27" width="28.54296875" style="111" customWidth="1"/>
    <col min="28" max="28" width="35.7265625" style="111" customWidth="1"/>
    <col min="29" max="29" width="35.1796875" style="111" customWidth="1"/>
    <col min="30" max="30" width="29.54296875" style="111" customWidth="1"/>
    <col min="31" max="16384" width="11.453125" style="111"/>
  </cols>
  <sheetData>
    <row r="3" spans="1:29" ht="43.5" x14ac:dyDescent="0.35">
      <c r="A3" s="110" t="s">
        <v>0</v>
      </c>
      <c r="B3" s="110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3</v>
      </c>
      <c r="I3" s="110" t="s">
        <v>7</v>
      </c>
      <c r="J3" s="110" t="s">
        <v>8</v>
      </c>
      <c r="K3" s="110" t="s">
        <v>382</v>
      </c>
      <c r="L3" s="174" t="s">
        <v>370</v>
      </c>
      <c r="M3" s="175" t="s">
        <v>383</v>
      </c>
      <c r="N3" s="110" t="s">
        <v>9</v>
      </c>
      <c r="O3" s="110" t="s">
        <v>133</v>
      </c>
      <c r="P3" s="110" t="s">
        <v>134</v>
      </c>
      <c r="Q3" s="110" t="s">
        <v>135</v>
      </c>
      <c r="R3" s="110" t="s">
        <v>136</v>
      </c>
      <c r="S3" s="175" t="s">
        <v>384</v>
      </c>
      <c r="T3" s="110" t="s">
        <v>137</v>
      </c>
      <c r="U3" s="110" t="s">
        <v>138</v>
      </c>
      <c r="V3" s="110" t="s">
        <v>139</v>
      </c>
      <c r="W3" s="110" t="s">
        <v>140</v>
      </c>
      <c r="X3" s="110" t="s">
        <v>141</v>
      </c>
      <c r="Y3" s="110" t="s">
        <v>142</v>
      </c>
      <c r="Z3" s="110" t="s">
        <v>143</v>
      </c>
      <c r="AA3" s="110" t="s">
        <v>144</v>
      </c>
      <c r="AB3" s="110" t="s">
        <v>145</v>
      </c>
      <c r="AC3" s="169" t="s">
        <v>385</v>
      </c>
    </row>
    <row r="4" spans="1:29" ht="92.25" customHeight="1" x14ac:dyDescent="0.35">
      <c r="A4" s="298" t="s">
        <v>55</v>
      </c>
      <c r="B4" s="298" t="s">
        <v>334</v>
      </c>
      <c r="C4" s="298" t="s">
        <v>57</v>
      </c>
      <c r="D4" s="298">
        <v>0.3</v>
      </c>
      <c r="E4" s="298" t="s">
        <v>58</v>
      </c>
      <c r="F4" s="298" t="s">
        <v>59</v>
      </c>
      <c r="G4" s="298" t="s">
        <v>340</v>
      </c>
      <c r="H4" s="145">
        <v>0.32</v>
      </c>
      <c r="I4" s="298" t="s">
        <v>341</v>
      </c>
      <c r="J4" s="318">
        <v>1</v>
      </c>
      <c r="K4" s="318">
        <v>0.56000000000000005</v>
      </c>
      <c r="L4" s="370">
        <f>19.65%+K4</f>
        <v>0.75650000000000006</v>
      </c>
      <c r="M4" s="371"/>
      <c r="N4" s="238" t="s">
        <v>182</v>
      </c>
      <c r="O4" s="255" t="s">
        <v>353</v>
      </c>
      <c r="P4" s="238" t="s">
        <v>230</v>
      </c>
      <c r="Q4" s="142" t="s">
        <v>259</v>
      </c>
      <c r="R4" s="144">
        <v>75908</v>
      </c>
      <c r="S4" s="160"/>
      <c r="T4" s="148" t="s">
        <v>380</v>
      </c>
      <c r="U4" s="148" t="s">
        <v>243</v>
      </c>
      <c r="V4" s="149">
        <v>1</v>
      </c>
      <c r="W4" s="150" t="s">
        <v>387</v>
      </c>
      <c r="X4" s="150" t="s">
        <v>386</v>
      </c>
      <c r="Y4" s="150" t="s">
        <v>244</v>
      </c>
      <c r="Z4" s="148" t="s">
        <v>264</v>
      </c>
      <c r="AA4" s="189" t="s">
        <v>265</v>
      </c>
      <c r="AB4" s="143" t="s">
        <v>266</v>
      </c>
      <c r="AC4" s="164"/>
    </row>
    <row r="5" spans="1:29" ht="92.25" customHeight="1" x14ac:dyDescent="0.35">
      <c r="A5" s="298"/>
      <c r="B5" s="298"/>
      <c r="C5" s="298"/>
      <c r="D5" s="298"/>
      <c r="E5" s="298"/>
      <c r="F5" s="298"/>
      <c r="G5" s="298"/>
      <c r="H5" s="145"/>
      <c r="I5" s="298"/>
      <c r="J5" s="318"/>
      <c r="K5" s="318"/>
      <c r="L5" s="339"/>
      <c r="M5" s="338"/>
      <c r="N5" s="238"/>
      <c r="O5" s="255"/>
      <c r="P5" s="238"/>
      <c r="Q5" s="142" t="s">
        <v>237</v>
      </c>
      <c r="R5" s="144">
        <v>520</v>
      </c>
      <c r="S5" s="160"/>
      <c r="T5" s="148" t="s">
        <v>380</v>
      </c>
      <c r="U5" s="148" t="s">
        <v>224</v>
      </c>
      <c r="V5" s="149">
        <v>1</v>
      </c>
      <c r="W5" s="150" t="s">
        <v>387</v>
      </c>
      <c r="X5" s="150" t="s">
        <v>386</v>
      </c>
      <c r="Y5" s="150" t="s">
        <v>277</v>
      </c>
      <c r="Z5" s="148" t="s">
        <v>267</v>
      </c>
      <c r="AA5" s="189" t="s">
        <v>265</v>
      </c>
      <c r="AB5" s="143" t="s">
        <v>268</v>
      </c>
      <c r="AC5" s="164"/>
    </row>
    <row r="6" spans="1:29" ht="108.5" x14ac:dyDescent="0.35">
      <c r="A6" s="298"/>
      <c r="B6" s="298"/>
      <c r="C6" s="298"/>
      <c r="D6" s="298"/>
      <c r="E6" s="298"/>
      <c r="F6" s="298"/>
      <c r="G6" s="146" t="s">
        <v>342</v>
      </c>
      <c r="H6" s="145">
        <v>0.32</v>
      </c>
      <c r="I6" s="146" t="s">
        <v>343</v>
      </c>
      <c r="J6" s="127">
        <v>1</v>
      </c>
      <c r="K6" s="127"/>
      <c r="L6" s="190">
        <v>0.19650000000000001</v>
      </c>
      <c r="M6" s="191"/>
      <c r="N6" s="238"/>
      <c r="O6" s="255"/>
      <c r="P6" s="238"/>
      <c r="Q6" s="142" t="s">
        <v>238</v>
      </c>
      <c r="R6" s="144">
        <v>600</v>
      </c>
      <c r="S6" s="160"/>
      <c r="T6" s="144" t="s">
        <v>380</v>
      </c>
      <c r="U6" s="148" t="s">
        <v>227</v>
      </c>
      <c r="V6" s="149">
        <v>0.1</v>
      </c>
      <c r="W6" s="150" t="s">
        <v>387</v>
      </c>
      <c r="X6" s="150" t="s">
        <v>386</v>
      </c>
      <c r="Y6" s="299" t="s">
        <v>244</v>
      </c>
      <c r="Z6" s="284" t="s">
        <v>269</v>
      </c>
      <c r="AA6" s="285" t="s">
        <v>265</v>
      </c>
      <c r="AB6" s="291" t="s">
        <v>270</v>
      </c>
      <c r="AC6" s="348"/>
    </row>
    <row r="7" spans="1:29" ht="132.75" customHeight="1" x14ac:dyDescent="0.35">
      <c r="A7" s="298"/>
      <c r="B7" s="298"/>
      <c r="C7" s="298"/>
      <c r="D7" s="298"/>
      <c r="E7" s="298"/>
      <c r="F7" s="298"/>
      <c r="G7" s="298" t="s">
        <v>344</v>
      </c>
      <c r="H7" s="301">
        <v>0</v>
      </c>
      <c r="I7" s="298" t="s">
        <v>345</v>
      </c>
      <c r="J7" s="238">
        <v>1</v>
      </c>
      <c r="K7" s="318">
        <v>0.25</v>
      </c>
      <c r="L7" s="372">
        <v>1</v>
      </c>
      <c r="M7" s="373"/>
      <c r="N7" s="238"/>
      <c r="O7" s="255"/>
      <c r="P7" s="238"/>
      <c r="Q7" s="144" t="s">
        <v>239</v>
      </c>
      <c r="R7" s="144">
        <v>200</v>
      </c>
      <c r="S7" s="160"/>
      <c r="T7" s="144" t="s">
        <v>380</v>
      </c>
      <c r="U7" s="148" t="s">
        <v>227</v>
      </c>
      <c r="V7" s="149">
        <v>0.1</v>
      </c>
      <c r="W7" s="150" t="s">
        <v>387</v>
      </c>
      <c r="X7" s="150" t="s">
        <v>386</v>
      </c>
      <c r="Y7" s="299"/>
      <c r="Z7" s="284"/>
      <c r="AA7" s="285"/>
      <c r="AB7" s="291"/>
      <c r="AC7" s="348"/>
    </row>
    <row r="8" spans="1:29" ht="132.75" customHeight="1" x14ac:dyDescent="0.35">
      <c r="A8" s="298"/>
      <c r="B8" s="298"/>
      <c r="C8" s="298"/>
      <c r="D8" s="298"/>
      <c r="E8" s="298"/>
      <c r="F8" s="298"/>
      <c r="G8" s="298"/>
      <c r="H8" s="301"/>
      <c r="I8" s="298"/>
      <c r="J8" s="238"/>
      <c r="K8" s="238"/>
      <c r="L8" s="339"/>
      <c r="M8" s="338"/>
      <c r="N8" s="238"/>
      <c r="O8" s="255"/>
      <c r="P8" s="238"/>
      <c r="Q8" s="142" t="s">
        <v>260</v>
      </c>
      <c r="R8" s="144">
        <v>1</v>
      </c>
      <c r="S8" s="160"/>
      <c r="T8" s="144" t="s">
        <v>380</v>
      </c>
      <c r="U8" s="148" t="s">
        <v>263</v>
      </c>
      <c r="V8" s="149">
        <v>0.1</v>
      </c>
      <c r="W8" s="150" t="s">
        <v>387</v>
      </c>
      <c r="X8" s="150" t="s">
        <v>386</v>
      </c>
      <c r="Y8" s="299"/>
      <c r="Z8" s="284"/>
      <c r="AA8" s="285"/>
      <c r="AB8" s="291"/>
      <c r="AC8" s="348"/>
    </row>
    <row r="9" spans="1:29" ht="87" x14ac:dyDescent="0.35">
      <c r="A9" s="298"/>
      <c r="B9" s="298"/>
      <c r="C9" s="298"/>
      <c r="D9" s="298"/>
      <c r="E9" s="298"/>
      <c r="F9" s="298"/>
      <c r="G9" s="298"/>
      <c r="H9" s="301"/>
      <c r="I9" s="298"/>
      <c r="J9" s="238"/>
      <c r="K9" s="238"/>
      <c r="L9" s="339"/>
      <c r="M9" s="338"/>
      <c r="N9" s="238"/>
      <c r="O9" s="255"/>
      <c r="P9" s="238"/>
      <c r="Q9" s="142" t="s">
        <v>241</v>
      </c>
      <c r="R9" s="144">
        <v>10</v>
      </c>
      <c r="S9" s="160"/>
      <c r="T9" s="144" t="s">
        <v>380</v>
      </c>
      <c r="U9" s="148" t="s">
        <v>227</v>
      </c>
      <c r="V9" s="149">
        <v>0.1</v>
      </c>
      <c r="W9" s="150" t="s">
        <v>387</v>
      </c>
      <c r="X9" s="150" t="s">
        <v>386</v>
      </c>
      <c r="Y9" s="299" t="s">
        <v>277</v>
      </c>
      <c r="Z9" s="284" t="s">
        <v>267</v>
      </c>
      <c r="AA9" s="285" t="s">
        <v>265</v>
      </c>
      <c r="AB9" s="291" t="s">
        <v>268</v>
      </c>
      <c r="AC9" s="348"/>
    </row>
    <row r="10" spans="1:29" ht="30.75" customHeight="1" x14ac:dyDescent="0.35">
      <c r="A10" s="298"/>
      <c r="B10" s="298"/>
      <c r="C10" s="298"/>
      <c r="D10" s="298"/>
      <c r="E10" s="298"/>
      <c r="F10" s="298"/>
      <c r="G10" s="298" t="s">
        <v>346</v>
      </c>
      <c r="H10" s="298" t="s">
        <v>261</v>
      </c>
      <c r="I10" s="298" t="s">
        <v>67</v>
      </c>
      <c r="J10" s="238">
        <v>1</v>
      </c>
      <c r="K10" s="318">
        <v>0.25</v>
      </c>
      <c r="L10" s="374">
        <v>1</v>
      </c>
      <c r="M10" s="375"/>
      <c r="N10" s="238"/>
      <c r="O10" s="255"/>
      <c r="P10" s="238"/>
      <c r="Q10" s="142" t="s">
        <v>242</v>
      </c>
      <c r="R10" s="144">
        <v>600</v>
      </c>
      <c r="S10" s="160"/>
      <c r="T10" s="144" t="s">
        <v>380</v>
      </c>
      <c r="U10" s="148" t="s">
        <v>227</v>
      </c>
      <c r="V10" s="149">
        <v>0.1</v>
      </c>
      <c r="W10" s="150" t="s">
        <v>387</v>
      </c>
      <c r="X10" s="150" t="s">
        <v>386</v>
      </c>
      <c r="Y10" s="299"/>
      <c r="Z10" s="284"/>
      <c r="AA10" s="285"/>
      <c r="AB10" s="291"/>
      <c r="AC10" s="348"/>
    </row>
    <row r="11" spans="1:29" ht="30.75" customHeight="1" x14ac:dyDescent="0.35">
      <c r="A11" s="298"/>
      <c r="B11" s="298"/>
      <c r="C11" s="298"/>
      <c r="D11" s="298"/>
      <c r="E11" s="298"/>
      <c r="F11" s="298"/>
      <c r="G11" s="298"/>
      <c r="H11" s="298"/>
      <c r="I11" s="298"/>
      <c r="J11" s="238"/>
      <c r="K11" s="238"/>
      <c r="L11" s="374"/>
      <c r="M11" s="375"/>
      <c r="N11" s="238"/>
      <c r="O11" s="255"/>
      <c r="P11" s="238"/>
      <c r="Q11" s="142" t="s">
        <v>262</v>
      </c>
      <c r="R11" s="144">
        <v>2</v>
      </c>
      <c r="S11" s="160"/>
      <c r="T11" s="144" t="s">
        <v>380</v>
      </c>
      <c r="U11" s="148" t="s">
        <v>227</v>
      </c>
      <c r="V11" s="149">
        <v>1.1000000000000001</v>
      </c>
      <c r="W11" s="150" t="s">
        <v>387</v>
      </c>
      <c r="X11" s="150" t="s">
        <v>386</v>
      </c>
      <c r="Y11" s="299"/>
      <c r="Z11" s="284"/>
      <c r="AA11" s="285"/>
      <c r="AB11" s="291"/>
      <c r="AC11" s="348"/>
    </row>
    <row r="12" spans="1:29" ht="174" x14ac:dyDescent="0.35">
      <c r="A12" s="298"/>
      <c r="B12" s="298"/>
      <c r="C12" s="298"/>
      <c r="D12" s="298"/>
      <c r="E12" s="298"/>
      <c r="F12" s="298"/>
      <c r="G12" s="298"/>
      <c r="H12" s="298">
        <v>0</v>
      </c>
      <c r="I12" s="298"/>
      <c r="J12" s="238"/>
      <c r="K12" s="238"/>
      <c r="L12" s="374"/>
      <c r="M12" s="375"/>
      <c r="N12" s="238"/>
      <c r="O12" s="255"/>
      <c r="P12" s="238"/>
      <c r="Q12" s="142" t="s">
        <v>240</v>
      </c>
      <c r="R12" s="144">
        <v>600</v>
      </c>
      <c r="S12" s="160"/>
      <c r="T12" s="144" t="s">
        <v>380</v>
      </c>
      <c r="U12" s="148" t="s">
        <v>227</v>
      </c>
      <c r="V12" s="149">
        <v>0.1</v>
      </c>
      <c r="W12" s="150" t="s">
        <v>387</v>
      </c>
      <c r="X12" s="150" t="s">
        <v>386</v>
      </c>
      <c r="Y12" s="299"/>
      <c r="Z12" s="284"/>
      <c r="AA12" s="285"/>
      <c r="AB12" s="291"/>
      <c r="AC12" s="348"/>
    </row>
    <row r="13" spans="1:29" ht="32.25" customHeight="1" x14ac:dyDescent="0.35">
      <c r="A13" s="298"/>
      <c r="B13" s="298"/>
      <c r="C13" s="298"/>
      <c r="D13" s="298"/>
      <c r="E13" s="298"/>
      <c r="F13" s="298"/>
      <c r="G13" s="298" t="s">
        <v>347</v>
      </c>
      <c r="H13" s="332">
        <v>1</v>
      </c>
      <c r="I13" s="298" t="s">
        <v>348</v>
      </c>
      <c r="J13" s="318">
        <v>1</v>
      </c>
      <c r="K13" s="318">
        <v>1</v>
      </c>
      <c r="L13" s="372">
        <v>1</v>
      </c>
      <c r="M13" s="373"/>
      <c r="N13" s="342" t="s">
        <v>181</v>
      </c>
      <c r="O13" s="364" t="s">
        <v>355</v>
      </c>
      <c r="P13" s="238" t="s">
        <v>286</v>
      </c>
      <c r="Q13" s="117" t="s">
        <v>279</v>
      </c>
      <c r="R13" s="173" t="s">
        <v>287</v>
      </c>
      <c r="S13" s="192"/>
      <c r="T13" s="144" t="s">
        <v>380</v>
      </c>
      <c r="U13" s="148" t="s">
        <v>287</v>
      </c>
      <c r="V13" s="149" t="s">
        <v>287</v>
      </c>
      <c r="W13" s="150" t="s">
        <v>278</v>
      </c>
      <c r="X13" s="150" t="s">
        <v>159</v>
      </c>
      <c r="Y13" s="150" t="s">
        <v>287</v>
      </c>
      <c r="Z13" s="284" t="s">
        <v>274</v>
      </c>
      <c r="AA13" s="285" t="s">
        <v>272</v>
      </c>
      <c r="AB13" s="291" t="s">
        <v>275</v>
      </c>
      <c r="AC13" s="348"/>
    </row>
    <row r="14" spans="1:29" ht="45.75" customHeight="1" x14ac:dyDescent="0.35">
      <c r="A14" s="298"/>
      <c r="B14" s="298"/>
      <c r="C14" s="298"/>
      <c r="D14" s="298"/>
      <c r="E14" s="298"/>
      <c r="F14" s="298"/>
      <c r="G14" s="298"/>
      <c r="H14" s="332"/>
      <c r="I14" s="298"/>
      <c r="J14" s="318"/>
      <c r="K14" s="318"/>
      <c r="L14" s="372"/>
      <c r="M14" s="373"/>
      <c r="N14" s="342"/>
      <c r="O14" s="364"/>
      <c r="P14" s="238"/>
      <c r="Q14" s="117" t="s">
        <v>280</v>
      </c>
      <c r="R14" s="131">
        <v>1</v>
      </c>
      <c r="S14" s="160"/>
      <c r="T14" s="144" t="s">
        <v>380</v>
      </c>
      <c r="U14" s="148" t="s">
        <v>224</v>
      </c>
      <c r="V14" s="149">
        <v>0.05</v>
      </c>
      <c r="W14" s="150" t="s">
        <v>278</v>
      </c>
      <c r="X14" s="150" t="s">
        <v>159</v>
      </c>
      <c r="Y14" s="299" t="s">
        <v>276</v>
      </c>
      <c r="Z14" s="284"/>
      <c r="AA14" s="285" t="s">
        <v>272</v>
      </c>
      <c r="AB14" s="291"/>
      <c r="AC14" s="348"/>
    </row>
    <row r="15" spans="1:29" ht="31" x14ac:dyDescent="0.35">
      <c r="A15" s="298"/>
      <c r="B15" s="298"/>
      <c r="C15" s="298"/>
      <c r="D15" s="298"/>
      <c r="E15" s="298"/>
      <c r="F15" s="298"/>
      <c r="G15" s="298"/>
      <c r="H15" s="332"/>
      <c r="I15" s="298"/>
      <c r="J15" s="318"/>
      <c r="K15" s="318"/>
      <c r="L15" s="372"/>
      <c r="M15" s="373"/>
      <c r="N15" s="342"/>
      <c r="O15" s="364"/>
      <c r="P15" s="238"/>
      <c r="Q15" s="117" t="s">
        <v>281</v>
      </c>
      <c r="R15" s="131">
        <v>100</v>
      </c>
      <c r="S15" s="160"/>
      <c r="T15" s="144" t="s">
        <v>380</v>
      </c>
      <c r="U15" s="148" t="s">
        <v>224</v>
      </c>
      <c r="V15" s="193">
        <v>0.25</v>
      </c>
      <c r="W15" s="150" t="s">
        <v>278</v>
      </c>
      <c r="X15" s="150" t="s">
        <v>159</v>
      </c>
      <c r="Y15" s="299"/>
      <c r="Z15" s="284"/>
      <c r="AA15" s="285"/>
      <c r="AB15" s="291"/>
      <c r="AC15" s="348"/>
    </row>
    <row r="16" spans="1:29" ht="77.5" x14ac:dyDescent="0.35">
      <c r="A16" s="298"/>
      <c r="B16" s="298"/>
      <c r="C16" s="298"/>
      <c r="D16" s="298"/>
      <c r="E16" s="298"/>
      <c r="F16" s="298"/>
      <c r="G16" s="298"/>
      <c r="H16" s="332"/>
      <c r="I16" s="298"/>
      <c r="J16" s="318"/>
      <c r="K16" s="318"/>
      <c r="L16" s="372"/>
      <c r="M16" s="373"/>
      <c r="N16" s="342"/>
      <c r="O16" s="364"/>
      <c r="P16" s="238"/>
      <c r="Q16" s="117" t="s">
        <v>282</v>
      </c>
      <c r="R16" s="125">
        <v>1</v>
      </c>
      <c r="S16" s="161"/>
      <c r="T16" s="144" t="s">
        <v>380</v>
      </c>
      <c r="U16" s="148" t="s">
        <v>227</v>
      </c>
      <c r="V16" s="149">
        <v>0.25</v>
      </c>
      <c r="W16" s="150" t="s">
        <v>278</v>
      </c>
      <c r="X16" s="150" t="s">
        <v>159</v>
      </c>
      <c r="Y16" s="299"/>
      <c r="Z16" s="284"/>
      <c r="AA16" s="285"/>
      <c r="AB16" s="291"/>
      <c r="AC16" s="348"/>
    </row>
    <row r="17" spans="1:29" ht="93" x14ac:dyDescent="0.35">
      <c r="A17" s="298"/>
      <c r="B17" s="298"/>
      <c r="C17" s="298"/>
      <c r="D17" s="298"/>
      <c r="E17" s="298"/>
      <c r="F17" s="298"/>
      <c r="G17" s="298"/>
      <c r="H17" s="332"/>
      <c r="I17" s="298"/>
      <c r="J17" s="318"/>
      <c r="K17" s="318"/>
      <c r="L17" s="372"/>
      <c r="M17" s="373"/>
      <c r="N17" s="342"/>
      <c r="O17" s="364"/>
      <c r="P17" s="238"/>
      <c r="Q17" s="117" t="s">
        <v>283</v>
      </c>
      <c r="R17" s="144">
        <v>10</v>
      </c>
      <c r="S17" s="160"/>
      <c r="T17" s="144" t="s">
        <v>380</v>
      </c>
      <c r="U17" s="148" t="s">
        <v>224</v>
      </c>
      <c r="V17" s="149">
        <v>0.25</v>
      </c>
      <c r="W17" s="150" t="s">
        <v>278</v>
      </c>
      <c r="X17" s="150" t="s">
        <v>159</v>
      </c>
      <c r="Y17" s="299"/>
      <c r="Z17" s="284"/>
      <c r="AA17" s="285"/>
      <c r="AB17" s="291"/>
      <c r="AC17" s="348"/>
    </row>
    <row r="18" spans="1:29" ht="72.5" x14ac:dyDescent="0.35">
      <c r="A18" s="298"/>
      <c r="B18" s="298"/>
      <c r="C18" s="298"/>
      <c r="D18" s="298"/>
      <c r="E18" s="298"/>
      <c r="F18" s="298"/>
      <c r="G18" s="298"/>
      <c r="H18" s="332"/>
      <c r="I18" s="298"/>
      <c r="J18" s="318"/>
      <c r="K18" s="318"/>
      <c r="L18" s="372"/>
      <c r="M18" s="373"/>
      <c r="N18" s="342"/>
      <c r="O18" s="364"/>
      <c r="P18" s="238"/>
      <c r="Q18" s="194" t="s">
        <v>284</v>
      </c>
      <c r="R18" s="144" t="s">
        <v>287</v>
      </c>
      <c r="S18" s="160"/>
      <c r="T18" s="144" t="s">
        <v>380</v>
      </c>
      <c r="U18" s="148" t="s">
        <v>287</v>
      </c>
      <c r="V18" s="149" t="s">
        <v>287</v>
      </c>
      <c r="W18" s="150" t="s">
        <v>278</v>
      </c>
      <c r="X18" s="150" t="s">
        <v>159</v>
      </c>
      <c r="Y18" s="299"/>
      <c r="Z18" s="284"/>
      <c r="AA18" s="285"/>
      <c r="AB18" s="291"/>
      <c r="AC18" s="348"/>
    </row>
    <row r="19" spans="1:29" ht="58" x14ac:dyDescent="0.35">
      <c r="A19" s="298"/>
      <c r="B19" s="298"/>
      <c r="C19" s="298"/>
      <c r="D19" s="298"/>
      <c r="E19" s="298"/>
      <c r="F19" s="298"/>
      <c r="G19" s="298"/>
      <c r="H19" s="332"/>
      <c r="I19" s="298"/>
      <c r="J19" s="318"/>
      <c r="K19" s="318"/>
      <c r="L19" s="372"/>
      <c r="M19" s="373"/>
      <c r="N19" s="342"/>
      <c r="O19" s="364"/>
      <c r="P19" s="238"/>
      <c r="Q19" s="194" t="s">
        <v>285</v>
      </c>
      <c r="R19" s="144">
        <v>10</v>
      </c>
      <c r="S19" s="160"/>
      <c r="T19" s="144" t="s">
        <v>380</v>
      </c>
      <c r="U19" s="148" t="s">
        <v>224</v>
      </c>
      <c r="V19" s="149">
        <v>0.25</v>
      </c>
      <c r="W19" s="150" t="s">
        <v>278</v>
      </c>
      <c r="X19" s="150" t="s">
        <v>159</v>
      </c>
      <c r="Y19" s="299"/>
      <c r="Z19" s="284"/>
      <c r="AA19" s="285"/>
      <c r="AB19" s="291"/>
      <c r="AC19" s="348"/>
    </row>
    <row r="20" spans="1:29" ht="46.5" x14ac:dyDescent="0.35">
      <c r="A20" s="298"/>
      <c r="B20" s="298"/>
      <c r="C20" s="298"/>
      <c r="D20" s="298"/>
      <c r="E20" s="298"/>
      <c r="F20" s="298"/>
      <c r="G20" s="298"/>
      <c r="H20" s="332"/>
      <c r="I20" s="298"/>
      <c r="J20" s="318"/>
      <c r="K20" s="318"/>
      <c r="L20" s="372"/>
      <c r="M20" s="373"/>
      <c r="N20" s="342"/>
      <c r="O20" s="364"/>
      <c r="P20" s="238"/>
      <c r="Q20" s="146" t="s">
        <v>348</v>
      </c>
      <c r="R20" s="125">
        <v>1</v>
      </c>
      <c r="S20" s="161"/>
      <c r="T20" s="113" t="s">
        <v>380</v>
      </c>
      <c r="U20" s="113" t="s">
        <v>224</v>
      </c>
      <c r="V20" s="119">
        <v>1</v>
      </c>
      <c r="W20" s="115" t="s">
        <v>278</v>
      </c>
      <c r="X20" s="171" t="s">
        <v>159</v>
      </c>
      <c r="Y20" s="299" t="s">
        <v>244</v>
      </c>
      <c r="Z20" s="255" t="s">
        <v>271</v>
      </c>
      <c r="AA20" s="294" t="s">
        <v>272</v>
      </c>
      <c r="AB20" s="260" t="s">
        <v>273</v>
      </c>
      <c r="AC20" s="340"/>
    </row>
    <row r="21" spans="1:29" ht="62" x14ac:dyDescent="0.35">
      <c r="A21" s="298"/>
      <c r="B21" s="298"/>
      <c r="C21" s="298"/>
      <c r="D21" s="298"/>
      <c r="E21" s="298"/>
      <c r="F21" s="298"/>
      <c r="G21" s="146" t="s">
        <v>70</v>
      </c>
      <c r="H21" s="145">
        <v>0</v>
      </c>
      <c r="I21" s="146" t="s">
        <v>349</v>
      </c>
      <c r="J21" s="134">
        <v>1</v>
      </c>
      <c r="K21" s="134" t="s">
        <v>287</v>
      </c>
      <c r="L21" s="156">
        <v>1</v>
      </c>
      <c r="M21" s="154"/>
      <c r="N21" s="342"/>
      <c r="O21" s="364"/>
      <c r="P21" s="238"/>
      <c r="Q21" s="146" t="s">
        <v>349</v>
      </c>
      <c r="R21" s="144" t="s">
        <v>287</v>
      </c>
      <c r="S21" s="160"/>
      <c r="T21" s="144" t="s">
        <v>380</v>
      </c>
      <c r="U21" s="144" t="s">
        <v>287</v>
      </c>
      <c r="V21" s="149" t="s">
        <v>287</v>
      </c>
      <c r="W21" s="115" t="s">
        <v>278</v>
      </c>
      <c r="X21" s="171" t="s">
        <v>159</v>
      </c>
      <c r="Y21" s="299"/>
      <c r="Z21" s="255"/>
      <c r="AA21" s="294"/>
      <c r="AB21" s="260"/>
      <c r="AC21" s="340"/>
    </row>
    <row r="22" spans="1:29" x14ac:dyDescent="0.35">
      <c r="AA22" s="124"/>
      <c r="AB22" s="124"/>
    </row>
    <row r="23" spans="1:29" x14ac:dyDescent="0.35">
      <c r="AA23" s="124"/>
      <c r="AB23" s="124"/>
    </row>
    <row r="24" spans="1:29" x14ac:dyDescent="0.35">
      <c r="AA24" s="124"/>
      <c r="AB24" s="124"/>
    </row>
    <row r="25" spans="1:29" x14ac:dyDescent="0.35">
      <c r="AA25" s="124"/>
      <c r="AB25" s="124"/>
    </row>
    <row r="26" spans="1:29" x14ac:dyDescent="0.35">
      <c r="AA26" s="124"/>
      <c r="AB26" s="124"/>
    </row>
    <row r="27" spans="1:29" x14ac:dyDescent="0.35">
      <c r="AA27" s="124"/>
      <c r="AB27" s="124"/>
    </row>
    <row r="28" spans="1:29" x14ac:dyDescent="0.35">
      <c r="AA28" s="124"/>
      <c r="AB28" s="124"/>
    </row>
    <row r="29" spans="1:29" x14ac:dyDescent="0.35">
      <c r="AA29" s="124"/>
      <c r="AB29" s="124"/>
    </row>
    <row r="30" spans="1:29" x14ac:dyDescent="0.35">
      <c r="AA30" s="124"/>
      <c r="AB30" s="124"/>
    </row>
    <row r="31" spans="1:29" x14ac:dyDescent="0.35">
      <c r="AA31" s="124"/>
      <c r="AB31" s="124"/>
    </row>
    <row r="32" spans="1:29" x14ac:dyDescent="0.35">
      <c r="AA32" s="124"/>
      <c r="AB32" s="124"/>
    </row>
    <row r="33" spans="27:28" x14ac:dyDescent="0.35">
      <c r="AA33" s="124"/>
      <c r="AB33" s="124"/>
    </row>
    <row r="34" spans="27:28" x14ac:dyDescent="0.35">
      <c r="AA34" s="124"/>
      <c r="AB34" s="124"/>
    </row>
    <row r="35" spans="27:28" x14ac:dyDescent="0.35">
      <c r="AA35" s="124"/>
      <c r="AB35" s="124"/>
    </row>
  </sheetData>
  <autoFilter ref="A3:AC21" xr:uid="{763C1664-F20F-47EF-B2E1-9583A52A7D74}"/>
  <mergeCells count="59">
    <mergeCell ref="Z13:Z19"/>
    <mergeCell ref="AA13:AA19"/>
    <mergeCell ref="AB13:AB19"/>
    <mergeCell ref="AC13:AC19"/>
    <mergeCell ref="Y14:Y19"/>
    <mergeCell ref="Y20:Y21"/>
    <mergeCell ref="Z20:Z21"/>
    <mergeCell ref="AA20:AA21"/>
    <mergeCell ref="AB20:AB21"/>
    <mergeCell ref="AC20:AC21"/>
    <mergeCell ref="P13:P21"/>
    <mergeCell ref="AA9:AA12"/>
    <mergeCell ref="AB9:AB12"/>
    <mergeCell ref="AC9:AC12"/>
    <mergeCell ref="G10:G12"/>
    <mergeCell ref="H10:H12"/>
    <mergeCell ref="I10:I12"/>
    <mergeCell ref="J10:J12"/>
    <mergeCell ref="K10:K12"/>
    <mergeCell ref="L10:L12"/>
    <mergeCell ref="M10:M12"/>
    <mergeCell ref="K13:K20"/>
    <mergeCell ref="L13:L20"/>
    <mergeCell ref="M13:M20"/>
    <mergeCell ref="N13:N21"/>
    <mergeCell ref="O13:O21"/>
    <mergeCell ref="AA6:AA8"/>
    <mergeCell ref="AB6:AB8"/>
    <mergeCell ref="AC6:AC8"/>
    <mergeCell ref="G7:G9"/>
    <mergeCell ref="H7:H9"/>
    <mergeCell ref="I7:I9"/>
    <mergeCell ref="J7:J9"/>
    <mergeCell ref="K7:K9"/>
    <mergeCell ref="L7:L9"/>
    <mergeCell ref="M7:M9"/>
    <mergeCell ref="Z6:Z8"/>
    <mergeCell ref="Z9:Z12"/>
    <mergeCell ref="M4:M5"/>
    <mergeCell ref="N4:N12"/>
    <mergeCell ref="O4:O12"/>
    <mergeCell ref="P4:P12"/>
    <mergeCell ref="Y6:Y8"/>
    <mergeCell ref="Y9:Y12"/>
    <mergeCell ref="F4:F21"/>
    <mergeCell ref="G4:G5"/>
    <mergeCell ref="I4:I5"/>
    <mergeCell ref="J4:J5"/>
    <mergeCell ref="K4:K5"/>
    <mergeCell ref="L4:L5"/>
    <mergeCell ref="G13:G20"/>
    <mergeCell ref="H13:H20"/>
    <mergeCell ref="I13:I20"/>
    <mergeCell ref="J13:J20"/>
    <mergeCell ref="A4:A21"/>
    <mergeCell ref="B4:B21"/>
    <mergeCell ref="C4:C21"/>
    <mergeCell ref="D4:D21"/>
    <mergeCell ref="E4:E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C7D8E-4597-45F0-85D8-F281DBEB6CF2}">
  <dimension ref="A3:AC21"/>
  <sheetViews>
    <sheetView topLeftCell="A3" zoomScale="80" zoomScaleNormal="80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Z63" sqref="Z63"/>
    </sheetView>
  </sheetViews>
  <sheetFormatPr baseColWidth="10" defaultColWidth="11.453125" defaultRowHeight="14.5" x14ac:dyDescent="0.35"/>
  <cols>
    <col min="1" max="1" width="25.1796875" style="111" customWidth="1"/>
    <col min="2" max="2" width="17.54296875" style="111" customWidth="1"/>
    <col min="3" max="3" width="16.26953125" style="111" customWidth="1"/>
    <col min="4" max="4" width="16.54296875" style="111" customWidth="1"/>
    <col min="5" max="5" width="16" style="111" customWidth="1"/>
    <col min="6" max="6" width="26" style="111" customWidth="1"/>
    <col min="7" max="7" width="23.26953125" style="111" customWidth="1"/>
    <col min="8" max="8" width="20.54296875" style="111" customWidth="1"/>
    <col min="9" max="9" width="23.81640625" style="111" customWidth="1"/>
    <col min="10" max="11" width="23.26953125" style="111" customWidth="1"/>
    <col min="12" max="12" width="26.453125" style="111" customWidth="1"/>
    <col min="13" max="13" width="24" style="111" customWidth="1"/>
    <col min="14" max="14" width="32.81640625" style="111" customWidth="1"/>
    <col min="15" max="15" width="40" style="111" customWidth="1"/>
    <col min="16" max="16" width="39.81640625" style="111" customWidth="1"/>
    <col min="17" max="17" width="38" style="111" customWidth="1"/>
    <col min="18" max="18" width="20.7265625" style="111" customWidth="1"/>
    <col min="19" max="19" width="34" style="111" customWidth="1"/>
    <col min="20" max="20" width="16.7265625" style="111" customWidth="1"/>
    <col min="21" max="21" width="18.54296875" style="111" customWidth="1"/>
    <col min="22" max="22" width="17.54296875" style="111" customWidth="1"/>
    <col min="23" max="23" width="27.54296875" style="111" customWidth="1"/>
    <col min="24" max="24" width="20.7265625" style="111" customWidth="1"/>
    <col min="25" max="25" width="15.81640625" style="111" customWidth="1"/>
    <col min="26" max="26" width="29.81640625" style="111" customWidth="1"/>
    <col min="27" max="27" width="28.54296875" style="111" customWidth="1"/>
    <col min="28" max="28" width="35.7265625" style="111" customWidth="1"/>
    <col min="29" max="29" width="35.1796875" style="111" customWidth="1"/>
    <col min="30" max="30" width="29.54296875" style="111" customWidth="1"/>
    <col min="31" max="16384" width="11.453125" style="111"/>
  </cols>
  <sheetData>
    <row r="3" spans="1:29" ht="43.5" x14ac:dyDescent="0.35">
      <c r="A3" s="110" t="s">
        <v>0</v>
      </c>
      <c r="B3" s="110" t="s">
        <v>1</v>
      </c>
      <c r="C3" s="110" t="s">
        <v>2</v>
      </c>
      <c r="D3" s="110" t="s">
        <v>3</v>
      </c>
      <c r="E3" s="110" t="s">
        <v>4</v>
      </c>
      <c r="F3" s="110" t="s">
        <v>5</v>
      </c>
      <c r="G3" s="110" t="s">
        <v>6</v>
      </c>
      <c r="H3" s="110" t="s">
        <v>3</v>
      </c>
      <c r="I3" s="110" t="s">
        <v>7</v>
      </c>
      <c r="J3" s="110" t="s">
        <v>8</v>
      </c>
      <c r="K3" s="110" t="s">
        <v>382</v>
      </c>
      <c r="L3" s="174" t="s">
        <v>370</v>
      </c>
      <c r="M3" s="175" t="s">
        <v>383</v>
      </c>
      <c r="N3" s="110" t="s">
        <v>9</v>
      </c>
      <c r="O3" s="110" t="s">
        <v>133</v>
      </c>
      <c r="P3" s="110" t="s">
        <v>134</v>
      </c>
      <c r="Q3" s="110" t="s">
        <v>135</v>
      </c>
      <c r="R3" s="110" t="s">
        <v>136</v>
      </c>
      <c r="S3" s="175" t="s">
        <v>384</v>
      </c>
      <c r="T3" s="110" t="s">
        <v>137</v>
      </c>
      <c r="U3" s="110" t="s">
        <v>138</v>
      </c>
      <c r="V3" s="110" t="s">
        <v>139</v>
      </c>
      <c r="W3" s="110" t="s">
        <v>140</v>
      </c>
      <c r="X3" s="110" t="s">
        <v>141</v>
      </c>
      <c r="Y3" s="110" t="s">
        <v>142</v>
      </c>
      <c r="Z3" s="110" t="s">
        <v>143</v>
      </c>
      <c r="AA3" s="110" t="s">
        <v>144</v>
      </c>
      <c r="AB3" s="110" t="s">
        <v>145</v>
      </c>
      <c r="AC3" s="169" t="s">
        <v>385</v>
      </c>
    </row>
    <row r="4" spans="1:29" ht="111" customHeight="1" x14ac:dyDescent="0.35">
      <c r="A4" s="298"/>
      <c r="B4" s="298"/>
      <c r="C4" s="298"/>
      <c r="D4" s="298"/>
      <c r="E4" s="298"/>
      <c r="F4" s="298"/>
      <c r="G4" s="298" t="s">
        <v>72</v>
      </c>
      <c r="H4" s="298" t="s">
        <v>73</v>
      </c>
      <c r="I4" s="298" t="s">
        <v>74</v>
      </c>
      <c r="J4" s="238">
        <v>3</v>
      </c>
      <c r="K4" s="238">
        <v>0</v>
      </c>
      <c r="L4" s="339">
        <v>1</v>
      </c>
      <c r="M4" s="338"/>
      <c r="N4" s="238" t="s">
        <v>194</v>
      </c>
      <c r="O4" s="255" t="s">
        <v>352</v>
      </c>
      <c r="P4" s="238" t="s">
        <v>195</v>
      </c>
      <c r="Q4" s="142" t="s">
        <v>199</v>
      </c>
      <c r="R4" s="125">
        <v>1</v>
      </c>
      <c r="S4" s="161"/>
      <c r="T4" s="112" t="s">
        <v>380</v>
      </c>
      <c r="U4" s="112" t="s">
        <v>251</v>
      </c>
      <c r="V4" s="116">
        <v>0.1</v>
      </c>
      <c r="W4" s="142" t="s">
        <v>249</v>
      </c>
      <c r="X4" s="142" t="s">
        <v>250</v>
      </c>
      <c r="Y4" s="238" t="s">
        <v>258</v>
      </c>
      <c r="Z4" s="238" t="s">
        <v>257</v>
      </c>
      <c r="AA4" s="294" t="s">
        <v>200</v>
      </c>
      <c r="AB4" s="294" t="s">
        <v>254</v>
      </c>
      <c r="AC4" s="338"/>
    </row>
    <row r="5" spans="1:29" ht="111" customHeight="1" x14ac:dyDescent="0.35">
      <c r="A5" s="298"/>
      <c r="B5" s="298"/>
      <c r="C5" s="298"/>
      <c r="D5" s="298"/>
      <c r="E5" s="298"/>
      <c r="F5" s="298"/>
      <c r="G5" s="298"/>
      <c r="H5" s="298"/>
      <c r="I5" s="298"/>
      <c r="J5" s="238"/>
      <c r="K5" s="238"/>
      <c r="L5" s="339"/>
      <c r="M5" s="338"/>
      <c r="N5" s="238"/>
      <c r="O5" s="255"/>
      <c r="P5" s="238"/>
      <c r="Q5" s="142" t="s">
        <v>196</v>
      </c>
      <c r="R5" s="125">
        <v>1</v>
      </c>
      <c r="S5" s="161"/>
      <c r="T5" s="112" t="s">
        <v>380</v>
      </c>
      <c r="U5" s="112" t="s">
        <v>252</v>
      </c>
      <c r="V5" s="116">
        <v>1</v>
      </c>
      <c r="W5" s="142" t="s">
        <v>249</v>
      </c>
      <c r="X5" s="142" t="s">
        <v>250</v>
      </c>
      <c r="Y5" s="238"/>
      <c r="Z5" s="238"/>
      <c r="AA5" s="294"/>
      <c r="AB5" s="294"/>
      <c r="AC5" s="338"/>
    </row>
    <row r="6" spans="1:29" ht="111" customHeight="1" x14ac:dyDescent="0.35">
      <c r="A6" s="298"/>
      <c r="B6" s="298"/>
      <c r="C6" s="298"/>
      <c r="D6" s="298"/>
      <c r="E6" s="298"/>
      <c r="F6" s="298"/>
      <c r="G6" s="298"/>
      <c r="H6" s="298"/>
      <c r="I6" s="298"/>
      <c r="J6" s="238"/>
      <c r="K6" s="238"/>
      <c r="L6" s="339"/>
      <c r="M6" s="338"/>
      <c r="N6" s="238"/>
      <c r="O6" s="255"/>
      <c r="P6" s="238"/>
      <c r="Q6" s="142" t="s">
        <v>197</v>
      </c>
      <c r="R6" s="125">
        <v>1</v>
      </c>
      <c r="S6" s="161"/>
      <c r="T6" s="112" t="s">
        <v>380</v>
      </c>
      <c r="U6" s="112" t="s">
        <v>253</v>
      </c>
      <c r="V6" s="116">
        <v>1</v>
      </c>
      <c r="W6" s="142" t="s">
        <v>249</v>
      </c>
      <c r="X6" s="142" t="s">
        <v>250</v>
      </c>
      <c r="Y6" s="238" t="s">
        <v>247</v>
      </c>
      <c r="Z6" s="238" t="s">
        <v>256</v>
      </c>
      <c r="AA6" s="294" t="s">
        <v>200</v>
      </c>
      <c r="AB6" s="294" t="s">
        <v>255</v>
      </c>
      <c r="AC6" s="338"/>
    </row>
    <row r="7" spans="1:29" ht="111" customHeight="1" x14ac:dyDescent="0.35">
      <c r="A7" s="298"/>
      <c r="B7" s="298"/>
      <c r="C7" s="298"/>
      <c r="D7" s="298"/>
      <c r="E7" s="298"/>
      <c r="F7" s="298"/>
      <c r="G7" s="298"/>
      <c r="H7" s="298"/>
      <c r="I7" s="298"/>
      <c r="J7" s="238"/>
      <c r="K7" s="238"/>
      <c r="L7" s="339"/>
      <c r="M7" s="338"/>
      <c r="N7" s="238"/>
      <c r="O7" s="255"/>
      <c r="P7" s="238"/>
      <c r="Q7" s="142" t="s">
        <v>198</v>
      </c>
      <c r="R7" s="125">
        <v>0</v>
      </c>
      <c r="S7" s="161"/>
      <c r="T7" s="112" t="s">
        <v>380</v>
      </c>
      <c r="U7" s="112" t="s">
        <v>224</v>
      </c>
      <c r="V7" s="116">
        <v>0.05</v>
      </c>
      <c r="W7" s="142" t="s">
        <v>249</v>
      </c>
      <c r="X7" s="142" t="s">
        <v>250</v>
      </c>
      <c r="Y7" s="238"/>
      <c r="Z7" s="238"/>
      <c r="AA7" s="294"/>
      <c r="AB7" s="294"/>
      <c r="AC7" s="338"/>
    </row>
    <row r="8" spans="1:29" x14ac:dyDescent="0.35">
      <c r="AA8" s="124"/>
      <c r="AB8" s="124"/>
    </row>
    <row r="9" spans="1:29" x14ac:dyDescent="0.35">
      <c r="AA9" s="124"/>
      <c r="AB9" s="124"/>
    </row>
    <row r="10" spans="1:29" x14ac:dyDescent="0.35">
      <c r="AA10" s="124"/>
      <c r="AB10" s="124"/>
    </row>
    <row r="11" spans="1:29" x14ac:dyDescent="0.35">
      <c r="AA11" s="124"/>
      <c r="AB11" s="124"/>
    </row>
    <row r="12" spans="1:29" x14ac:dyDescent="0.35">
      <c r="AA12" s="124"/>
      <c r="AB12" s="124"/>
    </row>
    <row r="13" spans="1:29" x14ac:dyDescent="0.35">
      <c r="AA13" s="124"/>
      <c r="AB13" s="124"/>
    </row>
    <row r="14" spans="1:29" x14ac:dyDescent="0.35">
      <c r="AA14" s="124"/>
      <c r="AB14" s="124"/>
    </row>
    <row r="15" spans="1:29" x14ac:dyDescent="0.35">
      <c r="AA15" s="124"/>
      <c r="AB15" s="124"/>
    </row>
    <row r="16" spans="1:29" x14ac:dyDescent="0.35">
      <c r="AA16" s="124"/>
      <c r="AB16" s="124"/>
    </row>
    <row r="17" spans="27:28" x14ac:dyDescent="0.35">
      <c r="AA17" s="124"/>
      <c r="AB17" s="124"/>
    </row>
    <row r="18" spans="27:28" x14ac:dyDescent="0.35">
      <c r="AA18" s="124"/>
      <c r="AB18" s="124"/>
    </row>
    <row r="19" spans="27:28" x14ac:dyDescent="0.35">
      <c r="AA19" s="124"/>
      <c r="AB19" s="124"/>
    </row>
    <row r="20" spans="27:28" x14ac:dyDescent="0.35">
      <c r="AA20" s="124"/>
      <c r="AB20" s="124"/>
    </row>
    <row r="21" spans="27:28" x14ac:dyDescent="0.35">
      <c r="AA21" s="124"/>
      <c r="AB21" s="124"/>
    </row>
  </sheetData>
  <autoFilter ref="A3:AC7" xr:uid="{4CF879D6-9C0D-4741-92EF-1B48B5F6A635}"/>
  <mergeCells count="26">
    <mergeCell ref="AA4:AA5"/>
    <mergeCell ref="AB4:AB5"/>
    <mergeCell ref="AC4:AC5"/>
    <mergeCell ref="Y6:Y7"/>
    <mergeCell ref="Z6:Z7"/>
    <mergeCell ref="AA6:AA7"/>
    <mergeCell ref="AB6:AB7"/>
    <mergeCell ref="AC6:AC7"/>
    <mergeCell ref="Z4:Z5"/>
    <mergeCell ref="M4:M7"/>
    <mergeCell ref="N4:N7"/>
    <mergeCell ref="O4:O7"/>
    <mergeCell ref="P4:P7"/>
    <mergeCell ref="Y4:Y5"/>
    <mergeCell ref="L4:L7"/>
    <mergeCell ref="F4:F7"/>
    <mergeCell ref="A4:A7"/>
    <mergeCell ref="B4:B7"/>
    <mergeCell ref="C4:C7"/>
    <mergeCell ref="D4:D7"/>
    <mergeCell ref="E4:E7"/>
    <mergeCell ref="G4:G7"/>
    <mergeCell ref="H4:H7"/>
    <mergeCell ref="I4:I7"/>
    <mergeCell ref="J4:J7"/>
    <mergeCell ref="K4:K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G18"/>
  <sheetViews>
    <sheetView topLeftCell="A2" zoomScale="60" zoomScaleNormal="60" workbookViewId="0">
      <pane ySplit="1" topLeftCell="A3" activePane="bottomLeft" state="frozen"/>
      <selection activeCell="D2" sqref="D2"/>
      <selection pane="bottomLeft" activeCell="F3" sqref="F3"/>
    </sheetView>
  </sheetViews>
  <sheetFormatPr baseColWidth="10" defaultColWidth="11.453125" defaultRowHeight="14" x14ac:dyDescent="0.3"/>
  <cols>
    <col min="1" max="1" width="11.453125" style="54"/>
    <col min="2" max="2" width="15.26953125" style="54" customWidth="1"/>
    <col min="3" max="3" width="27" style="54" customWidth="1"/>
    <col min="4" max="4" width="33.453125" style="54" customWidth="1"/>
    <col min="5" max="5" width="24" style="54" customWidth="1"/>
    <col min="6" max="6" width="26.1796875" style="54" customWidth="1"/>
    <col min="7" max="7" width="23.54296875" style="54" customWidth="1"/>
    <col min="8" max="8" width="29.26953125" style="54" customWidth="1"/>
    <col min="9" max="9" width="27" style="54" customWidth="1"/>
    <col min="10" max="10" width="17.7265625" style="54" customWidth="1"/>
    <col min="11" max="11" width="11.453125" style="54"/>
    <col min="12" max="12" width="27.81640625" style="54" customWidth="1"/>
    <col min="13" max="14" width="11.453125" style="54"/>
    <col min="15" max="15" width="36.54296875" style="54" customWidth="1"/>
    <col min="16" max="16" width="21.81640625" style="54" customWidth="1"/>
    <col min="17" max="17" width="11.453125" style="54"/>
    <col min="18" max="18" width="14.26953125" style="54" customWidth="1"/>
    <col min="19" max="19" width="11.453125" style="54"/>
    <col min="20" max="20" width="16.81640625" style="54" customWidth="1"/>
    <col min="21" max="21" width="17.81640625" style="54" customWidth="1"/>
    <col min="22" max="22" width="20" style="54" customWidth="1"/>
    <col min="23" max="23" width="17.81640625" style="54" customWidth="1"/>
    <col min="24" max="24" width="15.54296875" style="54" customWidth="1"/>
    <col min="25" max="25" width="17.7265625" style="54" customWidth="1"/>
    <col min="26" max="26" width="13.7265625" style="54" customWidth="1"/>
    <col min="27" max="16384" width="11.453125" style="54"/>
  </cols>
  <sheetData>
    <row r="2" spans="1:33" s="52" customFormat="1" ht="56.5" thickBot="1" x14ac:dyDescent="0.35">
      <c r="A2" s="79" t="s">
        <v>0</v>
      </c>
      <c r="B2" s="80" t="s">
        <v>1</v>
      </c>
      <c r="C2" s="80" t="s">
        <v>2</v>
      </c>
      <c r="D2" s="80" t="s">
        <v>3</v>
      </c>
      <c r="E2" s="80" t="s">
        <v>4</v>
      </c>
      <c r="F2" s="80" t="s">
        <v>5</v>
      </c>
      <c r="G2" s="80" t="s">
        <v>6</v>
      </c>
      <c r="H2" s="80" t="s">
        <v>3</v>
      </c>
      <c r="I2" s="80" t="s">
        <v>7</v>
      </c>
      <c r="J2" s="80" t="s">
        <v>8</v>
      </c>
      <c r="K2" s="79" t="s">
        <v>132</v>
      </c>
      <c r="L2" s="81" t="s">
        <v>9</v>
      </c>
      <c r="M2" s="82" t="s">
        <v>133</v>
      </c>
      <c r="N2" s="82" t="s">
        <v>134</v>
      </c>
      <c r="O2" s="82" t="s">
        <v>135</v>
      </c>
      <c r="P2" s="82" t="s">
        <v>136</v>
      </c>
      <c r="Q2" s="82" t="s">
        <v>137</v>
      </c>
      <c r="R2" s="81" t="s">
        <v>138</v>
      </c>
      <c r="S2" s="80" t="s">
        <v>139</v>
      </c>
      <c r="T2" s="80" t="s">
        <v>140</v>
      </c>
      <c r="U2" s="80" t="s">
        <v>141</v>
      </c>
      <c r="V2" s="80" t="s">
        <v>142</v>
      </c>
      <c r="W2" s="80" t="s">
        <v>143</v>
      </c>
      <c r="X2" s="80" t="s">
        <v>144</v>
      </c>
      <c r="Y2" s="80" t="s">
        <v>145</v>
      </c>
      <c r="Z2" s="80" t="s">
        <v>146</v>
      </c>
    </row>
    <row r="3" spans="1:33" s="53" customFormat="1" ht="70.5" thickBot="1" x14ac:dyDescent="0.35">
      <c r="A3" s="406" t="s">
        <v>10</v>
      </c>
      <c r="B3" s="83" t="s">
        <v>11</v>
      </c>
      <c r="C3" s="49" t="s">
        <v>12</v>
      </c>
      <c r="D3" s="49" t="s">
        <v>13</v>
      </c>
      <c r="E3" s="84" t="s">
        <v>14</v>
      </c>
      <c r="F3" s="83" t="s">
        <v>15</v>
      </c>
      <c r="G3" s="49" t="s">
        <v>16</v>
      </c>
      <c r="H3" s="49">
        <v>0</v>
      </c>
      <c r="I3" s="49" t="s">
        <v>17</v>
      </c>
      <c r="J3" s="85">
        <v>8</v>
      </c>
      <c r="K3" s="86" t="s">
        <v>148</v>
      </c>
      <c r="L3" s="87" t="s">
        <v>19</v>
      </c>
      <c r="M3" s="47"/>
      <c r="N3" s="47"/>
      <c r="O3" s="47" t="s">
        <v>149</v>
      </c>
      <c r="P3" s="47"/>
      <c r="Q3" s="88"/>
      <c r="R3" s="88"/>
      <c r="S3" s="88"/>
      <c r="T3" s="88"/>
      <c r="U3" s="89" t="s">
        <v>150</v>
      </c>
      <c r="V3" s="88"/>
      <c r="W3" s="88">
        <v>5140.16160545</v>
      </c>
      <c r="X3" s="88"/>
      <c r="Y3" s="88"/>
      <c r="Z3" s="88"/>
    </row>
    <row r="4" spans="1:33" s="53" customFormat="1" ht="84.5" thickBot="1" x14ac:dyDescent="0.35">
      <c r="A4" s="407"/>
      <c r="B4" s="409" t="s">
        <v>20</v>
      </c>
      <c r="C4" s="413" t="s">
        <v>21</v>
      </c>
      <c r="D4" s="413">
        <v>0.5</v>
      </c>
      <c r="E4" s="413" t="s">
        <v>22</v>
      </c>
      <c r="F4" s="409" t="s">
        <v>179</v>
      </c>
      <c r="G4" s="8" t="s">
        <v>23</v>
      </c>
      <c r="H4" s="8" t="s">
        <v>24</v>
      </c>
      <c r="I4" s="8" t="s">
        <v>25</v>
      </c>
      <c r="J4" s="8">
        <v>1</v>
      </c>
      <c r="K4" s="8">
        <v>0.25</v>
      </c>
      <c r="L4" s="418" t="s">
        <v>26</v>
      </c>
      <c r="M4" s="413"/>
      <c r="N4" s="8"/>
      <c r="O4" s="8" t="s">
        <v>152</v>
      </c>
      <c r="P4" s="8"/>
      <c r="Q4" s="90"/>
      <c r="R4" s="90"/>
      <c r="S4" s="90"/>
      <c r="T4" s="90"/>
      <c r="U4" s="90" t="s">
        <v>150</v>
      </c>
      <c r="V4" s="90"/>
      <c r="W4" s="90">
        <v>7656.6492719460302</v>
      </c>
      <c r="X4" s="90"/>
      <c r="Y4" s="90"/>
      <c r="Z4" s="90"/>
    </row>
    <row r="5" spans="1:33" s="53" customFormat="1" ht="70.5" thickBot="1" x14ac:dyDescent="0.35">
      <c r="A5" s="407"/>
      <c r="B5" s="410"/>
      <c r="C5" s="414"/>
      <c r="D5" s="414"/>
      <c r="E5" s="414"/>
      <c r="F5" s="410"/>
      <c r="G5" s="10" t="s">
        <v>151</v>
      </c>
      <c r="H5" s="10" t="s">
        <v>37</v>
      </c>
      <c r="I5" s="10" t="s">
        <v>38</v>
      </c>
      <c r="J5" s="85">
        <v>25</v>
      </c>
      <c r="K5" s="11">
        <v>10</v>
      </c>
      <c r="L5" s="419"/>
      <c r="M5" s="414"/>
      <c r="N5" s="16"/>
      <c r="O5" s="16" t="s">
        <v>153</v>
      </c>
      <c r="P5" s="16"/>
      <c r="Q5" s="91"/>
      <c r="R5" s="91"/>
      <c r="S5" s="91"/>
      <c r="T5" s="91"/>
      <c r="U5" s="92" t="s">
        <v>154</v>
      </c>
      <c r="V5" s="91"/>
      <c r="W5" s="91"/>
      <c r="X5" s="91"/>
      <c r="Y5" s="91"/>
      <c r="Z5" s="91"/>
      <c r="AG5" s="53" t="s">
        <v>147</v>
      </c>
    </row>
    <row r="6" spans="1:33" s="53" customFormat="1" ht="70.5" thickBot="1" x14ac:dyDescent="0.35">
      <c r="A6" s="407"/>
      <c r="B6" s="410"/>
      <c r="C6" s="415"/>
      <c r="D6" s="415"/>
      <c r="E6" s="415"/>
      <c r="F6" s="410"/>
      <c r="G6" s="10" t="s">
        <v>36</v>
      </c>
      <c r="H6" s="10" t="s">
        <v>39</v>
      </c>
      <c r="I6" s="10" t="s">
        <v>40</v>
      </c>
      <c r="J6" s="85">
        <v>1</v>
      </c>
      <c r="K6" s="11">
        <v>0.5</v>
      </c>
      <c r="L6" s="419"/>
      <c r="M6" s="415"/>
      <c r="N6" s="16"/>
      <c r="O6" s="16" t="s">
        <v>155</v>
      </c>
      <c r="P6" s="16"/>
      <c r="Q6" s="91"/>
      <c r="R6" s="91"/>
      <c r="S6" s="91"/>
      <c r="T6" s="91"/>
      <c r="U6" s="92" t="s">
        <v>154</v>
      </c>
      <c r="V6" s="91"/>
      <c r="W6" s="91"/>
      <c r="X6" s="91"/>
      <c r="Y6" s="91"/>
      <c r="Z6" s="91"/>
    </row>
    <row r="7" spans="1:33" s="53" customFormat="1" ht="84.5" thickBot="1" x14ac:dyDescent="0.35">
      <c r="A7" s="407"/>
      <c r="B7" s="411"/>
      <c r="C7" s="12" t="s">
        <v>27</v>
      </c>
      <c r="D7" s="10">
        <v>1</v>
      </c>
      <c r="E7" s="13" t="s">
        <v>28</v>
      </c>
      <c r="F7" s="411"/>
      <c r="G7" s="10" t="s">
        <v>29</v>
      </c>
      <c r="H7" s="10" t="s">
        <v>30</v>
      </c>
      <c r="I7" s="10" t="s">
        <v>31</v>
      </c>
      <c r="J7" s="85">
        <v>3</v>
      </c>
      <c r="K7" s="93">
        <v>0</v>
      </c>
      <c r="L7" s="420" t="s">
        <v>32</v>
      </c>
      <c r="M7" s="15"/>
      <c r="N7" s="15"/>
      <c r="O7" s="15" t="s">
        <v>158</v>
      </c>
      <c r="P7" s="422"/>
      <c r="Q7" s="387"/>
      <c r="R7" s="387"/>
      <c r="S7" s="387"/>
      <c r="T7" s="387"/>
      <c r="U7" s="387" t="s">
        <v>157</v>
      </c>
      <c r="V7" s="387"/>
      <c r="W7" s="387"/>
      <c r="X7" s="387"/>
      <c r="Y7" s="387"/>
      <c r="Z7" s="387"/>
    </row>
    <row r="8" spans="1:33" s="53" customFormat="1" x14ac:dyDescent="0.3">
      <c r="A8" s="407"/>
      <c r="B8" s="411"/>
      <c r="C8" s="390"/>
      <c r="D8" s="390"/>
      <c r="E8" s="392"/>
      <c r="F8" s="411"/>
      <c r="G8" s="394" t="s">
        <v>33</v>
      </c>
      <c r="H8" s="382" t="s">
        <v>34</v>
      </c>
      <c r="I8" s="397" t="s">
        <v>35</v>
      </c>
      <c r="J8" s="400">
        <v>1</v>
      </c>
      <c r="K8" s="403">
        <v>1</v>
      </c>
      <c r="L8" s="419"/>
      <c r="M8" s="16"/>
      <c r="N8" s="16"/>
      <c r="O8" s="16"/>
      <c r="P8" s="414"/>
      <c r="Q8" s="388"/>
      <c r="R8" s="388"/>
      <c r="S8" s="388"/>
      <c r="T8" s="388"/>
      <c r="U8" s="388"/>
      <c r="V8" s="388"/>
      <c r="W8" s="388"/>
      <c r="X8" s="388"/>
      <c r="Y8" s="388"/>
      <c r="Z8" s="388"/>
    </row>
    <row r="9" spans="1:33" s="53" customFormat="1" x14ac:dyDescent="0.3">
      <c r="A9" s="407"/>
      <c r="B9" s="411"/>
      <c r="C9" s="390"/>
      <c r="D9" s="390"/>
      <c r="E9" s="392"/>
      <c r="F9" s="411"/>
      <c r="G9" s="395"/>
      <c r="H9" s="382"/>
      <c r="I9" s="398"/>
      <c r="J9" s="401"/>
      <c r="K9" s="404"/>
      <c r="L9" s="419"/>
      <c r="M9" s="16"/>
      <c r="N9" s="16"/>
      <c r="O9" s="16"/>
      <c r="P9" s="414"/>
      <c r="Q9" s="388"/>
      <c r="R9" s="388"/>
      <c r="S9" s="388"/>
      <c r="T9" s="388"/>
      <c r="U9" s="388"/>
      <c r="V9" s="388"/>
      <c r="W9" s="388"/>
      <c r="X9" s="388"/>
      <c r="Y9" s="388"/>
      <c r="Z9" s="388"/>
    </row>
    <row r="10" spans="1:33" s="53" customFormat="1" ht="14.5" thickBot="1" x14ac:dyDescent="0.35">
      <c r="A10" s="407"/>
      <c r="B10" s="411"/>
      <c r="C10" s="390"/>
      <c r="D10" s="390"/>
      <c r="E10" s="392"/>
      <c r="F10" s="411"/>
      <c r="G10" s="396"/>
      <c r="H10" s="382"/>
      <c r="I10" s="399"/>
      <c r="J10" s="402"/>
      <c r="K10" s="405"/>
      <c r="L10" s="421"/>
      <c r="M10" s="11"/>
      <c r="N10" s="11"/>
      <c r="O10" s="11" t="s">
        <v>156</v>
      </c>
      <c r="P10" s="415"/>
      <c r="Q10" s="389"/>
      <c r="R10" s="389"/>
      <c r="S10" s="389"/>
      <c r="T10" s="389"/>
      <c r="U10" s="389"/>
      <c r="V10" s="389"/>
      <c r="W10" s="389"/>
      <c r="X10" s="389"/>
      <c r="Y10" s="389"/>
      <c r="Z10" s="389"/>
    </row>
    <row r="11" spans="1:33" s="53" customFormat="1" ht="56.5" thickBot="1" x14ac:dyDescent="0.35">
      <c r="A11" s="407"/>
      <c r="B11" s="411"/>
      <c r="C11" s="390"/>
      <c r="D11" s="390"/>
      <c r="E11" s="392"/>
      <c r="F11" s="412"/>
      <c r="G11" s="17" t="s">
        <v>41</v>
      </c>
      <c r="H11" s="17" t="s">
        <v>42</v>
      </c>
      <c r="I11" s="17" t="s">
        <v>43</v>
      </c>
      <c r="J11" s="85">
        <v>1</v>
      </c>
      <c r="K11" s="94">
        <v>0.25</v>
      </c>
      <c r="L11" s="5" t="s">
        <v>44</v>
      </c>
      <c r="M11" s="17"/>
      <c r="N11" s="17"/>
      <c r="O11" s="17" t="s">
        <v>160</v>
      </c>
      <c r="P11" s="95"/>
      <c r="Q11" s="96"/>
      <c r="R11" s="96"/>
      <c r="S11" s="96"/>
      <c r="T11" s="96"/>
      <c r="U11" s="97" t="s">
        <v>159</v>
      </c>
      <c r="V11" s="96"/>
      <c r="W11" s="98"/>
      <c r="X11" s="98"/>
      <c r="Y11" s="98"/>
      <c r="Z11" s="98"/>
    </row>
    <row r="12" spans="1:33" s="53" customFormat="1" ht="98.5" thickBot="1" x14ac:dyDescent="0.35">
      <c r="A12" s="407"/>
      <c r="B12" s="411"/>
      <c r="C12" s="390"/>
      <c r="D12" s="390"/>
      <c r="E12" s="392"/>
      <c r="F12" s="416" t="s">
        <v>45</v>
      </c>
      <c r="G12" s="423" t="s">
        <v>46</v>
      </c>
      <c r="H12" s="383">
        <v>0.6</v>
      </c>
      <c r="I12" s="383" t="s">
        <v>47</v>
      </c>
      <c r="J12" s="85" t="s">
        <v>18</v>
      </c>
      <c r="K12" s="86"/>
      <c r="L12" s="3" t="s">
        <v>48</v>
      </c>
      <c r="M12" s="8"/>
      <c r="N12" s="8"/>
      <c r="O12" s="8" t="s">
        <v>162</v>
      </c>
      <c r="P12" s="104">
        <v>700400000</v>
      </c>
      <c r="Q12" s="99">
        <v>44044</v>
      </c>
      <c r="R12" s="99">
        <v>44196</v>
      </c>
      <c r="S12" s="100">
        <v>0.5</v>
      </c>
      <c r="T12" s="90" t="s">
        <v>177</v>
      </c>
      <c r="U12" s="90" t="s">
        <v>178</v>
      </c>
      <c r="V12" s="90"/>
      <c r="W12" s="90">
        <v>1400.8445123243423</v>
      </c>
      <c r="X12" s="90"/>
      <c r="Y12" s="90"/>
      <c r="Z12" s="90"/>
    </row>
    <row r="13" spans="1:33" s="53" customFormat="1" ht="42.5" thickBot="1" x14ac:dyDescent="0.35">
      <c r="A13" s="407"/>
      <c r="B13" s="411"/>
      <c r="C13" s="390"/>
      <c r="D13" s="390"/>
      <c r="E13" s="392"/>
      <c r="F13" s="417"/>
      <c r="G13" s="424"/>
      <c r="H13" s="384"/>
      <c r="I13" s="384"/>
      <c r="J13" s="86">
        <v>1</v>
      </c>
      <c r="K13" s="101"/>
      <c r="L13" s="4" t="s">
        <v>49</v>
      </c>
      <c r="M13" s="16"/>
      <c r="N13" s="16"/>
      <c r="O13" s="16" t="s">
        <v>161</v>
      </c>
      <c r="P13" s="105">
        <f>P12/2</f>
        <v>350200000</v>
      </c>
      <c r="Q13" s="102"/>
      <c r="R13" s="103"/>
      <c r="S13" s="90"/>
      <c r="T13" s="90"/>
      <c r="U13" s="90"/>
      <c r="V13" s="90"/>
      <c r="W13" s="90"/>
      <c r="X13" s="90"/>
      <c r="Y13" s="90"/>
      <c r="Z13" s="90"/>
    </row>
    <row r="14" spans="1:33" s="53" customFormat="1" x14ac:dyDescent="0.3">
      <c r="A14" s="407"/>
      <c r="B14" s="411"/>
      <c r="C14" s="390"/>
      <c r="D14" s="390"/>
      <c r="E14" s="392"/>
      <c r="F14" s="385" t="s">
        <v>50</v>
      </c>
      <c r="G14" s="382" t="s">
        <v>51</v>
      </c>
      <c r="H14" s="386" t="s">
        <v>52</v>
      </c>
      <c r="I14" s="382" t="s">
        <v>53</v>
      </c>
      <c r="J14" s="380">
        <v>1</v>
      </c>
      <c r="K14" s="380">
        <v>0.25</v>
      </c>
      <c r="L14" s="381" t="s">
        <v>54</v>
      </c>
      <c r="M14" s="10"/>
      <c r="N14" s="10"/>
      <c r="O14" s="382" t="s">
        <v>163</v>
      </c>
      <c r="P14" s="382"/>
      <c r="Q14" s="379"/>
      <c r="R14" s="379"/>
      <c r="S14" s="376"/>
      <c r="T14" s="376"/>
      <c r="U14" s="376"/>
      <c r="V14" s="376"/>
      <c r="W14" s="376">
        <v>443.55886573000004</v>
      </c>
      <c r="X14" s="376"/>
      <c r="Y14" s="376"/>
      <c r="Z14" s="376"/>
    </row>
    <row r="15" spans="1:33" s="53" customFormat="1" x14ac:dyDescent="0.3">
      <c r="A15" s="407"/>
      <c r="B15" s="411"/>
      <c r="C15" s="390"/>
      <c r="D15" s="390"/>
      <c r="E15" s="392"/>
      <c r="F15" s="385"/>
      <c r="G15" s="382"/>
      <c r="H15" s="386"/>
      <c r="I15" s="382"/>
      <c r="J15" s="380"/>
      <c r="K15" s="380"/>
      <c r="L15" s="381"/>
      <c r="M15" s="10"/>
      <c r="N15" s="10"/>
      <c r="O15" s="382"/>
      <c r="P15" s="382"/>
      <c r="Q15" s="379"/>
      <c r="R15" s="379"/>
      <c r="S15" s="377"/>
      <c r="T15" s="377"/>
      <c r="U15" s="377"/>
      <c r="V15" s="377"/>
      <c r="W15" s="377"/>
      <c r="X15" s="377"/>
      <c r="Y15" s="377"/>
      <c r="Z15" s="377"/>
    </row>
    <row r="16" spans="1:33" s="53" customFormat="1" x14ac:dyDescent="0.3">
      <c r="A16" s="407"/>
      <c r="B16" s="411"/>
      <c r="C16" s="390"/>
      <c r="D16" s="390"/>
      <c r="E16" s="392"/>
      <c r="F16" s="385"/>
      <c r="G16" s="382"/>
      <c r="H16" s="386"/>
      <c r="I16" s="382"/>
      <c r="J16" s="380"/>
      <c r="K16" s="380"/>
      <c r="L16" s="381"/>
      <c r="M16" s="10"/>
      <c r="N16" s="10"/>
      <c r="O16" s="382"/>
      <c r="P16" s="382"/>
      <c r="Q16" s="379"/>
      <c r="R16" s="379"/>
      <c r="S16" s="377"/>
      <c r="T16" s="377"/>
      <c r="U16" s="377"/>
      <c r="V16" s="377"/>
      <c r="W16" s="377"/>
      <c r="X16" s="377"/>
      <c r="Y16" s="377"/>
      <c r="Z16" s="377"/>
    </row>
    <row r="17" spans="1:26" s="53" customFormat="1" x14ac:dyDescent="0.3">
      <c r="A17" s="407"/>
      <c r="B17" s="411"/>
      <c r="C17" s="390"/>
      <c r="D17" s="390"/>
      <c r="E17" s="392"/>
      <c r="F17" s="385"/>
      <c r="G17" s="382"/>
      <c r="H17" s="386"/>
      <c r="I17" s="382"/>
      <c r="J17" s="380"/>
      <c r="K17" s="380"/>
      <c r="L17" s="381"/>
      <c r="M17" s="10"/>
      <c r="N17" s="10"/>
      <c r="O17" s="382"/>
      <c r="P17" s="382"/>
      <c r="Q17" s="379"/>
      <c r="R17" s="379"/>
      <c r="S17" s="377"/>
      <c r="T17" s="377"/>
      <c r="U17" s="377"/>
      <c r="V17" s="377"/>
      <c r="W17" s="377"/>
      <c r="X17" s="377"/>
      <c r="Y17" s="377"/>
      <c r="Z17" s="377"/>
    </row>
    <row r="18" spans="1:26" s="53" customFormat="1" ht="14.5" thickBot="1" x14ac:dyDescent="0.35">
      <c r="A18" s="408"/>
      <c r="B18" s="412"/>
      <c r="C18" s="391"/>
      <c r="D18" s="391"/>
      <c r="E18" s="393"/>
      <c r="F18" s="385"/>
      <c r="G18" s="382"/>
      <c r="H18" s="386"/>
      <c r="I18" s="382"/>
      <c r="J18" s="380"/>
      <c r="K18" s="380"/>
      <c r="L18" s="381"/>
      <c r="M18" s="10"/>
      <c r="N18" s="10"/>
      <c r="O18" s="382"/>
      <c r="P18" s="382"/>
      <c r="Q18" s="379"/>
      <c r="R18" s="379"/>
      <c r="S18" s="378"/>
      <c r="T18" s="378"/>
      <c r="U18" s="378"/>
      <c r="V18" s="378"/>
      <c r="W18" s="378"/>
      <c r="X18" s="378"/>
      <c r="Y18" s="378"/>
      <c r="Z18" s="378"/>
    </row>
  </sheetData>
  <mergeCells count="51">
    <mergeCell ref="R7:R10"/>
    <mergeCell ref="A3:A18"/>
    <mergeCell ref="B4:B18"/>
    <mergeCell ref="C4:C6"/>
    <mergeCell ref="D4:D6"/>
    <mergeCell ref="E4:E6"/>
    <mergeCell ref="F4:F11"/>
    <mergeCell ref="F12:F13"/>
    <mergeCell ref="L4:L6"/>
    <mergeCell ref="M4:M6"/>
    <mergeCell ref="L7:L10"/>
    <mergeCell ref="P7:P10"/>
    <mergeCell ref="Q7:Q10"/>
    <mergeCell ref="Q14:Q18"/>
    <mergeCell ref="G12:G13"/>
    <mergeCell ref="H12:H13"/>
    <mergeCell ref="Y7:Y10"/>
    <mergeCell ref="Z7:Z10"/>
    <mergeCell ref="C8:C18"/>
    <mergeCell ref="D8:D18"/>
    <mergeCell ref="E8:E18"/>
    <mergeCell ref="G8:G10"/>
    <mergeCell ref="H8:H10"/>
    <mergeCell ref="I8:I10"/>
    <mergeCell ref="J8:J10"/>
    <mergeCell ref="K8:K10"/>
    <mergeCell ref="S7:S10"/>
    <mergeCell ref="T7:T10"/>
    <mergeCell ref="U7:U10"/>
    <mergeCell ref="V7:V10"/>
    <mergeCell ref="W7:W10"/>
    <mergeCell ref="X7:X10"/>
    <mergeCell ref="I12:I13"/>
    <mergeCell ref="F14:F18"/>
    <mergeCell ref="G14:G18"/>
    <mergeCell ref="H14:H18"/>
    <mergeCell ref="I14:I18"/>
    <mergeCell ref="J14:J18"/>
    <mergeCell ref="K14:K18"/>
    <mergeCell ref="L14:L18"/>
    <mergeCell ref="O14:O18"/>
    <mergeCell ref="P14:P18"/>
    <mergeCell ref="X14:X18"/>
    <mergeCell ref="Y14:Y18"/>
    <mergeCell ref="Z14:Z18"/>
    <mergeCell ref="R14:R18"/>
    <mergeCell ref="S14:S18"/>
    <mergeCell ref="T14:T18"/>
    <mergeCell ref="U14:U18"/>
    <mergeCell ref="V14:V18"/>
    <mergeCell ref="W14:W1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Base General</vt:lpstr>
      <vt:lpstr>Plan de Desarrollo</vt:lpstr>
      <vt:lpstr>Inversion Publica</vt:lpstr>
      <vt:lpstr>Banco de Proyectos</vt:lpstr>
      <vt:lpstr>Dinamica Urbana</vt:lpstr>
      <vt:lpstr>Control Urbano</vt:lpstr>
      <vt:lpstr>SIG - SISBEN</vt:lpstr>
      <vt:lpstr>Estratificacion</vt:lpstr>
      <vt:lpstr>Resiliente</vt:lpstr>
      <vt:lpstr>Incluyente</vt:lpstr>
      <vt:lpstr>Pujante</vt:lpstr>
      <vt:lpstr>Transparente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Fest Zona 6</dc:creator>
  <cp:lastModifiedBy>LUZ  MARINA SEVERICHE MONROY</cp:lastModifiedBy>
  <dcterms:created xsi:type="dcterms:W3CDTF">2020-07-31T19:55:20Z</dcterms:created>
  <dcterms:modified xsi:type="dcterms:W3CDTF">2021-07-26T19:12:54Z</dcterms:modified>
</cp:coreProperties>
</file>