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8_{F8E88D79-307F-4CB0-877A-355F034D5BA0}" xr6:coauthVersionLast="47" xr6:coauthVersionMax="47" xr10:uidLastSave="{00000000-0000-0000-0000-000000000000}"/>
  <bookViews>
    <workbookView xWindow="-110" yWindow="-110" windowWidth="19420" windowHeight="10420" xr2:uid="{E92D5F66-F5F5-49CA-886A-955BFA59C02A}"/>
  </bookViews>
  <sheets>
    <sheet name="a 30 de juni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65" i="1" l="1"/>
  <c r="AN65" i="1" s="1"/>
  <c r="B72" i="1" s="1"/>
  <c r="AI65" i="1"/>
  <c r="AE63" i="1"/>
  <c r="R63" i="1"/>
  <c r="P63" i="1"/>
  <c r="AE62" i="1"/>
  <c r="R62" i="1"/>
  <c r="P62" i="1"/>
  <c r="AE61" i="1"/>
  <c r="R60" i="1"/>
  <c r="P60" i="1"/>
  <c r="AE59" i="1"/>
  <c r="R59" i="1"/>
  <c r="P59" i="1"/>
  <c r="AE58" i="1"/>
  <c r="R58" i="1"/>
  <c r="P58" i="1"/>
  <c r="AE57" i="1"/>
  <c r="AL56" i="1"/>
  <c r="AE56" i="1"/>
  <c r="R56" i="1"/>
  <c r="P56" i="1"/>
  <c r="AE54" i="1"/>
  <c r="AE53" i="1"/>
  <c r="AE52" i="1"/>
  <c r="R52" i="1"/>
  <c r="P52" i="1"/>
  <c r="AE51" i="1"/>
  <c r="AE50" i="1"/>
  <c r="AE49" i="1"/>
  <c r="AE48" i="1"/>
  <c r="AE47" i="1"/>
  <c r="R47" i="1"/>
  <c r="P47" i="1"/>
  <c r="AL46" i="1"/>
  <c r="AE46" i="1"/>
  <c r="P46" i="1"/>
  <c r="R46" i="1" s="1"/>
  <c r="S46" i="1" s="1"/>
  <c r="AE45" i="1"/>
  <c r="R45" i="1"/>
  <c r="P45" i="1"/>
  <c r="AE44" i="1"/>
  <c r="AE43" i="1"/>
  <c r="P43" i="1"/>
  <c r="Q43" i="1" s="1"/>
  <c r="R43" i="1" s="1"/>
  <c r="AE42" i="1"/>
  <c r="AE41" i="1"/>
  <c r="AE40" i="1"/>
  <c r="AE39" i="1"/>
  <c r="AE38" i="1"/>
  <c r="P38" i="1"/>
  <c r="R38" i="1" s="1"/>
  <c r="AE37" i="1"/>
  <c r="AE36" i="1"/>
  <c r="AE35" i="1"/>
  <c r="AE34" i="1"/>
  <c r="AE33" i="1"/>
  <c r="AE31" i="1"/>
  <c r="AE30" i="1"/>
  <c r="R30" i="1"/>
  <c r="Q30" i="1"/>
  <c r="P30" i="1"/>
  <c r="AE29" i="1"/>
  <c r="AE28" i="1"/>
  <c r="AE27" i="1"/>
  <c r="R27" i="1"/>
  <c r="P27" i="1"/>
  <c r="AE26" i="1"/>
  <c r="AL25" i="1"/>
  <c r="AL65" i="1" s="1"/>
  <c r="AE25" i="1"/>
  <c r="R25" i="1"/>
  <c r="P25" i="1"/>
  <c r="AE24" i="1"/>
  <c r="AE23" i="1"/>
  <c r="AE22" i="1"/>
  <c r="R22" i="1"/>
  <c r="P22" i="1"/>
  <c r="R21" i="1"/>
  <c r="P21" i="1"/>
  <c r="AE20" i="1"/>
  <c r="R20" i="1"/>
  <c r="P20" i="1"/>
  <c r="AL19" i="1"/>
  <c r="AE19" i="1"/>
  <c r="R19" i="1"/>
  <c r="P19" i="1"/>
  <c r="R18" i="1"/>
  <c r="P18" i="1"/>
  <c r="AL17" i="1"/>
  <c r="AE17" i="1"/>
  <c r="R17" i="1"/>
  <c r="P17" i="1"/>
  <c r="AE16" i="1"/>
  <c r="AE15" i="1"/>
  <c r="AE14" i="1"/>
  <c r="R14" i="1"/>
  <c r="P14" i="1"/>
  <c r="Q14" i="1" s="1"/>
  <c r="AE12" i="1"/>
  <c r="AE11" i="1"/>
  <c r="AE10" i="1"/>
  <c r="AE8" i="1"/>
  <c r="AL7" i="1"/>
  <c r="AE7" i="1"/>
  <c r="AE65" i="1" s="1"/>
  <c r="B71" i="1" s="1"/>
  <c r="P7" i="1"/>
  <c r="Q7" i="1" s="1"/>
  <c r="Q65" i="1" l="1"/>
  <c r="B68" i="1" s="1"/>
  <c r="S25" i="1"/>
  <c r="R7" i="1"/>
  <c r="Q38" i="1"/>
  <c r="Q46" i="1"/>
  <c r="S7" i="1" l="1"/>
  <c r="S65" i="1" s="1"/>
  <c r="B70" i="1" s="1"/>
  <c r="R65" i="1"/>
  <c r="B69" i="1" s="1"/>
</calcChain>
</file>

<file path=xl/sharedStrings.xml><?xml version="1.0" encoding="utf-8"?>
<sst xmlns="http://schemas.openxmlformats.org/spreadsheetml/2006/main" count="502" uniqueCount="289">
  <si>
    <t>ALCALDIA MAYOR DE CARTAGENA DE INDIAS</t>
  </si>
  <si>
    <t>SALVEMOS JUNTOS A CARTAGENA - POR UNA CARTAGENA LIBRE Y RESILIENTE</t>
  </si>
  <si>
    <t>DEPARTAMENTO ADMINISTRATIVO DE TRANSITO Y TRANSPORTE DATT</t>
  </si>
  <si>
    <t>SEGUIMIENTO PLAN DE ACCION 2021</t>
  </si>
  <si>
    <t>Pilar</t>
  </si>
  <si>
    <t>Línea Estratégica</t>
  </si>
  <si>
    <t>Indicador de Bienestar</t>
  </si>
  <si>
    <t>Línea Base 2019</t>
  </si>
  <si>
    <t>Meta de Bienestar 2020-2023</t>
  </si>
  <si>
    <t>Reportes de Avances  de  Metas de Bienestar a 30 de junio 2021</t>
  </si>
  <si>
    <t>Programa</t>
  </si>
  <si>
    <t>Indicador de Producto</t>
  </si>
  <si>
    <t>Descripción de la Meta Producto 2020-2023</t>
  </si>
  <si>
    <t>Valor Absoluto de la Meta Producto 2020-2023</t>
  </si>
  <si>
    <t>Programación Meta Producto 2021</t>
  </si>
  <si>
    <t>Acumulado Meta Producto jul - Dic 2020</t>
  </si>
  <si>
    <t>Reportes de Avances  de  Metas productos a 31 de marzo 2021</t>
  </si>
  <si>
    <t>Reportes de Avances  de  Metas productos a 30 de junio 2021</t>
  </si>
  <si>
    <t>META ACUMULADA A JUNIO 2021</t>
  </si>
  <si>
    <t>AVANCE META PRODUCTO 2021</t>
  </si>
  <si>
    <t xml:space="preserve">AVANCE META PRODUCTO  EN EL CUATRIENIO
</t>
  </si>
  <si>
    <t xml:space="preserve">% AVANCE DEL PROGRAMA </t>
  </si>
  <si>
    <t>Proyecto</t>
  </si>
  <si>
    <t>Código de proyecto BPIM</t>
  </si>
  <si>
    <t>Objetivo del proyecto</t>
  </si>
  <si>
    <t>Actividades de Proyecto</t>
  </si>
  <si>
    <t>Valor Absoluto de la Actividad del  Proyecto 2021</t>
  </si>
  <si>
    <t>Reportes Actividades de proyectos a 31 de marzo 2021</t>
  </si>
  <si>
    <t>Reportes Actividades de proyectos a 30 de junio 2021</t>
  </si>
  <si>
    <t>Cronograma programado ( en días)</t>
  </si>
  <si>
    <t>Cronograma ejecutado (en días)</t>
  </si>
  <si>
    <t>Dependencia Responsable</t>
  </si>
  <si>
    <t>Beneficiarios Programados</t>
  </si>
  <si>
    <t>AVANCE PORCENTUAL DE LA ACTIVIDAD JUNIO 2021</t>
  </si>
  <si>
    <t>Beneficiarios cubiertos</t>
  </si>
  <si>
    <t>Nombre del Responsable</t>
  </si>
  <si>
    <t>Fuente de Financiación</t>
  </si>
  <si>
    <t>Apropiación Definitiva
(en pesos)</t>
  </si>
  <si>
    <t>Rubro Presupuestal</t>
  </si>
  <si>
    <t>Código Presupuestal</t>
  </si>
  <si>
    <t>Reporte Asignacion presuspuestal a 30 de junio de 2021</t>
  </si>
  <si>
    <t>Reporte ejecución presuspuestal a 30 de junio de 2021</t>
  </si>
  <si>
    <t>Avance porcentual de ejecucion presupuestal junio 2021</t>
  </si>
  <si>
    <t>Observaciones relación de evidencias  abril -mayo-junio 2021</t>
  </si>
  <si>
    <t>PILAR # 1 CARTAGENA RESILIENTE</t>
  </si>
  <si>
    <t>ESPACIO PUBLICO, MOVILIDAD Y TRANSPORTE RESILIENTE</t>
  </si>
  <si>
    <t>Tasa de Mortalidad en  accidentes de tránsito en niños, niñas, adolescentes, jóvenes y adultos disminuida
Tasa de morbilidad en accidentes  de tránsito disminuida</t>
  </si>
  <si>
    <t xml:space="preserve">6,22 víctimas fatales por cada 100 mil habitantes
Fuente Datt 2019
255 lesionados por cada 100 mil habitantes
Fuente Datt 2019
</t>
  </si>
  <si>
    <t>Disminuir en 0,5 punto la tasa de mortalidad en accidentes de tránsito en niñas, niños, adolescentes, jóvenes y adultos 
Disminuir en 10 puntos la tasa de morbilidad en accidentes de tránsito</t>
  </si>
  <si>
    <t>La tasa de mortalidad en accidente de tránsito por cada 100 mil habitantes , cerró en el mes de junio  de 2021 en 4,60 , mostrando  un fuerte  aumento de 66,67% que equivale a 20 victimas fatales más las registradas en el mismo período de 2019.
La tasa de morbilidad en accidente de tránsito por cada 100 mil habitantes, cerró en   80,50 en el mes de junio de  2021, mostrando una disminución muy significativa del 31,20%, que equivale a 346 heridos menos que los  registrados en el mismo período de 2019.</t>
  </si>
  <si>
    <t>REDUCCION DE LA SINIESTRALIDAD VIAL</t>
  </si>
  <si>
    <t xml:space="preserve">Actores viales capacitados en educación y cultura para la seguridad vial </t>
  </si>
  <si>
    <t xml:space="preserve">192.438 Actores viales 
Fuente DATT
</t>
  </si>
  <si>
    <t>Capacitar 60.000 actores viales  en educación y cultura para la seguridad vial</t>
  </si>
  <si>
    <t>FORTALECIMIENTO DE LA EDUCACION, CULTURA Y SEGURIDAD VIAL EN EL DISTRITO DE CARTAGENA DE INDIAS</t>
  </si>
  <si>
    <t xml:space="preserve">Reducir las tasas de la accidentalidad vial en el Distrito de Cartagena </t>
  </si>
  <si>
    <t xml:space="preserve">Sensibilizar a 5000 actores viales en normas de tránsito, educación y cultura para la seguridad vial </t>
  </si>
  <si>
    <t>Subdirección Operativa/ Oficina de Educación Vial</t>
  </si>
  <si>
    <t>Ivonne Patiño</t>
  </si>
  <si>
    <t>Impuesto de vehículo Automotor</t>
  </si>
  <si>
    <t>FORTALECIMIENTO DE LA EDUCACION, CULTURA Y SEGURIDAD VIAL EN EL DISTRITO DE CARTAGENA</t>
  </si>
  <si>
    <t>02-022-06-20-01-02-06-01
02-022-06-95-01-02-06-01</t>
  </si>
  <si>
    <t>Durante el mes de junio se realizó la Campaña: ¡SOY BICIBLE Y ME MUEVO SEGURO!, instalando 6 puntos pedagógicos en las 3 localidades de la ciudad, por la seguridad de los ciclistas y biciusuarios en las vías</t>
  </si>
  <si>
    <t xml:space="preserve">Capacitar a 1450 estudiantes en el prograna Escuelas Seguras en convenio con instituciones educativas </t>
  </si>
  <si>
    <t>Desde el Programa Rutas Educativas Seguras se capacita a la comunidad estudiantil de basica primaria y segundaria, en normas de transito y seguridad vial; ademas de este programa se implemente Me Muevo con Unidatt</t>
  </si>
  <si>
    <t>Capacitar a 500 conductores en normas de transito y seguridad vial</t>
  </si>
  <si>
    <t>Desde el Programa Empresarial Aprendo y me Muevo Seguro, se capacita a los conductores, personal administrativos y colaboradores en materia de movilidad y seguridad vial</t>
  </si>
  <si>
    <t xml:space="preserve">Sensibilizar a 50 Adultos mayores en normas de tránsito y seguridad vial </t>
  </si>
  <si>
    <t>Se coordina reunión para realizar actividades conjuntas con los centros de vida</t>
  </si>
  <si>
    <t>Capacitar a 3000 contraventores en normas de tránsito, educación y cultura para la seguridad vial</t>
  </si>
  <si>
    <t>Mediante cursos pedagógicos realizados en las sedes de Marbella y Manga a contraventores que se acogieron al beneficio del descuento del 50% o 25%.</t>
  </si>
  <si>
    <t>Realizar 100 Operativos de control de alcoholemia</t>
  </si>
  <si>
    <t>Subdirección Operativa</t>
  </si>
  <si>
    <t>No definido</t>
  </si>
  <si>
    <t>Jorge Gonzalez Barco</t>
  </si>
  <si>
    <t>Los operativos de alcoholemia se practicaron durante este periodo (1 de abril al 30 de junio 2021), se realizaron 52 operativos ,875  ensayos, de los cuales 40,  resultaron positivos.</t>
  </si>
  <si>
    <t>Realizar 100 Operativos de control de velocidad</t>
  </si>
  <si>
    <t>En los operativos de control de velocidad, se realizaron  125  operativos, los cuales arrojaron un total de 632 órdenes de comparendos,  ningún  inmovilizados</t>
  </si>
  <si>
    <t>Campañas educativas en seguridad vial realizadas por diferentes medios</t>
  </si>
  <si>
    <t xml:space="preserve">79 Campañas Educativas 
Fuente DATT
</t>
  </si>
  <si>
    <t>Realizar 9 campañas educativas  en seguridad vial por diferentes medios para sensibilizar a 200.000  personas</t>
  </si>
  <si>
    <t xml:space="preserve">Diseñar y realizar  2  campañas educativas en seguridad vial
</t>
  </si>
  <si>
    <t>No se ejecutó esta actividad durante el período</t>
  </si>
  <si>
    <t>Realizar 10 aulas móviles en  puntos estratégicos de la ciudad para socializar las campañas educativas en seguridad vial</t>
  </si>
  <si>
    <t>Sensibilizar a 50000 personas en temas de seguridad vial</t>
  </si>
  <si>
    <t>Desde las redes sociales como son Instagram y Facebook se sensibiliza a la ciudadania en todo lo referentea seguridad vial.</t>
  </si>
  <si>
    <t>Señales verticales instaladas</t>
  </si>
  <si>
    <t xml:space="preserve">6685 Señales verticales 
Fuente DATT
</t>
  </si>
  <si>
    <t xml:space="preserve">Instalar 1.000 señales verticales </t>
  </si>
  <si>
    <t>AMPLIACION Y MANTENIMIENTO DE LA SEÑALIZACION VIAL EN EL DISTRITO DE CARTAGENA DE INDIAS</t>
  </si>
  <si>
    <t>Ampliar y mantener la señalización vial  en el Distrito de Cartagena</t>
  </si>
  <si>
    <t>Realizar un estudio para definir  la instalación de la  señalización vertical y horizontal en la ciudad</t>
  </si>
  <si>
    <t>Alexander Baracaldo</t>
  </si>
  <si>
    <t>AMPLIACION Y MANTENIMIENTO DE LA SEÑALIZACION VIAL EN EL DISTRITO DE CARTAGENA</t>
  </si>
  <si>
    <t>02-022-06-20-01-02-06-02
02-022-06-95-01-02-06-02</t>
  </si>
  <si>
    <r>
      <t>Se tiene a la fecha un proceso que  cuenta con un inventario urbano de la ciudad  actualizado al año 2017,  tambien se tiene un  anexo técnico con la necesidad de señalizacion actual  para los  sectores</t>
    </r>
    <r>
      <rPr>
        <b/>
        <sz val="10"/>
        <rFont val="Calibri"/>
        <family val="2"/>
      </rPr>
      <t xml:space="preserve">: </t>
    </r>
    <r>
      <rPr>
        <sz val="10"/>
        <rFont val="Calibri"/>
        <family val="2"/>
      </rPr>
      <t xml:space="preserve">
* Avenida pedro heredia
* Centro historico 
* Barrio Marbella
* sector Olaya Herrera 
*Sector zaragocilla  
*otros sectores varios .
se esta estudiando la viabilidad de unir esta informacion para definir la señalización en algunos de estos sectores.</t>
    </r>
  </si>
  <si>
    <t xml:space="preserve">Metros lineales en marcas 
longitudinales demarcados 
</t>
  </si>
  <si>
    <t xml:space="preserve">555.217 Metros lineales 
Fuente DATT 
</t>
  </si>
  <si>
    <t xml:space="preserve">Demarcar 150.000 metros lineales en marcas longitudinales  </t>
  </si>
  <si>
    <t xml:space="preserve">En estos momentos el DATT se encuentra en el proceso pre- contractual para la ejecución de obras de señalización vial  </t>
  </si>
  <si>
    <t>Pasos peatonales demarcados o mantenidos</t>
  </si>
  <si>
    <t>ND</t>
  </si>
  <si>
    <t>Demarcar o mantener 400 pasos peatonales.</t>
  </si>
  <si>
    <t>Realizar un estudio técnico para la semaforización de intersecciones viales de alto flujo vehicular y peatonal</t>
  </si>
  <si>
    <t>Rendimientos Financiero DATT</t>
  </si>
  <si>
    <t>02-079-06-20-01-02-06-01
02-079-06-95-01-02-06-01</t>
  </si>
  <si>
    <t xml:space="preserve">Se tiene un estudio técnico de tres intersecciones semafóricas de alto flujo vehicular en los siguientes puntos :
</t>
  </si>
  <si>
    <t>Zonas escolares demarcadas o mantenidas</t>
  </si>
  <si>
    <t>Demarcar o mantener 80 zonas escolares</t>
  </si>
  <si>
    <t>Realizar mantenimiento preventivos y correctivos  a 89 instersecciones semafóricas</t>
  </si>
  <si>
    <t>Ingresos Corrientes de libre Destinacion</t>
  </si>
  <si>
    <t>AMPLIACION Y MANTENIMIENTO DE LA SEÑALIZACION VIAL EN EL DISTRITO DE CARTAGENA- SEMAFORIZACION</t>
  </si>
  <si>
    <t>02-001-06-20-01-02-06-03</t>
  </si>
  <si>
    <t>Esta meta esta cumplida en cuanto a mantenimientos preventivo , con la contratación de la cuadrilla de semáforo ,  las intersecciones semafóricas se han intervenido en su totalidad.En cuanto al mantenimiento correctivo cabe decir que los ingenieros siguen interviniendo y llevan unas 45 intersecciones aproximadamente, no obstante estas correcciones estan inconclusas por asunto de insumos que se requieren para el arreglo de los semáforos; esperamos que con el contrato que se aproxima de mayor cuantia,  se puedan corregir todos los daños de las intersecciones y se le de un optimo funcionamientpo a la red semafórica de la ciudad.</t>
  </si>
  <si>
    <t>Líneas reductores de velocidad instalados tipo bandas sonoras o resaltos o estoperoles</t>
  </si>
  <si>
    <t xml:space="preserve">Instalar 1.000 líneas de reductores de velocidad tipo bandas sonoras o resaltos o estoperoles. </t>
  </si>
  <si>
    <t xml:space="preserve">Plan local de seguridad vial formulado </t>
  </si>
  <si>
    <t xml:space="preserve">Formular el Plan local de seguridad vial para la ciudad </t>
  </si>
  <si>
    <t>FORMULACION   Y ADOPCION DEL PLAN LOCAL DE SEGURIDAD VIAL EN EL DISTRITO DE CARTAGENA DE INDIAS</t>
  </si>
  <si>
    <t>Fortalecer la cultura y educación vial en el Distrito de Cartagena</t>
  </si>
  <si>
    <t>Realizar un diagnóstico de la situación actual de la accidentalidad vial en la ciudad</t>
  </si>
  <si>
    <t>Fernando Osorio Alzate</t>
  </si>
  <si>
    <t xml:space="preserve">FORMULACION   Y ADOPCION DEL PLAN LOCAL DE SEGURIDAD VIAL EN EL DISTRITO DE CARTAGENA </t>
  </si>
  <si>
    <t>02-022-06-20-01-02-06-04</t>
  </si>
  <si>
    <t>Se tiene un diagnóstico y un mapa focalizado por sectores en el Distrito de Cartagena.Ya esta activida fue cumplida en un 100%</t>
  </si>
  <si>
    <t>Actualizar el mapa de calor sobre la accidentalidad vial en la ciudad</t>
  </si>
  <si>
    <t>El mapa de calor se tiene actualizado hasta la fecha. Hoy en día se cuenta con informacion de primera mano la identificacion de los puntos críticos en siniestralidad vial en la ciudad.Esta actividad fue cumplida en un 100%</t>
  </si>
  <si>
    <t xml:space="preserve">Construir un documento base para la formulación del Plan local de seguridad vial para la ciudad </t>
  </si>
  <si>
    <t>Subdirección Operativa/ Planeación Vial</t>
  </si>
  <si>
    <t>Karen Velasquez</t>
  </si>
  <si>
    <t>Se recibe por parte de la ANSV el Entrega del Documento Técnico de Soporte y Borrador del Acto Administrativo del Plan Distrital de Seguridad Vial, a la fecha esta en revision juridica para su adopción</t>
  </si>
  <si>
    <t xml:space="preserve">FORTALECIMIENTO DE LA CAPACIDAD DE RESPUESTA DEL DEPARTAMENTO ADMINISTRATIVO DE TRANSITO TRANSPORTE </t>
  </si>
  <si>
    <t xml:space="preserve">Funcionarios capacitados en competencias laborales </t>
  </si>
  <si>
    <t xml:space="preserve">100 funcionarios 
Fuente DATT
</t>
  </si>
  <si>
    <t xml:space="preserve">Capacitar a 201 funcionarios en competencias laborales </t>
  </si>
  <si>
    <t>IMPLEMENTACION DE REINGENIERIA INSTITUCIONAL Y FORTALECIMIENTO FINANCIERO DEL DEPARTAMENTO ADMINISTRATIVO DE TRANSITO Y TRANSPORTE DE CARTAGENA DE INDIAS</t>
  </si>
  <si>
    <t>Aumentar la  capacidad administrativa , financiera y operativa del DATT para atender los nuevos retos  que imponen la movilidad de la ciudad.</t>
  </si>
  <si>
    <t>Realizar 4 jornadas de capacitación en competencias laborales  a funcionarios del DATT.</t>
  </si>
  <si>
    <t>Subdirección Adminsitrativa y Financiera / Bienestar social</t>
  </si>
  <si>
    <t>Viviana Montenegro</t>
  </si>
  <si>
    <t>REINGENIERIA INSTITUCIONAL Y FORTALECIMIENTO FINANCIERO DEL DATT</t>
  </si>
  <si>
    <t>02-022-06-20-01-02-07-01
02-022-06-95-01-02-07-01</t>
  </si>
  <si>
    <t>El día 12 de mayo de 2021, se reunió el nivel directivo de la entidad para aprobar el Plan Institucional de Capacitación. Dentro del PIC, quedó aprobada la formación en copetencias laborales y ya se realizó la gestión ante el SENA, para adelantar dicho proceso de formación.
Se adelantó la Gestión para iniciar el proceso de certificación ante el SENA con la oficina regional de Cartagena, ademásrealizó la inscripción de 86 personas en la plataforma del SENA para que participen en la certificación en servicio al cliente, se digitalizaron y entregaron los documentos de cada participante para iniciar el proceso en los meses de julio o agosto de la presente vigencia dependiendo de la disponibilidad del SENA.
Adicionalmente se capacitaron 27 funcionarios en Liderazgo. También se  capacitaron 27 funcionarios con el Archivo General de la Nación en temas relacionados con Ley 594 y Tablas de retención documental.</t>
  </si>
  <si>
    <t>Celebrar  1 convenio interadministrativo con institución educativa calificada  para la capacitación de los funcionarios DATT</t>
  </si>
  <si>
    <t>El área de Contratación se encuentra realizando los estudios de mercado tendientes a realizar contrato o convenio con entidad educativa para el desarrollo e implementación del plan institucional de capacitación, con base en la necesidad presentada por el área administrativa</t>
  </si>
  <si>
    <t xml:space="preserve">% de renovación del parque automotor </t>
  </si>
  <si>
    <t xml:space="preserve">96% (110 vehículos) con 5 o más años de vida útil 
Fuente DATT
</t>
  </si>
  <si>
    <t xml:space="preserve">Renovar el 70 % (80 vehículos) del parque automotor </t>
  </si>
  <si>
    <t xml:space="preserve">Realizar un proceso para dar  debaja a vehículos y motocicletas  en mal estado </t>
  </si>
  <si>
    <t xml:space="preserve">Subdirección Adminsitrativa y Financiera </t>
  </si>
  <si>
    <t>Se solicitó el proceso de baja de los vehículos que se encuentran en mal estado a la oficina de Apoyo logistico de la alcaldía.Se realizó la solicitud de los documentos de los vehículos a dar de baja, se reunieron en los patios del Datt para su entrega a el ente encargado.</t>
  </si>
  <si>
    <t>Adquirir 12 vehículos  para renovar el parque automotor de la entidad</t>
  </si>
  <si>
    <t>Se encuentra en proceso de la contratación para la adquisición de los vehículos para renovar el parque automotor de la Entidad, ya se realizó requerimiento de los vehículos, a la espera de contar con los recursos en caja para iniciar el proceso de compra.Se encuentra a la espera del proceso de traslado de recursos que se está gestionando en la Subdireccion Administrativa y Financiera del DATT.</t>
  </si>
  <si>
    <t>Adquirir 10 motocicletas  para renovar el parque automotor de la entidad</t>
  </si>
  <si>
    <t xml:space="preserve">% Cartera morosa recuperada </t>
  </si>
  <si>
    <t xml:space="preserve">$ 551.036.646.077,oo
(100%)
Fuente DATT
</t>
  </si>
  <si>
    <t xml:space="preserve">Recuperar $ 44.082.931.686,oo
(8%) de la cartera morosa 
</t>
  </si>
  <si>
    <t>Realizar 4 campañas de sensibilización a deudores para el pago de multas y derechos de tránsito.</t>
  </si>
  <si>
    <t>Subdirección Adminsitrativa y Financiera / cobro coactivo</t>
  </si>
  <si>
    <t>Ua campaña de sensibilizacion a deudores morosos armada nacional.</t>
  </si>
  <si>
    <t>Diseñar e implementar una  estrategia para la recuperación de la cartera morosa</t>
  </si>
  <si>
    <t>1.Embargos por derechos de transito y mandamientos de la vigencia 2020. 2. Se implementó la estrategia de pre aviso de notificación de cuotas por pagar en acuerdos de pagos y su resolución de incumplimiento.</t>
  </si>
  <si>
    <t xml:space="preserve">Realizar 100 convenios de pagos y financiaciones con deudores por multas mensuales. </t>
  </si>
  <si>
    <t>A la fecha se han solicitado 2,137 Convenios de pagos y financiaciones realizadas con deudores por multas.</t>
  </si>
  <si>
    <t xml:space="preserve">Instalar un software de generación masiva para mandamientos- medidas cautelares- citaciones por la tasa de derechos de tránsito </t>
  </si>
  <si>
    <t xml:space="preserve">Ya se encuentra implementado software de generación masiva para mandamientos - medidas cautelares- citaciones por la tasa de derechos de tránsito. Actividad en un 100% de cumplimiento </t>
  </si>
  <si>
    <t xml:space="preserve">Realizar gestión persuasiva de por lo menos el 10% de la cartera morosa por concepto de multas y derechos de transito </t>
  </si>
  <si>
    <t>De 01 de enero de 2020 a 30 de junio de 2021, se ha logrado la recuperacion de $ 23.081.159.232, logrando el 4.19% de recuperación de cartera.         La meta de recaudo es lograr el 8% de recaudo en el cuatrerio de $551.036.646.077, esto es la suma de, $44,082,931,686.                                                                                                   En el periodo de Abril 01 de 2021 a Junio 30 de 2021 se ha recuperado el 1.15% de la cartera morosa por un valor de                 $ 6.325.978.495,  para un total de la cartera recuperada de Enero 01 a Junio 30 de 2021 por valor de $ 10.114.460.464</t>
  </si>
  <si>
    <t xml:space="preserve">Notificar 29.074 mandamientos de pago por multas de las vigencias 2017 y 2018 </t>
  </si>
  <si>
    <t>Se ha notificado por la pagina web de la entidad a los ciudadanos con los cuales no se cuenta direccion de notificaicones, no obstante se encuentra pendiente contrato de mensajeria fisica para los ciudadanos con direccion.</t>
  </si>
  <si>
    <t xml:space="preserve">Realizar una alianza estratégica con una entidad comercial para efectuar el cobro coactivo de multas y derechos de tránsito </t>
  </si>
  <si>
    <t>Se encuentra en etapa de estudio de necesidad por la Unidd interna de contratación</t>
  </si>
  <si>
    <t xml:space="preserve">Presentar  ante el consejo distrital de Cartagena un  proyecto de acuerdo que permita implementar los descuento por pronto pago en la tasa de derecho de transito </t>
  </si>
  <si>
    <t>Se elaboró proyecto de acuerdo de pronto pago para presentar ante concejo Distrital de Cartagena de Indias, se encuentra pendiente de remisión a oficina asesora jurídica de la alcaldia y secretaría de Hacienda Distrital</t>
  </si>
  <si>
    <t>% promedio de cumplimiento de los requisitos del Sistema de Gestión de Calidad</t>
  </si>
  <si>
    <t>77% (19 requisitos del SGC) Fuente DATT</t>
  </si>
  <si>
    <t>100% (19 requisitos del SGC) promedio de cumplimiento de los requisitos del Sistema de Gestión de Calidad</t>
  </si>
  <si>
    <t xml:space="preserve">Adquirir 170 radios ó equipos de comunicación con destino a los directivos y cuerpo de agente de tránsito </t>
  </si>
  <si>
    <t>Subdirección Adminsitrativa y Financiera</t>
  </si>
  <si>
    <t>Se realizó proceso de contratación de la adquisición de 170 radios o equipos de comunicación , los cuales ya fueron entregados  a los directivos y cuerpo de agente de tránsito. Esta actividad ya se cumplió en un 100%.</t>
  </si>
  <si>
    <t>Construir un documento oficial con un informe detallado de los  avances sobre la organización del achivo general de la entidad</t>
  </si>
  <si>
    <t>Del 1 de enero al 30 de junio se ha almacenado en
unidad de conservación 3.682 cajas X200, y se
incrementó en un 938.25 Metros Lineales totales, en
FUID 225.20 en la matriz .</t>
  </si>
  <si>
    <t>Adquirir 17 equipos de computos con licencias de funcionamiento para mejorar la prestación del servicio de la entidad</t>
  </si>
  <si>
    <t>Se encuentra en proceso de estructurar la necesidad de contratación para viabilizar los recursos y darle el trámite correspondiente.</t>
  </si>
  <si>
    <t xml:space="preserve">Realizar  2 mantenimientos preventivos, correctivos y calibración de los  equipos de  alcohosensores </t>
  </si>
  <si>
    <t xml:space="preserve">
Se realizo el requerimiento a la oficina de contratación el mantenimiento de los alcohosensores y la compra de los insumos de los mismos, se encuentra en proceso de contratación</t>
  </si>
  <si>
    <t xml:space="preserve">Implementar en un 50% el sistema de gestión de calidad </t>
  </si>
  <si>
    <t>Se dio inicio a la implementación del Sistema de Gestión de Calidad. La norma iso 9001 los capitulos obligatorios para certificacion es del 4 al 10. del capitulo 4 se encuentra desarrollado el 50% (Ver anexo)</t>
  </si>
  <si>
    <t>Plataforma tecnológica virtual para la información y gestión de trámites diseñada  e implementada</t>
  </si>
  <si>
    <t xml:space="preserve">Diseñar e implementar una plataforma tecnológica virtual para la información y gestión de trámites </t>
  </si>
  <si>
    <t>DISEÑO E IMPLEMENTACION DE UNA PLATAFORMA TECNOLOGICA VIRTUAL PARA LA INFORMACION Y GESTION DE TRAMITES EN EL DEPARTAMENTO ADMINISTRATIVO DE TRANSITO Y TRANSPORTE DE CARTAGENA DE INDIAS</t>
  </si>
  <si>
    <t>Implementar una plataforma tecnológica virtual para la información y realización de trámites en el Departamento Adminsitrativo de Transito
y Transporte de Cartagena</t>
  </si>
  <si>
    <t>Organizar un portafolio virtual  de oferta de  trámites y servicios para usurios del DATT</t>
  </si>
  <si>
    <t>Subdirección Adminsitrativa y Financiera / Trámites y servicios</t>
  </si>
  <si>
    <t>Katty Jurado</t>
  </si>
  <si>
    <t>PLATAFORMA TECNOLOGICA VIRTUAL PARA LA INFORMACION Y GESTION DE TRAMITES EN EL DATT</t>
  </si>
  <si>
    <t>02-022-06-20-01-02-07-02</t>
  </si>
  <si>
    <t>En este período no hubo avance en esta actividad</t>
  </si>
  <si>
    <t xml:space="preserve">Estudios e  implementación del sistema de fiscalización electrónica en la ciudad elaborados </t>
  </si>
  <si>
    <t>Elaborar los estudios e implementar el sistema de fiscalización electrónica en 10 puntos de la ciudad.</t>
  </si>
  <si>
    <t xml:space="preserve">ESTUDIOS PARA IMPLEMENTAR EL SISTEMA DE FISCALIZACION ELECTRONICA PARA LA REGULACION Y CONTROL DEL TRANSITO EN EL DISTRITO DE CARTAGENA </t>
  </si>
  <si>
    <t>Aumentar la regulación y el control del tránsito en el Distrito de Cartagena de Indias</t>
  </si>
  <si>
    <t>Elaborar un estudio técnico  para  implementar el sistema de fiscalización electrónica en 10 puntos de la ciudad</t>
  </si>
  <si>
    <t>Subdirección Operativa/ Planeación vial</t>
  </si>
  <si>
    <t xml:space="preserve">SISTEMA DE FISCALIZACION ELECTRONICA PARA LA REGULACION Y CONTROL DEL TRANSITO EN EL DISTRITO DE CARTAGENA </t>
  </si>
  <si>
    <t>02-022-06-20-01-02-07-03</t>
  </si>
  <si>
    <t>El Usuario para solicitud de puntos de fiscalización electrónica fue aprobado por la ANSV. Se postularon 10 púntos preliminares para revision de accidentes equivalentes con el departamento  de registro del  DATT.  Actualmente esta en revision por parte del Director y el Subdirector Operativo del DATT para postulación final de los puntos.</t>
  </si>
  <si>
    <t>MOVILIDAD SOSTENIBLE EN EL DISTRITO DE CARTAGENA</t>
  </si>
  <si>
    <t>Campañas pedagógicas realizadas  por diferentes medios para el uso de Transporte Público Masivo, Colectivo e Individual</t>
  </si>
  <si>
    <t>Realizar 9 campañas pedagógicas por diferentes medios  para el uso de Transporte Público Masivo, Colectivo e Individual para sensibilizar a 200.000 usuarios</t>
  </si>
  <si>
    <t>APOYO PARA LA GESTION DEL TRANSPORTE PUBLICO MASIVO, COLECTIVO E INDIVIDUAL EN EL DISTRITO DE  CARTAGENA DE INDIAS</t>
  </si>
  <si>
    <t>Mejorar la prestación del servicio de transporte público en todas sus formas en el Distrito de Cartagena.</t>
  </si>
  <si>
    <t>Diseñar y realizar 2 campañas pedagógicas  de sensibilización para el uso del transporte público legal en todas sus formas.</t>
  </si>
  <si>
    <t>Impuesto de vehículo automotor</t>
  </si>
  <si>
    <t>GESTION DEL TRANSPORTE PUBLICO MASIVO, COLECTIVO E INDIVIDUAL EN EL DISTRITO DE  CARTAGENA</t>
  </si>
  <si>
    <t>02-022-06-20-01-02-08-01
02-022-06-95-01-02-08-01</t>
  </si>
  <si>
    <t xml:space="preserve">Estudio técnico elaborado para actualización y normalización  de los recorridos del TPC  </t>
  </si>
  <si>
    <t xml:space="preserve">16 Recorridos del TPC
Fuente DATT
</t>
  </si>
  <si>
    <t xml:space="preserve">Elaborar un estudio técnico para actualización y normalización  de los 16  recorridos del TPC  </t>
  </si>
  <si>
    <t xml:space="preserve">Revisar y definir los recorridos de  16 rutas urbanas existentes en la ciudad. </t>
  </si>
  <si>
    <t>Subdirección Operativa/Transporte Público</t>
  </si>
  <si>
    <t>En la actualidad se cuenta con el personal contratado y se esta  a la espera de que se revise y defina los recorriodos de acuerdo a los estudios técnicos</t>
  </si>
  <si>
    <t xml:space="preserve">Revisar y actualizar las capacidades transportadoras de 16  rutas urbanas  del TPC </t>
  </si>
  <si>
    <t xml:space="preserve">En la actualidad se cuenta con el personal contratado y se esta  a la espera de que realice los estudios técnicos </t>
  </si>
  <si>
    <t>Realizar 100 operativos para controlar y regular las rutas urbanas del TPC</t>
  </si>
  <si>
    <r>
      <t>·</t>
    </r>
    <r>
      <rPr>
        <sz val="10"/>
        <color indexed="8"/>
        <rFont val="Calibri"/>
        <family val="2"/>
      </rPr>
      <t>       En lo que se refiere a los operativos realizados para controlar los despachos, los  turnos y los recorridos de las rutas urbanas, los cuales se están realizando en la terminal de transporte de la ciudad y en diferentes puntos donde el transporte público colectivo no cumple con el trazado de la ruta asignada. Se realizaron 61 operativos, resultando para este caso  73  órdenes de comparendos, se inmovilizaron 1 vehículo de transporte público y se dejaron de inmovilizar por falta de medios técnicos 5 vehículos.</t>
    </r>
  </si>
  <si>
    <t xml:space="preserve">Elaborar un documento oficial que cotenga los  estudios técnicos para la  actualización y normalización  de los 16  recorridos de las rutas urbanas  del TPC  </t>
  </si>
  <si>
    <t>Capacitar a 200 conductores de servicio público colectivo  en cultura ciudadana, educación vial y atención al usuario</t>
  </si>
  <si>
    <t>Terminales satélites de transporte ilegal erradicadas</t>
  </si>
  <si>
    <t xml:space="preserve">3 Terminales Satélites
Fuente DATT
</t>
  </si>
  <si>
    <t>Erradicar 3 terminales satélites de transporte ilegal</t>
  </si>
  <si>
    <t xml:space="preserve">Realizar 100 operativos contra la prestación de servicio ilegal de transporte de pasajeros </t>
  </si>
  <si>
    <r>
      <t>·</t>
    </r>
    <r>
      <rPr>
        <sz val="10"/>
        <color indexed="8"/>
        <rFont val="Calibri"/>
        <family val="2"/>
      </rPr>
      <t>       En los operativos D12 (prestar servicio no autorizado), se realizaron 398 órdenes de comparendo en 101 operativos, 27 inmovilizados y 280 no inmovilizados por falta de medios logísticos</t>
    </r>
  </si>
  <si>
    <t xml:space="preserve">Realizar 100 operativos contra  la operación ilegal de  taxis colectivos. </t>
  </si>
  <si>
    <r>
      <t>·</t>
    </r>
    <r>
      <rPr>
        <sz val="10"/>
        <color indexed="8"/>
        <rFont val="Calibri"/>
        <family val="2"/>
      </rPr>
      <t>    En los operativos de control a taxis colectivos, se realizaron 178 comparendos a taxis en 12 operativos programados y en otros operativos varios, inmovilizados  178 taxis y dejado de inmovilizar por falta de medios logísticos 17 taxis.</t>
    </r>
  </si>
  <si>
    <t>Elaborar un documento oficial  con las evidencias de la terminal sátelite de transporte ilegal erradicada</t>
  </si>
  <si>
    <t>Tenemos resultados estadísticos que demuestran, las sanciones realizadas a estos conductores en algunas estaciones como son :  Glorieta del Pozón, transporte ilegal, centro comercial HOMECENTER, Centro comercial SAO La Plazuela, Centro comercial La Castellana, Centro comercial Caribe Plaza.  De igual forma centro comercial Mall Plaza, y en ese orden uno de los mayores puntos de acopio donde se maneja el transporte ilegal masiva, que es la Avenida Pedro Romero, desde la Glorieta el Pozon, hasta el mercado de Basurto, en los cuales estamos generando resultados permanentes en las acciones tomadas.  Es claro precisar, que las campañas educativas por parte de la oficina de Educación vial, en algunos puntos de la ciudad, son otros de lso elementos que demuestran el trabajo que se viene realizando para la erradicación y concientización de esta problemática.</t>
  </si>
  <si>
    <t>Estudios realizados  para implementación de taxímetro para servicio de Transporte Público Individual</t>
  </si>
  <si>
    <t xml:space="preserve">Realizar los estudios para implementación de taxímetro para servicio de Transporte Público Individual </t>
  </si>
  <si>
    <t>No programada</t>
  </si>
  <si>
    <t>Tramos viales peatonalizados en el centro histórico</t>
  </si>
  <si>
    <t>Peatonalizar 3 tramos viales en el centro histórico</t>
  </si>
  <si>
    <t>IMPLEMENTACIÓN SISTEMA DE MOVILIDAD SOSTENIBLE PARA EL DISTRITO DE CARTAGENA DE INDIAS</t>
  </si>
  <si>
    <t>Mejorar el sistema de movilidad en el Distrito de Cartagena</t>
  </si>
  <si>
    <t>Priorizar los 3 tramos viales a peatonalizar en el centro histórico</t>
  </si>
  <si>
    <t>SISTEMA DE MOVILIDAD SOSTENIBLE PARA EL DISTRITO DE CARTAGENA</t>
  </si>
  <si>
    <t>02-022-06-20-01-02-08-02
02-022-06-95-01-02-08-02</t>
  </si>
  <si>
    <t>De los tramos priorizados en meses anteriores en coordinacion con la GEPM se  considero para la presente anualidad de manera prioritaria 4 tramos los cuales corresponden a EJE PRIORIZADO 1 : PLAZA SANTA TERESA- CALLE SANTODOMINGO EJE PRIORIZADO 2 : CALLE SAN PEDRO- CALLE DE LA IGLESIA, EJE PRIORIZADO 3 : CALLEJON DE LOS ESTRIBOS- CALLE HAYOS, EJE PRIORIZADO 4 : CALLE SAN ANDRES- CALLE TRIPITA Y MEDIA en la actualidad se ajusta el estudios  a estos ejes.</t>
  </si>
  <si>
    <t>Presentar los diseños de 3 tramos viales a peatonalizar en el centro histórico</t>
  </si>
  <si>
    <t>Durante el termino del año 2020 se adelantaron los diferentes estudios y gestiones para la peatonalizacion de tramos viales en el centro histórico, sin embaro debido al concepto emitido por el área jurídica de la alcaldía se hizo necesario validar con las diferentes entidades los requisitos y procesos  para llevar acabo la meta, durante el mes de marzo se realizó  una mesa de trabajo con la Secretaria de Planeación Distrital y la Gerencia de Espacio publico y Movilidad GEPM y era necesario el  concepto Jurídico.  A la fecha el concepto jurídico arrojó la viabilidad para el desarrollo de la medida por lo que se están adelantando las mesas de trabajo para la implementacion de la misma, luego de la priorización de los 4 tramos.</t>
  </si>
  <si>
    <t>Kilómetros de bicicarril  diseñados, demarcados e implementados</t>
  </si>
  <si>
    <t xml:space="preserve">17 km entre Ciclorrutas y bicicarril
Fuentes GEPM
</t>
  </si>
  <si>
    <t xml:space="preserve">Diseñar, demarcar e implementar 10 kilómetros de bicicarril </t>
  </si>
  <si>
    <t xml:space="preserve">Elaborar los estudios técnicos para diseñar, demarcar e implementar 10 km de bicicarril en la ciudad </t>
  </si>
  <si>
    <t xml:space="preserve">En 2020 se realizó un estudio preliminar con la priorización de 20km de cicloinfraestructura; durante este período se adelanta la revision de este antecedente para hacer la entrega de los 10 km priorizado.
**En la actualidad el DATT trabaja de la mano con GEPM  en la version final del documento tecnico de soporte del plan de expancion de cicloinfraestructura el cual complementa lo inicialmente planteado por la GEPM y se proyectando los primeros 2,5 Km del plan para  2021. Los nprimeros planes ya se encuentran diseñados y se encuentran en formulacion de presupuesto y estudios previos para contratacion. </t>
  </si>
  <si>
    <t>Sistema de información para gestión de tránsito en tiempo real diseñado e implementado.</t>
  </si>
  <si>
    <t xml:space="preserve">Diseñar e implementar un sistema de información para gestión de tránsito en tiempo real </t>
  </si>
  <si>
    <t xml:space="preserve">Diseñar un sistema de información para la  gestión de tránsito en tiempo real </t>
  </si>
  <si>
    <t>El DATT ha tenido distintos acercamientos con empresas con aplicativos de sofware para estimar indicadores de transporte y transito en la ciudad, como lo son Moovit, Transapp y Ualabee en los que s eha realizado su funcionalidad y su potencial uso en la ciudad. por la limitada cantidad de la recoleccion de informacion se sigue en la busqueda de un sofware que permita estimar no solo indicadores de transporte si no de transito.</t>
  </si>
  <si>
    <t>Intersecciones viales intervenidas y mejoradas en su operación</t>
  </si>
  <si>
    <t xml:space="preserve">17 Intersecciones Viales 
Fuente DATT
</t>
  </si>
  <si>
    <t xml:space="preserve">Intervenir y mejorar en su operación 5 intersecciones viales </t>
  </si>
  <si>
    <t>Realizar visitas técnicas a 2 intersecciones viales a intervenir para mejorar su operación</t>
  </si>
  <si>
    <t xml:space="preserve">Presentar los estudios técnicos y diseños para intervenir y mejorar en su operación 2  intersecciones viales </t>
  </si>
  <si>
    <t>Se realizó Estudio técnico, con el que se pretende determinar las condiciones de movilidad de la intersección semaforizada en la carrera 22 con calle 29 en el Barrio Manga del Distrito Turístico y Cultural de Cartagena de Indias. Sin embargo con la situacion del cierre del puente de las palmas debe replantearse.</t>
  </si>
  <si>
    <t>Estudios de estructuración técnica, legal y financiera del sistema de estacionamientos públicos en vía y fuera de vía realizados</t>
  </si>
  <si>
    <t xml:space="preserve">Realizar los estudios de estructuración técnica, legal y financiera del sistema de estacionamientos públicos en vía y fuera de vía </t>
  </si>
  <si>
    <t xml:space="preserve">Elaborar  un  estudio  de estructuración técnica, legal y financiera del sistema de estacionamiento público en vía y fuera de vía </t>
  </si>
  <si>
    <t>Se realizó proyecto de acuerdo para ser presentado ante el Honorable Concejo de Cartagena.
**En el momento el proyecto de acuerdo 066 fue presentado en el segundo debate del Honorable Concejo Distrital de Cartagena, y se establecio que es necesario realizar estudio técnico y financiero para establecer la tarifa para el sistema ZER. Los estudios técnicos y financieros se encuentran en etapa pre-contractual,  para su posterior contratacion.</t>
  </si>
  <si>
    <t xml:space="preserve">Vehículos de Tracción Animal sustituidos </t>
  </si>
  <si>
    <t xml:space="preserve">274 Vehículos de Tracción Animal 
Fuente Umata 2019
</t>
  </si>
  <si>
    <t>Sustituir EL 100% del censo de Vehículos de Tracción Animal (274 VTA)</t>
  </si>
  <si>
    <t>SUSTITUCION DE  VEHICULOS DE TRACCION ANIMAL DEDICADOS AL TRANSPORTE DE CARGA LIVIANA EXISTENTES EN EL DISTRITO DE CARTAGENA DE INDIAS</t>
  </si>
  <si>
    <t>Organizar la movilidad induciendo a las buenas práticas en el transporte de carga liviana en el Distrito de Cartagena.</t>
  </si>
  <si>
    <t>Realizar 4 mesas de trabajos con otras dependencias del Distrito para establecer responsabilidades en el proceso de sustitución de VTA</t>
  </si>
  <si>
    <t>Subdirección jurídica</t>
  </si>
  <si>
    <t>Mirian Solorzano Escobar</t>
  </si>
  <si>
    <t>SUSTITUCION DE  VEHICULOS DE TRACCION ANIMAL DEDICADOS AL TRANSPORTE DE CARGA LIVIANA EXISTENTES EN EL DISTRITO DE CARTAGENA</t>
  </si>
  <si>
    <t>02-022-06-20-01-02-08-03</t>
  </si>
  <si>
    <t xml:space="preserve">* Mesa de trabajo del 05 de abril de 2021 en las instalaciones del DATT  en la cual se presentarón en forma generica  las dificultades que el decreto 1188 de 2014 estaba generando en el cumplimiento de las medidas de sustitucion.  * Mesa de trabajo de 24 de junio de 2021 en la oficina juridica del Distrito de Cartagena en donde se concertaron los elementos para modificar el decreto 1188 de 2014.  </t>
  </si>
  <si>
    <t xml:space="preserve">Solicitar a la Oficina Asesora Jurídica del Distrito la modificación del Decteto 1188, para incluir alternativas de sustitución distintas al motocarguero </t>
  </si>
  <si>
    <t xml:space="preserve">Remision del oficio AMC-OFI-0053353-2021, en el cual se exponen las dificultades que el decreto 1188 de 2014 representa para adelantar las acciones de sustitucion especialmente mediante la alternativa de entrega de un motocarguero. </t>
  </si>
  <si>
    <t>Elaborado por: Carlos Fuentes Alvarez-Asesor Externo SAF-DATT</t>
  </si>
  <si>
    <t>Con corte a 30 de junio de 2021</t>
  </si>
  <si>
    <t>AVANCE METAS PRODUCTO EN EL AÑO</t>
  </si>
  <si>
    <t>AVANCE METAS PRODUCTO EN EL CUATRIENIO</t>
  </si>
  <si>
    <t>AVANCE PROGRAMAS  EN EL CUATRIENIO</t>
  </si>
  <si>
    <t>AVANCE PROMEDIO ACTIVIDADES</t>
  </si>
  <si>
    <t>AVANCE PROMEDIO EJECUCION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</si>
</sst>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quot;$&quot;\ * #,##0.00_);_(&quot;$&quot;\ * \(#,##0.00\);_(&quot;$&quot;\ * &quot;-&quot;??_);_(@_)"/>
  </numFmts>
  <fonts count="21" x14ac:knownFonts="1">
    <font>
      <sz val="11"/>
      <color theme="1"/>
      <name val="Calibri"/>
      <family val="2"/>
      <scheme val="minor"/>
    </font>
    <font>
      <sz val="11"/>
      <color theme="1"/>
      <name val="Calibri"/>
      <family val="2"/>
      <scheme val="minor"/>
    </font>
    <font>
      <b/>
      <sz val="14"/>
      <name val="Calibri"/>
      <family val="2"/>
      <scheme val="minor"/>
    </font>
    <font>
      <sz val="11"/>
      <name val="Calibri"/>
      <family val="2"/>
      <scheme val="minor"/>
    </font>
    <font>
      <b/>
      <sz val="12"/>
      <color theme="0"/>
      <name val="Calibri"/>
      <family val="2"/>
      <scheme val="minor"/>
    </font>
    <font>
      <b/>
      <sz val="12"/>
      <name val="Calibri"/>
      <family val="2"/>
      <scheme val="minor"/>
    </font>
    <font>
      <b/>
      <sz val="12"/>
      <color theme="1"/>
      <name val="Calibri"/>
      <family val="2"/>
      <scheme val="minor"/>
    </font>
    <font>
      <b/>
      <sz val="11"/>
      <name val="Calibri"/>
      <family val="2"/>
      <scheme val="minor"/>
    </font>
    <font>
      <sz val="12"/>
      <name val="Calibri"/>
      <family val="2"/>
      <scheme val="minor"/>
    </font>
    <font>
      <sz val="12"/>
      <color theme="1"/>
      <name val="Calibri"/>
      <family val="2"/>
      <scheme val="minor"/>
    </font>
    <font>
      <b/>
      <sz val="14"/>
      <color theme="1"/>
      <name val="Calibri"/>
      <family val="2"/>
      <scheme val="minor"/>
    </font>
    <font>
      <sz val="10"/>
      <name val="Calibri"/>
      <family val="2"/>
      <scheme val="minor"/>
    </font>
    <font>
      <sz val="10"/>
      <name val="Calibri"/>
      <family val="2"/>
    </font>
    <font>
      <sz val="10"/>
      <color theme="1"/>
      <name val="Calibri"/>
      <family val="2"/>
      <scheme val="minor"/>
    </font>
    <font>
      <b/>
      <sz val="10"/>
      <name val="Calibri"/>
      <family val="2"/>
    </font>
    <font>
      <sz val="10"/>
      <color rgb="FFFF0000"/>
      <name val="Calibri"/>
      <family val="2"/>
    </font>
    <font>
      <sz val="9"/>
      <name val="Calibri"/>
      <family val="2"/>
    </font>
    <font>
      <sz val="14"/>
      <name val="Calibri"/>
      <family val="2"/>
      <scheme val="minor"/>
    </font>
    <font>
      <sz val="10"/>
      <color indexed="8"/>
      <name val="Calibri"/>
      <family val="2"/>
    </font>
    <font>
      <sz val="10"/>
      <color rgb="FF000000"/>
      <name val="Calibri"/>
      <family val="2"/>
      <scheme val="minor"/>
    </font>
    <font>
      <sz val="9"/>
      <name val="Calibri"/>
      <family val="2"/>
      <scheme val="minor"/>
    </font>
  </fonts>
  <fills count="5">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4"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9" fontId="9" fillId="0" borderId="2" xfId="2" applyFont="1" applyFill="1" applyBorder="1" applyAlignment="1">
      <alignment horizontal="center" vertical="center" wrapText="1"/>
    </xf>
    <xf numFmtId="0" fontId="10" fillId="0" borderId="2" xfId="0" applyFont="1" applyBorder="1" applyAlignment="1">
      <alignment horizontal="center" vertical="center" wrapText="1"/>
    </xf>
    <xf numFmtId="0" fontId="11" fillId="4"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15" fillId="0" borderId="2" xfId="0" applyFont="1" applyBorder="1"/>
    <xf numFmtId="164" fontId="2" fillId="0" borderId="2"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3" fillId="0" borderId="4" xfId="0" applyFont="1" applyBorder="1" applyAlignment="1">
      <alignment horizontal="center" vertical="center" wrapText="1"/>
    </xf>
    <xf numFmtId="1" fontId="3" fillId="0" borderId="4" xfId="0" applyNumberFormat="1" applyFont="1" applyBorder="1" applyAlignment="1">
      <alignment horizontal="center" vertical="center" wrapText="1"/>
    </xf>
    <xf numFmtId="9" fontId="2" fillId="0" borderId="4" xfId="2" applyFont="1" applyFill="1" applyBorder="1" applyAlignment="1">
      <alignment horizontal="center" vertical="center" wrapText="1"/>
    </xf>
    <xf numFmtId="9" fontId="2" fillId="0" borderId="2" xfId="2" applyFont="1" applyFill="1" applyBorder="1" applyAlignment="1">
      <alignment horizontal="center" vertical="center" wrapText="1"/>
    </xf>
    <xf numFmtId="3" fontId="3"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center" vertical="center" textRotation="90" wrapText="1"/>
    </xf>
    <xf numFmtId="1" fontId="3" fillId="0" borderId="2" xfId="0" applyNumberFormat="1" applyFont="1" applyBorder="1" applyAlignment="1">
      <alignment horizontal="center" vertical="center"/>
    </xf>
    <xf numFmtId="0" fontId="17" fillId="0" borderId="2" xfId="0" applyFont="1" applyBorder="1" applyAlignment="1">
      <alignment horizontal="center" vertical="center" wrapText="1"/>
    </xf>
    <xf numFmtId="0" fontId="2" fillId="0" borderId="3" xfId="0" applyFont="1" applyBorder="1" applyAlignment="1">
      <alignment horizontal="center" vertical="center" wrapText="1"/>
    </xf>
    <xf numFmtId="9" fontId="2" fillId="0" borderId="3" xfId="2" applyFont="1" applyFill="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9" fontId="2" fillId="0" borderId="4" xfId="0" applyNumberFormat="1" applyFont="1" applyBorder="1" applyAlignment="1">
      <alignment horizontal="center" vertical="center" wrapText="1"/>
    </xf>
    <xf numFmtId="0" fontId="19" fillId="0" borderId="2" xfId="0" applyFont="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0" fontId="20" fillId="0" borderId="0" xfId="0" applyFont="1"/>
    <xf numFmtId="0" fontId="11" fillId="0" borderId="0" xfId="0" applyFont="1"/>
    <xf numFmtId="9" fontId="17" fillId="0" borderId="0" xfId="0" applyNumberFormat="1" applyFont="1"/>
    <xf numFmtId="9" fontId="3" fillId="0" borderId="0" xfId="0" applyNumberFormat="1" applyFont="1"/>
    <xf numFmtId="165" fontId="3" fillId="0" borderId="0" xfId="1" applyFont="1" applyFill="1"/>
    <xf numFmtId="9" fontId="3" fillId="0" borderId="0" xfId="2" applyFont="1" applyFill="1"/>
    <xf numFmtId="0" fontId="3" fillId="0" borderId="0" xfId="0" applyFont="1" applyAlignment="1">
      <alignment horizontal="center" vertical="center" wrapText="1"/>
    </xf>
    <xf numFmtId="0" fontId="17" fillId="0" borderId="2" xfId="0" applyFont="1" applyBorder="1" applyAlignment="1">
      <alignment wrapText="1"/>
    </xf>
    <xf numFmtId="10" fontId="17" fillId="0" borderId="2" xfId="0" applyNumberFormat="1" applyFont="1" applyBorder="1"/>
    <xf numFmtId="0" fontId="3" fillId="0" borderId="2" xfId="0" applyFont="1" applyBorder="1" applyAlignment="1">
      <alignment wrapText="1"/>
    </xf>
    <xf numFmtId="9" fontId="3" fillId="0" borderId="2" xfId="0" applyNumberFormat="1" applyFont="1" applyBorder="1"/>
    <xf numFmtId="0" fontId="3" fillId="0" borderId="3" xfId="0" applyFont="1" applyBorder="1" applyAlignment="1">
      <alignment horizontal="center" vertical="center"/>
    </xf>
    <xf numFmtId="0" fontId="3" fillId="0" borderId="5" xfId="0" applyFont="1" applyBorder="1" applyAlignment="1">
      <alignment horizontal="center" vertical="center"/>
    </xf>
    <xf numFmtId="4" fontId="3" fillId="0" borderId="3"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0" fontId="3" fillId="0" borderId="3"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1" fontId="3" fillId="0" borderId="3" xfId="0" applyNumberFormat="1" applyFont="1" applyBorder="1" applyAlignment="1">
      <alignment horizontal="center" vertical="center"/>
    </xf>
    <xf numFmtId="1" fontId="3" fillId="0" borderId="5"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3" fillId="0" borderId="4" xfId="0" applyFont="1" applyBorder="1" applyAlignment="1">
      <alignment horizontal="center" vertical="center"/>
    </xf>
    <xf numFmtId="4" fontId="3" fillId="0" borderId="4" xfId="0" applyNumberFormat="1" applyFont="1" applyBorder="1" applyAlignment="1">
      <alignment horizontal="center" vertical="center" wrapText="1"/>
    </xf>
    <xf numFmtId="0" fontId="3" fillId="0" borderId="4" xfId="0" applyFont="1" applyBorder="1" applyAlignment="1">
      <alignment horizontal="center" vertical="center" textRotation="90" wrapText="1"/>
    </xf>
    <xf numFmtId="1" fontId="3"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 fontId="3" fillId="0" borderId="5"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9" fontId="9" fillId="0" borderId="3" xfId="2" applyFont="1" applyFill="1" applyBorder="1" applyAlignment="1">
      <alignment horizontal="center" vertical="center" wrapText="1"/>
    </xf>
    <xf numFmtId="9" fontId="9" fillId="0" borderId="5" xfId="2" applyFont="1" applyFill="1" applyBorder="1" applyAlignment="1">
      <alignment horizontal="center" vertical="center" wrapText="1"/>
    </xf>
    <xf numFmtId="0" fontId="10"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9" fontId="2" fillId="0" borderId="3"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9" fontId="2" fillId="0" borderId="2" xfId="2" applyFont="1" applyFill="1" applyBorder="1" applyAlignment="1">
      <alignment horizontal="center" vertical="center" wrapText="1"/>
    </xf>
    <xf numFmtId="1" fontId="3"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4" fontId="3" fillId="0" borderId="3" xfId="0" applyNumberFormat="1" applyFont="1" applyBorder="1" applyAlignment="1">
      <alignment horizontal="center" vertical="center"/>
    </xf>
    <xf numFmtId="4" fontId="3" fillId="0" borderId="5"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2" fillId="0" borderId="0" xfId="0" applyFont="1" applyAlignment="1">
      <alignment horizontal="center"/>
    </xf>
    <xf numFmtId="0" fontId="3" fillId="0" borderId="1" xfId="0" applyFont="1" applyBorder="1" applyAlignment="1">
      <alignment horizont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569799</xdr:colOff>
      <xdr:row>64</xdr:row>
      <xdr:rowOff>19051</xdr:rowOff>
    </xdr:from>
    <xdr:to>
      <xdr:col>2</xdr:col>
      <xdr:colOff>1173616</xdr:colOff>
      <xdr:row>64</xdr:row>
      <xdr:rowOff>266700</xdr:rowOff>
    </xdr:to>
    <xdr:pic>
      <xdr:nvPicPr>
        <xdr:cNvPr id="2" name="Imagen 1">
          <a:extLst>
            <a:ext uri="{FF2B5EF4-FFF2-40B4-BE49-F238E27FC236}">
              <a16:creationId xmlns:a16="http://schemas.microsoft.com/office/drawing/2014/main" id="{71030C59-0444-4AAE-93B1-6489143D608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5899" y="107880151"/>
          <a:ext cx="603817" cy="247649"/>
        </a:xfrm>
        <a:prstGeom prst="rect">
          <a:avLst/>
        </a:prstGeom>
        <a:noFill/>
        <a:ln>
          <a:noFill/>
        </a:ln>
      </xdr:spPr>
    </xdr:pic>
    <xdr:clientData/>
  </xdr:twoCellAnchor>
  <xdr:twoCellAnchor editAs="oneCell">
    <xdr:from>
      <xdr:col>40</xdr:col>
      <xdr:colOff>314325</xdr:colOff>
      <xdr:row>18</xdr:row>
      <xdr:rowOff>1152525</xdr:rowOff>
    </xdr:from>
    <xdr:to>
      <xdr:col>40</xdr:col>
      <xdr:colOff>2952750</xdr:colOff>
      <xdr:row>18</xdr:row>
      <xdr:rowOff>1943100</xdr:rowOff>
    </xdr:to>
    <xdr:pic>
      <xdr:nvPicPr>
        <xdr:cNvPr id="3" name="Picture 37">
          <a:extLst>
            <a:ext uri="{FF2B5EF4-FFF2-40B4-BE49-F238E27FC236}">
              <a16:creationId xmlns:a16="http://schemas.microsoft.com/office/drawing/2014/main" id="{E9BC0972-B4FE-489D-87D2-01530C21D7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115150" y="23469600"/>
          <a:ext cx="26384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FACF9-7BC5-4F73-A573-B55676D8A9C7}">
  <dimension ref="A1:AO72"/>
  <sheetViews>
    <sheetView tabSelected="1" topLeftCell="A6" zoomScale="60" zoomScaleNormal="60" workbookViewId="0">
      <pane ySplit="1" topLeftCell="A7" activePane="bottomLeft" state="frozen"/>
      <selection activeCell="A6" sqref="A6"/>
      <selection pane="bottomLeft" sqref="A1:AK1"/>
    </sheetView>
  </sheetViews>
  <sheetFormatPr baseColWidth="10" defaultColWidth="11.453125" defaultRowHeight="14.5" x14ac:dyDescent="0.35"/>
  <cols>
    <col min="1" max="1" width="26.54296875" style="2" customWidth="1"/>
    <col min="2" max="2" width="19.7265625" style="2" customWidth="1"/>
    <col min="3" max="3" width="22.81640625" style="2" customWidth="1"/>
    <col min="4" max="4" width="18.81640625" style="2" customWidth="1"/>
    <col min="5" max="6" width="18.54296875" style="2" customWidth="1"/>
    <col min="7" max="7" width="33.54296875" style="2" customWidth="1"/>
    <col min="8" max="8" width="26.453125" style="2" customWidth="1"/>
    <col min="9" max="9" width="33.54296875" style="2" customWidth="1"/>
    <col min="10" max="10" width="28.54296875" style="2" customWidth="1"/>
    <col min="11" max="11" width="26.26953125" style="2" customWidth="1"/>
    <col min="12" max="12" width="23.453125" style="2" customWidth="1"/>
    <col min="13" max="13" width="27.54296875" style="2" customWidth="1"/>
    <col min="14" max="19" width="24.1796875" style="2" customWidth="1"/>
    <col min="20" max="20" width="27.7265625" style="2" customWidth="1"/>
    <col min="21" max="21" width="22.453125" style="2" customWidth="1"/>
    <col min="22" max="22" width="24.453125" style="2" customWidth="1"/>
    <col min="23" max="23" width="19.453125" style="2" customWidth="1"/>
    <col min="24" max="25" width="21.1796875" style="2" customWidth="1"/>
    <col min="26" max="26" width="38.81640625" style="2" customWidth="1"/>
    <col min="27" max="27" width="41.453125" style="2" customWidth="1"/>
    <col min="28" max="28" width="40" style="2" customWidth="1"/>
    <col min="29" max="29" width="43.453125" style="2" customWidth="1"/>
    <col min="30" max="30" width="38.26953125" style="2" customWidth="1"/>
    <col min="31" max="31" width="58.54296875" style="2" customWidth="1"/>
    <col min="32" max="32" width="42.81640625" style="2" customWidth="1"/>
    <col min="33" max="33" width="43.1796875" style="2" customWidth="1"/>
    <col min="34" max="34" width="55.1796875" style="2" customWidth="1"/>
    <col min="35" max="35" width="31.7265625" style="47" customWidth="1"/>
    <col min="36" max="36" width="37.81640625" style="2" customWidth="1"/>
    <col min="37" max="38" width="38.54296875" style="2" customWidth="1"/>
    <col min="39" max="40" width="43.81640625" style="2" customWidth="1"/>
    <col min="41" max="41" width="71.7265625" style="2" customWidth="1"/>
    <col min="42" max="16384" width="11.453125" style="2"/>
  </cols>
  <sheetData>
    <row r="1" spans="1:41" ht="18.5" x14ac:dyDescent="0.45">
      <c r="A1" s="93" t="s">
        <v>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1"/>
    </row>
    <row r="2" spans="1:41" ht="18.5" x14ac:dyDescent="0.45">
      <c r="A2" s="93" t="s">
        <v>1</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1"/>
    </row>
    <row r="3" spans="1:41" ht="18.5" x14ac:dyDescent="0.45">
      <c r="A3" s="93" t="s">
        <v>2</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1"/>
    </row>
    <row r="4" spans="1:41" ht="18.5" x14ac:dyDescent="0.45">
      <c r="A4" s="93" t="s">
        <v>3</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1"/>
    </row>
    <row r="5" spans="1:41" x14ac:dyDescent="0.35">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3"/>
    </row>
    <row r="6" spans="1:41" ht="99" customHeight="1" x14ac:dyDescent="0.35">
      <c r="A6" s="4" t="s">
        <v>4</v>
      </c>
      <c r="B6" s="4" t="s">
        <v>5</v>
      </c>
      <c r="C6" s="4" t="s">
        <v>6</v>
      </c>
      <c r="D6" s="4" t="s">
        <v>7</v>
      </c>
      <c r="E6" s="4" t="s">
        <v>8</v>
      </c>
      <c r="F6" s="5" t="s">
        <v>9</v>
      </c>
      <c r="G6" s="4" t="s">
        <v>10</v>
      </c>
      <c r="H6" s="4" t="s">
        <v>11</v>
      </c>
      <c r="I6" s="4" t="s">
        <v>7</v>
      </c>
      <c r="J6" s="4" t="s">
        <v>12</v>
      </c>
      <c r="K6" s="4" t="s">
        <v>13</v>
      </c>
      <c r="L6" s="4" t="s">
        <v>14</v>
      </c>
      <c r="M6" s="5" t="s">
        <v>15</v>
      </c>
      <c r="N6" s="4" t="s">
        <v>16</v>
      </c>
      <c r="O6" s="5" t="s">
        <v>17</v>
      </c>
      <c r="P6" s="6" t="s">
        <v>18</v>
      </c>
      <c r="Q6" s="6" t="s">
        <v>19</v>
      </c>
      <c r="R6" s="6" t="s">
        <v>20</v>
      </c>
      <c r="S6" s="6" t="s">
        <v>21</v>
      </c>
      <c r="T6" s="4" t="s">
        <v>22</v>
      </c>
      <c r="U6" s="4" t="s">
        <v>23</v>
      </c>
      <c r="V6" s="4" t="s">
        <v>24</v>
      </c>
      <c r="W6" s="4" t="s">
        <v>25</v>
      </c>
      <c r="X6" s="4" t="s">
        <v>26</v>
      </c>
      <c r="Y6" s="4" t="s">
        <v>27</v>
      </c>
      <c r="Z6" s="5" t="s">
        <v>28</v>
      </c>
      <c r="AA6" s="4" t="s">
        <v>29</v>
      </c>
      <c r="AB6" s="4" t="s">
        <v>30</v>
      </c>
      <c r="AC6" s="4" t="s">
        <v>31</v>
      </c>
      <c r="AD6" s="4" t="s">
        <v>32</v>
      </c>
      <c r="AE6" s="4" t="s">
        <v>33</v>
      </c>
      <c r="AF6" s="4" t="s">
        <v>34</v>
      </c>
      <c r="AG6" s="4" t="s">
        <v>35</v>
      </c>
      <c r="AH6" s="4" t="s">
        <v>36</v>
      </c>
      <c r="AI6" s="4" t="s">
        <v>37</v>
      </c>
      <c r="AJ6" s="4" t="s">
        <v>38</v>
      </c>
      <c r="AK6" s="4" t="s">
        <v>39</v>
      </c>
      <c r="AL6" s="5" t="s">
        <v>40</v>
      </c>
      <c r="AM6" s="5" t="s">
        <v>41</v>
      </c>
      <c r="AN6" s="5" t="s">
        <v>42</v>
      </c>
      <c r="AO6" s="5" t="s">
        <v>43</v>
      </c>
    </row>
    <row r="7" spans="1:41" ht="132" customHeight="1" x14ac:dyDescent="0.35">
      <c r="A7" s="79" t="s">
        <v>44</v>
      </c>
      <c r="B7" s="79" t="s">
        <v>45</v>
      </c>
      <c r="C7" s="90" t="s">
        <v>46</v>
      </c>
      <c r="D7" s="90" t="s">
        <v>47</v>
      </c>
      <c r="E7" s="90" t="s">
        <v>48</v>
      </c>
      <c r="F7" s="90" t="s">
        <v>49</v>
      </c>
      <c r="G7" s="79" t="s">
        <v>50</v>
      </c>
      <c r="H7" s="60" t="s">
        <v>51</v>
      </c>
      <c r="I7" s="60" t="s">
        <v>52</v>
      </c>
      <c r="J7" s="60" t="s">
        <v>53</v>
      </c>
      <c r="K7" s="60">
        <v>60000</v>
      </c>
      <c r="L7" s="60">
        <v>10000</v>
      </c>
      <c r="M7" s="62">
        <v>16028</v>
      </c>
      <c r="N7" s="62">
        <v>3574</v>
      </c>
      <c r="O7" s="62">
        <v>1681</v>
      </c>
      <c r="P7" s="62">
        <f>SUM(N7:O13)</f>
        <v>5255</v>
      </c>
      <c r="Q7" s="85">
        <f>+P7/L7</f>
        <v>0.52549999999999997</v>
      </c>
      <c r="R7" s="85">
        <f>+(M7+P7)/K7</f>
        <v>0.35471666666666668</v>
      </c>
      <c r="S7" s="82">
        <f>AVERAGE(R7:R24)</f>
        <v>0.2248951388888889</v>
      </c>
      <c r="T7" s="56" t="s">
        <v>54</v>
      </c>
      <c r="U7" s="67">
        <v>2020130010236</v>
      </c>
      <c r="V7" s="60" t="s">
        <v>55</v>
      </c>
      <c r="W7" s="7" t="s">
        <v>56</v>
      </c>
      <c r="X7" s="7">
        <v>5000</v>
      </c>
      <c r="Y7" s="8">
        <v>2430</v>
      </c>
      <c r="Z7" s="8">
        <v>1296</v>
      </c>
      <c r="AA7" s="9">
        <v>330</v>
      </c>
      <c r="AB7" s="9">
        <v>150</v>
      </c>
      <c r="AC7" s="10" t="s">
        <v>57</v>
      </c>
      <c r="AD7" s="10">
        <v>5000</v>
      </c>
      <c r="AE7" s="11">
        <f>+(Y7+Z7)/X7</f>
        <v>0.74519999999999997</v>
      </c>
      <c r="AF7" s="12">
        <v>3726</v>
      </c>
      <c r="AG7" s="10" t="s">
        <v>58</v>
      </c>
      <c r="AH7" s="60" t="s">
        <v>59</v>
      </c>
      <c r="AI7" s="54">
        <v>1417558594</v>
      </c>
      <c r="AJ7" s="60" t="s">
        <v>60</v>
      </c>
      <c r="AK7" s="60" t="s">
        <v>61</v>
      </c>
      <c r="AL7" s="60">
        <f>1178155545+239403049.23</f>
        <v>1417558594.23</v>
      </c>
      <c r="AM7" s="54">
        <v>217600000</v>
      </c>
      <c r="AN7" s="54"/>
      <c r="AO7" s="13" t="s">
        <v>62</v>
      </c>
    </row>
    <row r="8" spans="1:41" ht="132" customHeight="1" x14ac:dyDescent="0.35">
      <c r="A8" s="80"/>
      <c r="B8" s="80"/>
      <c r="C8" s="91"/>
      <c r="D8" s="91"/>
      <c r="E8" s="91"/>
      <c r="F8" s="91"/>
      <c r="G8" s="80"/>
      <c r="H8" s="70"/>
      <c r="I8" s="70"/>
      <c r="J8" s="70"/>
      <c r="K8" s="70"/>
      <c r="L8" s="70"/>
      <c r="M8" s="62"/>
      <c r="N8" s="62"/>
      <c r="O8" s="62"/>
      <c r="P8" s="62"/>
      <c r="Q8" s="85"/>
      <c r="R8" s="85"/>
      <c r="S8" s="83"/>
      <c r="T8" s="66"/>
      <c r="U8" s="68"/>
      <c r="V8" s="70"/>
      <c r="W8" s="7" t="s">
        <v>63</v>
      </c>
      <c r="X8" s="7">
        <v>1450</v>
      </c>
      <c r="Y8" s="8">
        <v>0</v>
      </c>
      <c r="Z8" s="8">
        <v>758</v>
      </c>
      <c r="AA8" s="9">
        <v>330</v>
      </c>
      <c r="AB8" s="9">
        <v>150</v>
      </c>
      <c r="AC8" s="10" t="s">
        <v>57</v>
      </c>
      <c r="AD8" s="10">
        <v>1450</v>
      </c>
      <c r="AE8" s="11">
        <f t="shared" ref="AE8:AE63" si="0">+(Y8+Z8)/X8</f>
        <v>0.52275862068965517</v>
      </c>
      <c r="AF8" s="12">
        <v>758</v>
      </c>
      <c r="AG8" s="10" t="s">
        <v>58</v>
      </c>
      <c r="AH8" s="70"/>
      <c r="AI8" s="65"/>
      <c r="AJ8" s="70"/>
      <c r="AK8" s="70"/>
      <c r="AL8" s="70"/>
      <c r="AM8" s="65"/>
      <c r="AN8" s="65"/>
      <c r="AO8" s="14" t="s">
        <v>64</v>
      </c>
    </row>
    <row r="9" spans="1:41" ht="132.75" customHeight="1" x14ac:dyDescent="0.35">
      <c r="A9" s="80"/>
      <c r="B9" s="80"/>
      <c r="C9" s="91"/>
      <c r="D9" s="91"/>
      <c r="E9" s="91"/>
      <c r="F9" s="91"/>
      <c r="G9" s="80"/>
      <c r="H9" s="70"/>
      <c r="I9" s="70"/>
      <c r="J9" s="70"/>
      <c r="K9" s="70"/>
      <c r="L9" s="70"/>
      <c r="M9" s="62"/>
      <c r="N9" s="62"/>
      <c r="O9" s="62"/>
      <c r="P9" s="62"/>
      <c r="Q9" s="85"/>
      <c r="R9" s="85"/>
      <c r="S9" s="83"/>
      <c r="T9" s="66"/>
      <c r="U9" s="68"/>
      <c r="V9" s="70"/>
      <c r="W9" s="7" t="s">
        <v>65</v>
      </c>
      <c r="X9" s="7">
        <v>500</v>
      </c>
      <c r="Y9" s="8">
        <v>160</v>
      </c>
      <c r="Z9" s="8">
        <v>512</v>
      </c>
      <c r="AA9" s="9">
        <v>330</v>
      </c>
      <c r="AB9" s="9">
        <v>150</v>
      </c>
      <c r="AC9" s="10" t="s">
        <v>57</v>
      </c>
      <c r="AD9" s="10">
        <v>500</v>
      </c>
      <c r="AE9" s="11">
        <v>1</v>
      </c>
      <c r="AF9" s="12">
        <v>672</v>
      </c>
      <c r="AG9" s="10" t="s">
        <v>58</v>
      </c>
      <c r="AH9" s="70"/>
      <c r="AI9" s="65"/>
      <c r="AJ9" s="70"/>
      <c r="AK9" s="70"/>
      <c r="AL9" s="70"/>
      <c r="AM9" s="65"/>
      <c r="AN9" s="65"/>
      <c r="AO9" s="14" t="s">
        <v>66</v>
      </c>
    </row>
    <row r="10" spans="1:41" ht="115.5" customHeight="1" x14ac:dyDescent="0.35">
      <c r="A10" s="80"/>
      <c r="B10" s="80"/>
      <c r="C10" s="91"/>
      <c r="D10" s="91"/>
      <c r="E10" s="91"/>
      <c r="F10" s="91"/>
      <c r="G10" s="80"/>
      <c r="H10" s="70"/>
      <c r="I10" s="70"/>
      <c r="J10" s="70"/>
      <c r="K10" s="70"/>
      <c r="L10" s="70"/>
      <c r="M10" s="62"/>
      <c r="N10" s="62"/>
      <c r="O10" s="62"/>
      <c r="P10" s="62"/>
      <c r="Q10" s="85"/>
      <c r="R10" s="85"/>
      <c r="S10" s="83"/>
      <c r="T10" s="66"/>
      <c r="U10" s="68"/>
      <c r="V10" s="70"/>
      <c r="W10" s="7" t="s">
        <v>67</v>
      </c>
      <c r="X10" s="7">
        <v>50</v>
      </c>
      <c r="Y10" s="8">
        <v>0</v>
      </c>
      <c r="Z10" s="8">
        <v>20</v>
      </c>
      <c r="AA10" s="9">
        <v>330</v>
      </c>
      <c r="AB10" s="9">
        <v>150</v>
      </c>
      <c r="AC10" s="10" t="s">
        <v>57</v>
      </c>
      <c r="AD10" s="10">
        <v>50</v>
      </c>
      <c r="AE10" s="11">
        <f t="shared" si="0"/>
        <v>0.4</v>
      </c>
      <c r="AF10" s="12">
        <v>20</v>
      </c>
      <c r="AG10" s="10" t="s">
        <v>58</v>
      </c>
      <c r="AH10" s="70"/>
      <c r="AI10" s="65"/>
      <c r="AJ10" s="70"/>
      <c r="AK10" s="70"/>
      <c r="AL10" s="70"/>
      <c r="AM10" s="65"/>
      <c r="AN10" s="65"/>
      <c r="AO10" s="15" t="s">
        <v>68</v>
      </c>
    </row>
    <row r="11" spans="1:41" ht="142.5" customHeight="1" x14ac:dyDescent="0.35">
      <c r="A11" s="80"/>
      <c r="B11" s="80"/>
      <c r="C11" s="91"/>
      <c r="D11" s="91"/>
      <c r="E11" s="91"/>
      <c r="F11" s="91"/>
      <c r="G11" s="80"/>
      <c r="H11" s="70"/>
      <c r="I11" s="70"/>
      <c r="J11" s="70"/>
      <c r="K11" s="70"/>
      <c r="L11" s="70"/>
      <c r="M11" s="62"/>
      <c r="N11" s="62"/>
      <c r="O11" s="62"/>
      <c r="P11" s="62"/>
      <c r="Q11" s="85"/>
      <c r="R11" s="85"/>
      <c r="S11" s="83"/>
      <c r="T11" s="66"/>
      <c r="U11" s="68"/>
      <c r="V11" s="70"/>
      <c r="W11" s="9" t="s">
        <v>69</v>
      </c>
      <c r="X11" s="9">
        <v>3000</v>
      </c>
      <c r="Y11" s="8">
        <v>984</v>
      </c>
      <c r="Z11" s="8">
        <v>1323</v>
      </c>
      <c r="AA11" s="9">
        <v>330</v>
      </c>
      <c r="AB11" s="9">
        <v>150</v>
      </c>
      <c r="AC11" s="10" t="s">
        <v>57</v>
      </c>
      <c r="AD11" s="10">
        <v>3000</v>
      </c>
      <c r="AE11" s="11">
        <f t="shared" si="0"/>
        <v>0.76900000000000002</v>
      </c>
      <c r="AF11" s="12">
        <v>2307</v>
      </c>
      <c r="AG11" s="10" t="s">
        <v>58</v>
      </c>
      <c r="AH11" s="70"/>
      <c r="AI11" s="65"/>
      <c r="AJ11" s="70"/>
      <c r="AK11" s="70"/>
      <c r="AL11" s="70"/>
      <c r="AM11" s="65"/>
      <c r="AN11" s="65"/>
      <c r="AO11" s="14" t="s">
        <v>70</v>
      </c>
    </row>
    <row r="12" spans="1:41" ht="115.5" customHeight="1" x14ac:dyDescent="0.35">
      <c r="A12" s="80"/>
      <c r="B12" s="80"/>
      <c r="C12" s="91"/>
      <c r="D12" s="91"/>
      <c r="E12" s="91"/>
      <c r="F12" s="91"/>
      <c r="G12" s="80"/>
      <c r="H12" s="70"/>
      <c r="I12" s="70"/>
      <c r="J12" s="70"/>
      <c r="K12" s="70"/>
      <c r="L12" s="70"/>
      <c r="M12" s="62"/>
      <c r="N12" s="62"/>
      <c r="O12" s="62"/>
      <c r="P12" s="62"/>
      <c r="Q12" s="85"/>
      <c r="R12" s="85"/>
      <c r="S12" s="83"/>
      <c r="T12" s="66"/>
      <c r="U12" s="68"/>
      <c r="V12" s="70"/>
      <c r="W12" s="9" t="s">
        <v>71</v>
      </c>
      <c r="X12" s="9">
        <v>100</v>
      </c>
      <c r="Y12" s="8">
        <v>31</v>
      </c>
      <c r="Z12" s="8">
        <v>52</v>
      </c>
      <c r="AA12" s="9">
        <v>330</v>
      </c>
      <c r="AB12" s="9">
        <v>150</v>
      </c>
      <c r="AC12" s="10" t="s">
        <v>72</v>
      </c>
      <c r="AD12" s="10" t="s">
        <v>73</v>
      </c>
      <c r="AE12" s="11">
        <f t="shared" si="0"/>
        <v>0.83</v>
      </c>
      <c r="AF12" s="12" t="s">
        <v>73</v>
      </c>
      <c r="AG12" s="10" t="s">
        <v>74</v>
      </c>
      <c r="AH12" s="70"/>
      <c r="AI12" s="65"/>
      <c r="AJ12" s="70"/>
      <c r="AK12" s="70"/>
      <c r="AL12" s="70"/>
      <c r="AM12" s="65"/>
      <c r="AN12" s="65"/>
      <c r="AO12" s="14" t="s">
        <v>75</v>
      </c>
    </row>
    <row r="13" spans="1:41" ht="115.5" customHeight="1" x14ac:dyDescent="0.35">
      <c r="A13" s="80"/>
      <c r="B13" s="80"/>
      <c r="C13" s="91"/>
      <c r="D13" s="91"/>
      <c r="E13" s="91"/>
      <c r="F13" s="91"/>
      <c r="G13" s="80"/>
      <c r="H13" s="61"/>
      <c r="I13" s="61"/>
      <c r="J13" s="61"/>
      <c r="K13" s="61"/>
      <c r="L13" s="61"/>
      <c r="M13" s="62"/>
      <c r="N13" s="62"/>
      <c r="O13" s="62"/>
      <c r="P13" s="62"/>
      <c r="Q13" s="85"/>
      <c r="R13" s="85"/>
      <c r="S13" s="83"/>
      <c r="T13" s="66"/>
      <c r="U13" s="68"/>
      <c r="V13" s="70"/>
      <c r="W13" s="9" t="s">
        <v>76</v>
      </c>
      <c r="X13" s="9">
        <v>100</v>
      </c>
      <c r="Y13" s="8">
        <v>14</v>
      </c>
      <c r="Z13" s="8">
        <v>125</v>
      </c>
      <c r="AA13" s="9">
        <v>330</v>
      </c>
      <c r="AB13" s="9">
        <v>150</v>
      </c>
      <c r="AC13" s="10" t="s">
        <v>72</v>
      </c>
      <c r="AD13" s="10" t="s">
        <v>73</v>
      </c>
      <c r="AE13" s="11">
        <v>1</v>
      </c>
      <c r="AF13" s="12" t="s">
        <v>73</v>
      </c>
      <c r="AG13" s="10" t="s">
        <v>74</v>
      </c>
      <c r="AH13" s="70"/>
      <c r="AI13" s="65"/>
      <c r="AJ13" s="70"/>
      <c r="AK13" s="70"/>
      <c r="AL13" s="70"/>
      <c r="AM13" s="65"/>
      <c r="AN13" s="65"/>
      <c r="AO13" s="16" t="s">
        <v>77</v>
      </c>
    </row>
    <row r="14" spans="1:41" ht="115.5" customHeight="1" x14ac:dyDescent="0.35">
      <c r="A14" s="80"/>
      <c r="B14" s="80"/>
      <c r="C14" s="91"/>
      <c r="D14" s="91"/>
      <c r="E14" s="91"/>
      <c r="F14" s="91"/>
      <c r="G14" s="80"/>
      <c r="H14" s="60" t="s">
        <v>78</v>
      </c>
      <c r="I14" s="60" t="s">
        <v>79</v>
      </c>
      <c r="J14" s="60" t="s">
        <v>80</v>
      </c>
      <c r="K14" s="60">
        <v>9</v>
      </c>
      <c r="L14" s="60">
        <v>2</v>
      </c>
      <c r="M14" s="62">
        <v>3</v>
      </c>
      <c r="N14" s="62">
        <v>1</v>
      </c>
      <c r="O14" s="62">
        <v>0</v>
      </c>
      <c r="P14" s="62">
        <f>SUM(N14:O16)</f>
        <v>1</v>
      </c>
      <c r="Q14" s="85">
        <f>+P14/L14</f>
        <v>0.5</v>
      </c>
      <c r="R14" s="85">
        <f>+(P14+M14)/K14</f>
        <v>0.44444444444444442</v>
      </c>
      <c r="S14" s="83"/>
      <c r="T14" s="66"/>
      <c r="U14" s="68"/>
      <c r="V14" s="70"/>
      <c r="W14" s="9" t="s">
        <v>81</v>
      </c>
      <c r="X14" s="9">
        <v>2</v>
      </c>
      <c r="Y14" s="8">
        <v>1</v>
      </c>
      <c r="Z14" s="8">
        <v>0</v>
      </c>
      <c r="AA14" s="9">
        <v>330</v>
      </c>
      <c r="AB14" s="9">
        <v>150</v>
      </c>
      <c r="AC14" s="10" t="s">
        <v>57</v>
      </c>
      <c r="AD14" s="10" t="s">
        <v>73</v>
      </c>
      <c r="AE14" s="11">
        <f t="shared" si="0"/>
        <v>0.5</v>
      </c>
      <c r="AF14" s="12" t="s">
        <v>73</v>
      </c>
      <c r="AG14" s="10" t="s">
        <v>58</v>
      </c>
      <c r="AH14" s="70"/>
      <c r="AI14" s="65"/>
      <c r="AJ14" s="70"/>
      <c r="AK14" s="70"/>
      <c r="AL14" s="70"/>
      <c r="AM14" s="65"/>
      <c r="AN14" s="65"/>
      <c r="AO14" s="14" t="s">
        <v>82</v>
      </c>
    </row>
    <row r="15" spans="1:41" ht="133.5" customHeight="1" x14ac:dyDescent="0.35">
      <c r="A15" s="80"/>
      <c r="B15" s="80"/>
      <c r="C15" s="91"/>
      <c r="D15" s="91"/>
      <c r="E15" s="91"/>
      <c r="F15" s="91"/>
      <c r="G15" s="80"/>
      <c r="H15" s="70"/>
      <c r="I15" s="70"/>
      <c r="J15" s="70"/>
      <c r="K15" s="70"/>
      <c r="L15" s="70"/>
      <c r="M15" s="62"/>
      <c r="N15" s="62"/>
      <c r="O15" s="62"/>
      <c r="P15" s="62"/>
      <c r="Q15" s="85"/>
      <c r="R15" s="85"/>
      <c r="S15" s="83"/>
      <c r="T15" s="66"/>
      <c r="U15" s="68"/>
      <c r="V15" s="70"/>
      <c r="W15" s="9" t="s">
        <v>83</v>
      </c>
      <c r="X15" s="9">
        <v>10</v>
      </c>
      <c r="Y15" s="8">
        <v>2</v>
      </c>
      <c r="Z15" s="8">
        <v>0</v>
      </c>
      <c r="AA15" s="9">
        <v>330</v>
      </c>
      <c r="AB15" s="9">
        <v>150</v>
      </c>
      <c r="AC15" s="10" t="s">
        <v>57</v>
      </c>
      <c r="AD15" s="10" t="s">
        <v>73</v>
      </c>
      <c r="AE15" s="11">
        <f t="shared" si="0"/>
        <v>0.2</v>
      </c>
      <c r="AF15" s="12" t="s">
        <v>73</v>
      </c>
      <c r="AG15" s="10" t="s">
        <v>58</v>
      </c>
      <c r="AH15" s="70"/>
      <c r="AI15" s="65"/>
      <c r="AJ15" s="70"/>
      <c r="AK15" s="70"/>
      <c r="AL15" s="70"/>
      <c r="AM15" s="65"/>
      <c r="AN15" s="65"/>
      <c r="AO15" s="14" t="s">
        <v>82</v>
      </c>
    </row>
    <row r="16" spans="1:41" ht="122.25" customHeight="1" x14ac:dyDescent="0.35">
      <c r="A16" s="80"/>
      <c r="B16" s="80"/>
      <c r="C16" s="91"/>
      <c r="D16" s="91"/>
      <c r="E16" s="91"/>
      <c r="F16" s="91"/>
      <c r="G16" s="80"/>
      <c r="H16" s="61"/>
      <c r="I16" s="61"/>
      <c r="J16" s="61"/>
      <c r="K16" s="61"/>
      <c r="L16" s="61"/>
      <c r="M16" s="62"/>
      <c r="N16" s="62"/>
      <c r="O16" s="62"/>
      <c r="P16" s="62"/>
      <c r="Q16" s="85"/>
      <c r="R16" s="85"/>
      <c r="S16" s="83"/>
      <c r="T16" s="57"/>
      <c r="U16" s="69"/>
      <c r="V16" s="61"/>
      <c r="W16" s="9" t="s">
        <v>84</v>
      </c>
      <c r="X16" s="9">
        <v>50000</v>
      </c>
      <c r="Y16" s="8">
        <v>970</v>
      </c>
      <c r="Z16" s="8">
        <v>380</v>
      </c>
      <c r="AA16" s="9">
        <v>330</v>
      </c>
      <c r="AB16" s="9">
        <v>150</v>
      </c>
      <c r="AC16" s="10" t="s">
        <v>57</v>
      </c>
      <c r="AD16" s="10">
        <v>50000</v>
      </c>
      <c r="AE16" s="11">
        <f t="shared" si="0"/>
        <v>2.7E-2</v>
      </c>
      <c r="AF16" s="12">
        <v>1350</v>
      </c>
      <c r="AG16" s="10" t="s">
        <v>58</v>
      </c>
      <c r="AH16" s="61"/>
      <c r="AI16" s="55"/>
      <c r="AJ16" s="61"/>
      <c r="AK16" s="61"/>
      <c r="AL16" s="61"/>
      <c r="AM16" s="55"/>
      <c r="AN16" s="55"/>
      <c r="AO16" s="14" t="s">
        <v>85</v>
      </c>
    </row>
    <row r="17" spans="1:41" ht="171" customHeight="1" x14ac:dyDescent="0.35">
      <c r="A17" s="80"/>
      <c r="B17" s="80"/>
      <c r="C17" s="91"/>
      <c r="D17" s="91"/>
      <c r="E17" s="91"/>
      <c r="F17" s="91"/>
      <c r="G17" s="80"/>
      <c r="H17" s="9" t="s">
        <v>86</v>
      </c>
      <c r="I17" s="9" t="s">
        <v>87</v>
      </c>
      <c r="J17" s="9" t="s">
        <v>88</v>
      </c>
      <c r="K17" s="9">
        <v>1000</v>
      </c>
      <c r="L17" s="9">
        <v>200</v>
      </c>
      <c r="M17" s="8">
        <v>0</v>
      </c>
      <c r="N17" s="8">
        <v>0</v>
      </c>
      <c r="O17" s="8">
        <v>0</v>
      </c>
      <c r="P17" s="8">
        <f>SUM(N17:O17)</f>
        <v>0</v>
      </c>
      <c r="Q17" s="17">
        <v>0</v>
      </c>
      <c r="R17" s="17">
        <f t="shared" ref="R17:R22" si="1">+Q17</f>
        <v>0</v>
      </c>
      <c r="S17" s="83"/>
      <c r="T17" s="56" t="s">
        <v>89</v>
      </c>
      <c r="U17" s="67">
        <v>2020130010235</v>
      </c>
      <c r="V17" s="60" t="s">
        <v>90</v>
      </c>
      <c r="W17" s="60" t="s">
        <v>91</v>
      </c>
      <c r="X17" s="87">
        <v>1</v>
      </c>
      <c r="Y17" s="77">
        <v>0</v>
      </c>
      <c r="Z17" s="62">
        <v>0</v>
      </c>
      <c r="AA17" s="87">
        <v>330</v>
      </c>
      <c r="AB17" s="87">
        <v>150</v>
      </c>
      <c r="AC17" s="73" t="s">
        <v>72</v>
      </c>
      <c r="AD17" s="73" t="s">
        <v>73</v>
      </c>
      <c r="AE17" s="74">
        <f t="shared" si="0"/>
        <v>0</v>
      </c>
      <c r="AF17" s="76" t="s">
        <v>73</v>
      </c>
      <c r="AG17" s="73" t="s">
        <v>92</v>
      </c>
      <c r="AH17" s="87" t="s">
        <v>59</v>
      </c>
      <c r="AI17" s="54">
        <v>1181454845</v>
      </c>
      <c r="AJ17" s="60" t="s">
        <v>93</v>
      </c>
      <c r="AK17" s="60" t="s">
        <v>94</v>
      </c>
      <c r="AL17" s="60">
        <f>942051796+239403049.24</f>
        <v>1181454845.24</v>
      </c>
      <c r="AM17" s="88">
        <v>0</v>
      </c>
      <c r="AN17" s="88"/>
      <c r="AO17" s="15" t="s">
        <v>95</v>
      </c>
    </row>
    <row r="18" spans="1:41" ht="140.25" customHeight="1" x14ac:dyDescent="0.35">
      <c r="A18" s="80"/>
      <c r="B18" s="80"/>
      <c r="C18" s="91"/>
      <c r="D18" s="91"/>
      <c r="E18" s="91"/>
      <c r="F18" s="91"/>
      <c r="G18" s="80"/>
      <c r="H18" s="9" t="s">
        <v>96</v>
      </c>
      <c r="I18" s="9" t="s">
        <v>97</v>
      </c>
      <c r="J18" s="9" t="s">
        <v>98</v>
      </c>
      <c r="K18" s="9">
        <v>150000</v>
      </c>
      <c r="L18" s="9">
        <v>50000</v>
      </c>
      <c r="M18" s="8">
        <v>0</v>
      </c>
      <c r="N18" s="8">
        <v>0</v>
      </c>
      <c r="O18" s="8">
        <v>0</v>
      </c>
      <c r="P18" s="8">
        <f>SUM(N18:O18)</f>
        <v>0</v>
      </c>
      <c r="Q18" s="17">
        <v>0</v>
      </c>
      <c r="R18" s="17">
        <f t="shared" si="1"/>
        <v>0</v>
      </c>
      <c r="S18" s="83"/>
      <c r="T18" s="66"/>
      <c r="U18" s="68"/>
      <c r="V18" s="70"/>
      <c r="W18" s="61"/>
      <c r="X18" s="87"/>
      <c r="Y18" s="78"/>
      <c r="Z18" s="62"/>
      <c r="AA18" s="87"/>
      <c r="AB18" s="87"/>
      <c r="AC18" s="73"/>
      <c r="AD18" s="73"/>
      <c r="AE18" s="75"/>
      <c r="AF18" s="76"/>
      <c r="AG18" s="73"/>
      <c r="AH18" s="87"/>
      <c r="AI18" s="55"/>
      <c r="AJ18" s="61"/>
      <c r="AK18" s="61"/>
      <c r="AL18" s="61"/>
      <c r="AM18" s="89"/>
      <c r="AN18" s="89"/>
      <c r="AO18" s="14" t="s">
        <v>99</v>
      </c>
    </row>
    <row r="19" spans="1:41" ht="159" customHeight="1" x14ac:dyDescent="0.35">
      <c r="A19" s="80"/>
      <c r="B19" s="80"/>
      <c r="C19" s="91"/>
      <c r="D19" s="91"/>
      <c r="E19" s="91"/>
      <c r="F19" s="91"/>
      <c r="G19" s="80"/>
      <c r="H19" s="9" t="s">
        <v>100</v>
      </c>
      <c r="I19" s="9" t="s">
        <v>101</v>
      </c>
      <c r="J19" s="9" t="s">
        <v>102</v>
      </c>
      <c r="K19" s="9">
        <v>400</v>
      </c>
      <c r="L19" s="9">
        <v>100</v>
      </c>
      <c r="M19" s="8">
        <v>0</v>
      </c>
      <c r="N19" s="8">
        <v>0</v>
      </c>
      <c r="O19" s="8">
        <v>0</v>
      </c>
      <c r="P19" s="8">
        <f>SUM(N19:O19)</f>
        <v>0</v>
      </c>
      <c r="Q19" s="17">
        <v>0</v>
      </c>
      <c r="R19" s="17">
        <f t="shared" si="1"/>
        <v>0</v>
      </c>
      <c r="S19" s="83"/>
      <c r="T19" s="66"/>
      <c r="U19" s="68"/>
      <c r="V19" s="70"/>
      <c r="W19" s="9" t="s">
        <v>103</v>
      </c>
      <c r="X19" s="9">
        <v>1</v>
      </c>
      <c r="Y19" s="8">
        <v>0</v>
      </c>
      <c r="Z19" s="8">
        <v>1</v>
      </c>
      <c r="AA19" s="9">
        <v>330</v>
      </c>
      <c r="AB19" s="9">
        <v>150</v>
      </c>
      <c r="AC19" s="10" t="s">
        <v>72</v>
      </c>
      <c r="AD19" s="10" t="s">
        <v>73</v>
      </c>
      <c r="AE19" s="11">
        <f t="shared" si="0"/>
        <v>1</v>
      </c>
      <c r="AF19" s="12" t="s">
        <v>73</v>
      </c>
      <c r="AG19" s="10" t="s">
        <v>92</v>
      </c>
      <c r="AH19" s="9" t="s">
        <v>104</v>
      </c>
      <c r="AI19" s="18">
        <v>28089826</v>
      </c>
      <c r="AJ19" s="9" t="s">
        <v>93</v>
      </c>
      <c r="AK19" s="9" t="s">
        <v>105</v>
      </c>
      <c r="AL19" s="9">
        <f>14259286+13830540</f>
        <v>28089826</v>
      </c>
      <c r="AM19" s="18">
        <v>0</v>
      </c>
      <c r="AN19" s="18"/>
      <c r="AO19" s="15" t="s">
        <v>106</v>
      </c>
    </row>
    <row r="20" spans="1:41" ht="180.75" customHeight="1" x14ac:dyDescent="0.35">
      <c r="A20" s="80"/>
      <c r="B20" s="80"/>
      <c r="C20" s="91"/>
      <c r="D20" s="91"/>
      <c r="E20" s="91"/>
      <c r="F20" s="91"/>
      <c r="G20" s="80"/>
      <c r="H20" s="9" t="s">
        <v>107</v>
      </c>
      <c r="I20" s="9" t="s">
        <v>101</v>
      </c>
      <c r="J20" s="9" t="s">
        <v>108</v>
      </c>
      <c r="K20" s="9">
        <v>80</v>
      </c>
      <c r="L20" s="9">
        <v>40</v>
      </c>
      <c r="M20" s="8">
        <v>0</v>
      </c>
      <c r="N20" s="8">
        <v>0</v>
      </c>
      <c r="O20" s="8">
        <v>0</v>
      </c>
      <c r="P20" s="8">
        <f>SUM(N20:O20)</f>
        <v>0</v>
      </c>
      <c r="Q20" s="17">
        <v>0</v>
      </c>
      <c r="R20" s="17">
        <f t="shared" si="1"/>
        <v>0</v>
      </c>
      <c r="S20" s="83"/>
      <c r="T20" s="66"/>
      <c r="U20" s="68"/>
      <c r="V20" s="70"/>
      <c r="W20" s="73" t="s">
        <v>109</v>
      </c>
      <c r="X20" s="87">
        <v>89</v>
      </c>
      <c r="Y20" s="77">
        <v>55</v>
      </c>
      <c r="Z20" s="62">
        <v>34</v>
      </c>
      <c r="AA20" s="87">
        <v>330</v>
      </c>
      <c r="AB20" s="87">
        <v>150</v>
      </c>
      <c r="AC20" s="73" t="s">
        <v>72</v>
      </c>
      <c r="AD20" s="73" t="s">
        <v>73</v>
      </c>
      <c r="AE20" s="74">
        <f t="shared" si="0"/>
        <v>1</v>
      </c>
      <c r="AF20" s="76" t="s">
        <v>73</v>
      </c>
      <c r="AG20" s="73" t="s">
        <v>92</v>
      </c>
      <c r="AH20" s="87" t="s">
        <v>110</v>
      </c>
      <c r="AI20" s="54">
        <v>4000000000</v>
      </c>
      <c r="AJ20" s="60" t="s">
        <v>111</v>
      </c>
      <c r="AK20" s="60" t="s">
        <v>112</v>
      </c>
      <c r="AL20" s="60">
        <v>4000000000</v>
      </c>
      <c r="AM20" s="54">
        <v>309244016</v>
      </c>
      <c r="AN20" s="54"/>
      <c r="AO20" s="15" t="s">
        <v>113</v>
      </c>
    </row>
    <row r="21" spans="1:41" ht="115.5" customHeight="1" x14ac:dyDescent="0.35">
      <c r="A21" s="80"/>
      <c r="B21" s="80"/>
      <c r="C21" s="91"/>
      <c r="D21" s="91"/>
      <c r="E21" s="91"/>
      <c r="F21" s="91"/>
      <c r="G21" s="80"/>
      <c r="H21" s="9" t="s">
        <v>114</v>
      </c>
      <c r="I21" s="9" t="s">
        <v>101</v>
      </c>
      <c r="J21" s="9" t="s">
        <v>115</v>
      </c>
      <c r="K21" s="9">
        <v>1000</v>
      </c>
      <c r="L21" s="9">
        <v>400</v>
      </c>
      <c r="M21" s="8">
        <v>0</v>
      </c>
      <c r="N21" s="8">
        <v>0</v>
      </c>
      <c r="O21" s="8">
        <v>0</v>
      </c>
      <c r="P21" s="8">
        <f>SUM(N21:O21)</f>
        <v>0</v>
      </c>
      <c r="Q21" s="17">
        <v>0</v>
      </c>
      <c r="R21" s="17">
        <f t="shared" si="1"/>
        <v>0</v>
      </c>
      <c r="S21" s="83"/>
      <c r="T21" s="57"/>
      <c r="U21" s="69"/>
      <c r="V21" s="61"/>
      <c r="W21" s="73"/>
      <c r="X21" s="87"/>
      <c r="Y21" s="78"/>
      <c r="Z21" s="62"/>
      <c r="AA21" s="87"/>
      <c r="AB21" s="87"/>
      <c r="AC21" s="73"/>
      <c r="AD21" s="73"/>
      <c r="AE21" s="75"/>
      <c r="AF21" s="76"/>
      <c r="AG21" s="73"/>
      <c r="AH21" s="87"/>
      <c r="AI21" s="55"/>
      <c r="AJ21" s="61"/>
      <c r="AK21" s="61"/>
      <c r="AL21" s="61"/>
      <c r="AM21" s="55"/>
      <c r="AN21" s="55"/>
      <c r="AO21" s="19"/>
    </row>
    <row r="22" spans="1:41" ht="129.75" customHeight="1" x14ac:dyDescent="0.35">
      <c r="A22" s="80"/>
      <c r="B22" s="80"/>
      <c r="C22" s="91"/>
      <c r="D22" s="91"/>
      <c r="E22" s="91"/>
      <c r="F22" s="91"/>
      <c r="G22" s="80"/>
      <c r="H22" s="60" t="s">
        <v>116</v>
      </c>
      <c r="I22" s="60">
        <v>0</v>
      </c>
      <c r="J22" s="60" t="s">
        <v>117</v>
      </c>
      <c r="K22" s="60">
        <v>1</v>
      </c>
      <c r="L22" s="60">
        <v>0.25</v>
      </c>
      <c r="M22" s="62">
        <v>0</v>
      </c>
      <c r="N22" s="62">
        <v>0</v>
      </c>
      <c r="O22" s="62">
        <v>1</v>
      </c>
      <c r="P22" s="62">
        <f>SUM(N22:O24)</f>
        <v>1</v>
      </c>
      <c r="Q22" s="63">
        <v>1</v>
      </c>
      <c r="R22" s="63">
        <f t="shared" si="1"/>
        <v>1</v>
      </c>
      <c r="S22" s="83"/>
      <c r="T22" s="56" t="s">
        <v>118</v>
      </c>
      <c r="U22" s="67">
        <v>2020130010318</v>
      </c>
      <c r="V22" s="60" t="s">
        <v>119</v>
      </c>
      <c r="W22" s="9" t="s">
        <v>120</v>
      </c>
      <c r="X22" s="9">
        <v>1</v>
      </c>
      <c r="Y22" s="8">
        <v>0.4</v>
      </c>
      <c r="Z22" s="20">
        <v>0.6</v>
      </c>
      <c r="AA22" s="9">
        <v>330</v>
      </c>
      <c r="AB22" s="9">
        <v>150</v>
      </c>
      <c r="AC22" s="9" t="s">
        <v>72</v>
      </c>
      <c r="AD22" s="10" t="s">
        <v>73</v>
      </c>
      <c r="AE22" s="11">
        <f t="shared" si="0"/>
        <v>1</v>
      </c>
      <c r="AF22" s="12" t="s">
        <v>73</v>
      </c>
      <c r="AG22" s="9" t="s">
        <v>121</v>
      </c>
      <c r="AH22" s="60" t="s">
        <v>59</v>
      </c>
      <c r="AI22" s="54">
        <v>159385180</v>
      </c>
      <c r="AJ22" s="60" t="s">
        <v>122</v>
      </c>
      <c r="AK22" s="60" t="s">
        <v>123</v>
      </c>
      <c r="AL22" s="60">
        <v>159385180</v>
      </c>
      <c r="AM22" s="54">
        <v>0</v>
      </c>
      <c r="AN22" s="54"/>
      <c r="AO22" s="15" t="s">
        <v>124</v>
      </c>
    </row>
    <row r="23" spans="1:41" ht="129.75" customHeight="1" x14ac:dyDescent="0.35">
      <c r="A23" s="80"/>
      <c r="B23" s="80"/>
      <c r="C23" s="91"/>
      <c r="D23" s="91"/>
      <c r="E23" s="91"/>
      <c r="F23" s="91"/>
      <c r="G23" s="80"/>
      <c r="H23" s="70"/>
      <c r="I23" s="70"/>
      <c r="J23" s="70"/>
      <c r="K23" s="70"/>
      <c r="L23" s="70"/>
      <c r="M23" s="62"/>
      <c r="N23" s="62"/>
      <c r="O23" s="62"/>
      <c r="P23" s="62"/>
      <c r="Q23" s="62"/>
      <c r="R23" s="62"/>
      <c r="S23" s="83"/>
      <c r="T23" s="66"/>
      <c r="U23" s="68"/>
      <c r="V23" s="70"/>
      <c r="W23" s="9" t="s">
        <v>125</v>
      </c>
      <c r="X23" s="9">
        <v>1</v>
      </c>
      <c r="Y23" s="8">
        <v>0</v>
      </c>
      <c r="Z23" s="8">
        <v>1</v>
      </c>
      <c r="AA23" s="9">
        <v>330</v>
      </c>
      <c r="AB23" s="9">
        <v>150</v>
      </c>
      <c r="AC23" s="9" t="s">
        <v>72</v>
      </c>
      <c r="AD23" s="10" t="s">
        <v>73</v>
      </c>
      <c r="AE23" s="11">
        <f t="shared" si="0"/>
        <v>1</v>
      </c>
      <c r="AF23" s="12" t="s">
        <v>73</v>
      </c>
      <c r="AG23" s="9" t="s">
        <v>121</v>
      </c>
      <c r="AH23" s="70"/>
      <c r="AI23" s="65"/>
      <c r="AJ23" s="70"/>
      <c r="AK23" s="70"/>
      <c r="AL23" s="70"/>
      <c r="AM23" s="65"/>
      <c r="AN23" s="65"/>
      <c r="AO23" s="15" t="s">
        <v>126</v>
      </c>
    </row>
    <row r="24" spans="1:41" ht="222" customHeight="1" x14ac:dyDescent="0.35">
      <c r="A24" s="80"/>
      <c r="B24" s="80"/>
      <c r="C24" s="91"/>
      <c r="D24" s="91"/>
      <c r="E24" s="91"/>
      <c r="F24" s="91"/>
      <c r="G24" s="81"/>
      <c r="H24" s="61"/>
      <c r="I24" s="61"/>
      <c r="J24" s="61"/>
      <c r="K24" s="61"/>
      <c r="L24" s="61"/>
      <c r="M24" s="62"/>
      <c r="N24" s="62"/>
      <c r="O24" s="62"/>
      <c r="P24" s="62"/>
      <c r="Q24" s="62"/>
      <c r="R24" s="62"/>
      <c r="S24" s="84"/>
      <c r="T24" s="57"/>
      <c r="U24" s="69"/>
      <c r="V24" s="61"/>
      <c r="W24" s="9" t="s">
        <v>127</v>
      </c>
      <c r="X24" s="9">
        <v>1</v>
      </c>
      <c r="Y24" s="8">
        <v>0</v>
      </c>
      <c r="Z24" s="8">
        <v>1</v>
      </c>
      <c r="AA24" s="9">
        <v>330</v>
      </c>
      <c r="AB24" s="9">
        <v>150</v>
      </c>
      <c r="AC24" s="10" t="s">
        <v>128</v>
      </c>
      <c r="AD24" s="10" t="s">
        <v>73</v>
      </c>
      <c r="AE24" s="11">
        <f t="shared" si="0"/>
        <v>1</v>
      </c>
      <c r="AF24" s="12" t="s">
        <v>73</v>
      </c>
      <c r="AG24" s="10" t="s">
        <v>129</v>
      </c>
      <c r="AH24" s="61"/>
      <c r="AI24" s="55"/>
      <c r="AJ24" s="61"/>
      <c r="AK24" s="61"/>
      <c r="AL24" s="61"/>
      <c r="AM24" s="55"/>
      <c r="AN24" s="55"/>
      <c r="AO24" s="16" t="s">
        <v>130</v>
      </c>
    </row>
    <row r="25" spans="1:41" ht="235.5" customHeight="1" x14ac:dyDescent="0.35">
      <c r="A25" s="80"/>
      <c r="B25" s="80"/>
      <c r="C25" s="91"/>
      <c r="D25" s="91"/>
      <c r="E25" s="91"/>
      <c r="F25" s="91"/>
      <c r="G25" s="79" t="s">
        <v>131</v>
      </c>
      <c r="H25" s="60" t="s">
        <v>132</v>
      </c>
      <c r="I25" s="60" t="s">
        <v>133</v>
      </c>
      <c r="J25" s="54" t="s">
        <v>134</v>
      </c>
      <c r="K25" s="60">
        <v>201</v>
      </c>
      <c r="L25" s="60">
        <v>66</v>
      </c>
      <c r="M25" s="62">
        <v>35</v>
      </c>
      <c r="N25" s="62">
        <v>0</v>
      </c>
      <c r="O25" s="62">
        <v>0</v>
      </c>
      <c r="P25" s="62">
        <f>SUM(N25:O26)</f>
        <v>0</v>
      </c>
      <c r="Q25" s="85">
        <v>0</v>
      </c>
      <c r="R25" s="85">
        <f>+M25/K25</f>
        <v>0.17412935323383086</v>
      </c>
      <c r="S25" s="82">
        <f>AVERAGE(R25:R45)</f>
        <v>0.18818822553897183</v>
      </c>
      <c r="T25" s="56" t="s">
        <v>135</v>
      </c>
      <c r="U25" s="58">
        <v>2020130010234</v>
      </c>
      <c r="V25" s="60" t="s">
        <v>136</v>
      </c>
      <c r="W25" s="9" t="s">
        <v>137</v>
      </c>
      <c r="X25" s="9">
        <v>4</v>
      </c>
      <c r="Y25" s="8">
        <v>0</v>
      </c>
      <c r="Z25" s="8">
        <v>2</v>
      </c>
      <c r="AA25" s="9">
        <v>330</v>
      </c>
      <c r="AB25" s="9">
        <v>150</v>
      </c>
      <c r="AC25" s="10" t="s">
        <v>138</v>
      </c>
      <c r="AD25" s="10" t="s">
        <v>73</v>
      </c>
      <c r="AE25" s="11">
        <f t="shared" si="0"/>
        <v>0.5</v>
      </c>
      <c r="AF25" s="12" t="s">
        <v>73</v>
      </c>
      <c r="AG25" s="10" t="s">
        <v>139</v>
      </c>
      <c r="AH25" s="60" t="s">
        <v>59</v>
      </c>
      <c r="AI25" s="54">
        <v>966808152</v>
      </c>
      <c r="AJ25" s="60" t="s">
        <v>140</v>
      </c>
      <c r="AK25" s="60" t="s">
        <v>141</v>
      </c>
      <c r="AL25" s="60">
        <f>392001390+574806761.62</f>
        <v>966808151.62</v>
      </c>
      <c r="AM25" s="54">
        <v>389200000</v>
      </c>
      <c r="AN25" s="54"/>
      <c r="AO25" s="15" t="s">
        <v>142</v>
      </c>
    </row>
    <row r="26" spans="1:41" ht="136.5" customHeight="1" x14ac:dyDescent="0.35">
      <c r="A26" s="80"/>
      <c r="B26" s="80"/>
      <c r="C26" s="91"/>
      <c r="D26" s="91"/>
      <c r="E26" s="91"/>
      <c r="F26" s="91"/>
      <c r="G26" s="80"/>
      <c r="H26" s="61"/>
      <c r="I26" s="61"/>
      <c r="J26" s="55"/>
      <c r="K26" s="61"/>
      <c r="L26" s="61"/>
      <c r="M26" s="62"/>
      <c r="N26" s="62"/>
      <c r="O26" s="62"/>
      <c r="P26" s="62"/>
      <c r="Q26" s="85"/>
      <c r="R26" s="85"/>
      <c r="S26" s="83"/>
      <c r="T26" s="66"/>
      <c r="U26" s="86"/>
      <c r="V26" s="64"/>
      <c r="W26" s="9" t="s">
        <v>143</v>
      </c>
      <c r="X26" s="9">
        <v>1</v>
      </c>
      <c r="Y26" s="8">
        <v>0</v>
      </c>
      <c r="Z26" s="8">
        <v>0</v>
      </c>
      <c r="AA26" s="9">
        <v>330</v>
      </c>
      <c r="AB26" s="9">
        <v>150</v>
      </c>
      <c r="AC26" s="10" t="s">
        <v>138</v>
      </c>
      <c r="AD26" s="10" t="s">
        <v>73</v>
      </c>
      <c r="AE26" s="11">
        <f t="shared" si="0"/>
        <v>0</v>
      </c>
      <c r="AF26" s="12" t="s">
        <v>73</v>
      </c>
      <c r="AG26" s="10" t="s">
        <v>139</v>
      </c>
      <c r="AH26" s="70"/>
      <c r="AI26" s="65"/>
      <c r="AJ26" s="70"/>
      <c r="AK26" s="70"/>
      <c r="AL26" s="70"/>
      <c r="AM26" s="65"/>
      <c r="AN26" s="65"/>
      <c r="AO26" s="15" t="s">
        <v>144</v>
      </c>
    </row>
    <row r="27" spans="1:41" ht="111" customHeight="1" x14ac:dyDescent="0.35">
      <c r="A27" s="80"/>
      <c r="B27" s="80"/>
      <c r="C27" s="91"/>
      <c r="D27" s="91"/>
      <c r="E27" s="91"/>
      <c r="F27" s="91"/>
      <c r="G27" s="80"/>
      <c r="H27" s="60" t="s">
        <v>145</v>
      </c>
      <c r="I27" s="60" t="s">
        <v>146</v>
      </c>
      <c r="J27" s="54" t="s">
        <v>147</v>
      </c>
      <c r="K27" s="60">
        <v>70</v>
      </c>
      <c r="L27" s="60">
        <v>20</v>
      </c>
      <c r="M27" s="62">
        <v>0</v>
      </c>
      <c r="N27" s="62">
        <v>0</v>
      </c>
      <c r="O27" s="62">
        <v>0</v>
      </c>
      <c r="P27" s="62">
        <f>SUM(N27:O29)</f>
        <v>0</v>
      </c>
      <c r="Q27" s="63">
        <v>0</v>
      </c>
      <c r="R27" s="63">
        <f>+Q27</f>
        <v>0</v>
      </c>
      <c r="S27" s="83"/>
      <c r="T27" s="66"/>
      <c r="U27" s="86"/>
      <c r="V27" s="64"/>
      <c r="W27" s="9" t="s">
        <v>148</v>
      </c>
      <c r="X27" s="9">
        <v>1</v>
      </c>
      <c r="Y27" s="8">
        <v>0</v>
      </c>
      <c r="Z27" s="8">
        <v>0.4</v>
      </c>
      <c r="AA27" s="9">
        <v>330</v>
      </c>
      <c r="AB27" s="9">
        <v>150</v>
      </c>
      <c r="AC27" s="10" t="s">
        <v>149</v>
      </c>
      <c r="AD27" s="10" t="s">
        <v>73</v>
      </c>
      <c r="AE27" s="11">
        <f t="shared" si="0"/>
        <v>0.4</v>
      </c>
      <c r="AF27" s="12" t="s">
        <v>73</v>
      </c>
      <c r="AG27" s="10" t="s">
        <v>139</v>
      </c>
      <c r="AH27" s="70"/>
      <c r="AI27" s="65"/>
      <c r="AJ27" s="70"/>
      <c r="AK27" s="70"/>
      <c r="AL27" s="70"/>
      <c r="AM27" s="65"/>
      <c r="AN27" s="65"/>
      <c r="AO27" s="21" t="s">
        <v>150</v>
      </c>
    </row>
    <row r="28" spans="1:41" ht="111" customHeight="1" x14ac:dyDescent="0.35">
      <c r="A28" s="80"/>
      <c r="B28" s="80"/>
      <c r="C28" s="91"/>
      <c r="D28" s="91"/>
      <c r="E28" s="91"/>
      <c r="F28" s="91"/>
      <c r="G28" s="80"/>
      <c r="H28" s="70"/>
      <c r="I28" s="70"/>
      <c r="J28" s="65"/>
      <c r="K28" s="70"/>
      <c r="L28" s="70"/>
      <c r="M28" s="62"/>
      <c r="N28" s="62"/>
      <c r="O28" s="62"/>
      <c r="P28" s="62"/>
      <c r="Q28" s="62"/>
      <c r="R28" s="62"/>
      <c r="S28" s="83"/>
      <c r="T28" s="66"/>
      <c r="U28" s="86"/>
      <c r="V28" s="64"/>
      <c r="W28" s="9" t="s">
        <v>151</v>
      </c>
      <c r="X28" s="9">
        <v>12</v>
      </c>
      <c r="Y28" s="8">
        <v>0</v>
      </c>
      <c r="Z28" s="8">
        <v>0</v>
      </c>
      <c r="AA28" s="9">
        <v>330</v>
      </c>
      <c r="AB28" s="9">
        <v>150</v>
      </c>
      <c r="AC28" s="10" t="s">
        <v>149</v>
      </c>
      <c r="AD28" s="10" t="s">
        <v>73</v>
      </c>
      <c r="AE28" s="11">
        <f t="shared" si="0"/>
        <v>0</v>
      </c>
      <c r="AF28" s="12" t="s">
        <v>73</v>
      </c>
      <c r="AG28" s="10" t="s">
        <v>139</v>
      </c>
      <c r="AH28" s="70"/>
      <c r="AI28" s="65"/>
      <c r="AJ28" s="70"/>
      <c r="AK28" s="70"/>
      <c r="AL28" s="70"/>
      <c r="AM28" s="65"/>
      <c r="AN28" s="65"/>
      <c r="AO28" s="22" t="s">
        <v>152</v>
      </c>
    </row>
    <row r="29" spans="1:41" ht="112.5" customHeight="1" x14ac:dyDescent="0.35">
      <c r="A29" s="80"/>
      <c r="B29" s="80"/>
      <c r="C29" s="91"/>
      <c r="D29" s="91"/>
      <c r="E29" s="91"/>
      <c r="F29" s="91"/>
      <c r="G29" s="80"/>
      <c r="H29" s="61"/>
      <c r="I29" s="61"/>
      <c r="J29" s="55"/>
      <c r="K29" s="61"/>
      <c r="L29" s="61"/>
      <c r="M29" s="62"/>
      <c r="N29" s="62"/>
      <c r="O29" s="62"/>
      <c r="P29" s="62"/>
      <c r="Q29" s="62"/>
      <c r="R29" s="62"/>
      <c r="S29" s="83"/>
      <c r="T29" s="66"/>
      <c r="U29" s="86"/>
      <c r="V29" s="64"/>
      <c r="W29" s="9" t="s">
        <v>153</v>
      </c>
      <c r="X29" s="9">
        <v>10</v>
      </c>
      <c r="Y29" s="8">
        <v>0</v>
      </c>
      <c r="Z29" s="8">
        <v>0</v>
      </c>
      <c r="AA29" s="9">
        <v>330</v>
      </c>
      <c r="AB29" s="9">
        <v>150</v>
      </c>
      <c r="AC29" s="10" t="s">
        <v>149</v>
      </c>
      <c r="AD29" s="10" t="s">
        <v>73</v>
      </c>
      <c r="AE29" s="11">
        <f t="shared" si="0"/>
        <v>0</v>
      </c>
      <c r="AF29" s="12" t="s">
        <v>73</v>
      </c>
      <c r="AG29" s="10" t="s">
        <v>139</v>
      </c>
      <c r="AH29" s="70"/>
      <c r="AI29" s="65"/>
      <c r="AJ29" s="70"/>
      <c r="AK29" s="70"/>
      <c r="AL29" s="70"/>
      <c r="AM29" s="65"/>
      <c r="AN29" s="65"/>
      <c r="AO29" s="22" t="s">
        <v>152</v>
      </c>
    </row>
    <row r="30" spans="1:41" ht="120.75" customHeight="1" x14ac:dyDescent="0.35">
      <c r="A30" s="80"/>
      <c r="B30" s="80"/>
      <c r="C30" s="91"/>
      <c r="D30" s="91"/>
      <c r="E30" s="91"/>
      <c r="F30" s="91"/>
      <c r="G30" s="80"/>
      <c r="H30" s="60" t="s">
        <v>154</v>
      </c>
      <c r="I30" s="60" t="s">
        <v>155</v>
      </c>
      <c r="J30" s="54" t="s">
        <v>156</v>
      </c>
      <c r="K30" s="60">
        <v>8</v>
      </c>
      <c r="L30" s="60">
        <v>2.5</v>
      </c>
      <c r="M30" s="62">
        <v>1.96</v>
      </c>
      <c r="N30" s="62">
        <v>0.69</v>
      </c>
      <c r="O30" s="62">
        <v>1.1499999999999999</v>
      </c>
      <c r="P30" s="62">
        <f>SUM(N30:O37)</f>
        <v>1.8399999999999999</v>
      </c>
      <c r="Q30" s="85">
        <f>+P30/L30</f>
        <v>0.73599999999999999</v>
      </c>
      <c r="R30" s="85">
        <f>+(P30+M30)/K30</f>
        <v>0.47499999999999998</v>
      </c>
      <c r="S30" s="83"/>
      <c r="T30" s="66"/>
      <c r="U30" s="86"/>
      <c r="V30" s="64"/>
      <c r="W30" s="9" t="s">
        <v>157</v>
      </c>
      <c r="X30" s="9">
        <v>4</v>
      </c>
      <c r="Y30" s="8">
        <v>0</v>
      </c>
      <c r="Z30" s="8">
        <v>1</v>
      </c>
      <c r="AA30" s="9">
        <v>330</v>
      </c>
      <c r="AB30" s="9">
        <v>150</v>
      </c>
      <c r="AC30" s="10" t="s">
        <v>158</v>
      </c>
      <c r="AD30" s="10" t="s">
        <v>73</v>
      </c>
      <c r="AE30" s="11">
        <f t="shared" si="0"/>
        <v>0.25</v>
      </c>
      <c r="AF30" s="12" t="s">
        <v>73</v>
      </c>
      <c r="AG30" s="10" t="s">
        <v>139</v>
      </c>
      <c r="AH30" s="70"/>
      <c r="AI30" s="65"/>
      <c r="AJ30" s="70"/>
      <c r="AK30" s="70"/>
      <c r="AL30" s="70"/>
      <c r="AM30" s="65"/>
      <c r="AN30" s="65"/>
      <c r="AO30" s="15" t="s">
        <v>159</v>
      </c>
    </row>
    <row r="31" spans="1:41" ht="139.5" customHeight="1" x14ac:dyDescent="0.35">
      <c r="A31" s="80"/>
      <c r="B31" s="80"/>
      <c r="C31" s="91"/>
      <c r="D31" s="91"/>
      <c r="E31" s="91"/>
      <c r="F31" s="91"/>
      <c r="G31" s="80"/>
      <c r="H31" s="70"/>
      <c r="I31" s="70"/>
      <c r="J31" s="65"/>
      <c r="K31" s="70"/>
      <c r="L31" s="70"/>
      <c r="M31" s="62"/>
      <c r="N31" s="62"/>
      <c r="O31" s="62"/>
      <c r="P31" s="62"/>
      <c r="Q31" s="85"/>
      <c r="R31" s="85"/>
      <c r="S31" s="83"/>
      <c r="T31" s="66"/>
      <c r="U31" s="86"/>
      <c r="V31" s="64"/>
      <c r="W31" s="9" t="s">
        <v>160</v>
      </c>
      <c r="X31" s="9">
        <v>1</v>
      </c>
      <c r="Y31" s="8">
        <v>1</v>
      </c>
      <c r="Z31" s="8">
        <v>0</v>
      </c>
      <c r="AA31" s="9">
        <v>330</v>
      </c>
      <c r="AB31" s="9">
        <v>150</v>
      </c>
      <c r="AC31" s="10" t="s">
        <v>158</v>
      </c>
      <c r="AD31" s="10" t="s">
        <v>73</v>
      </c>
      <c r="AE31" s="11">
        <f t="shared" si="0"/>
        <v>1</v>
      </c>
      <c r="AF31" s="12" t="s">
        <v>73</v>
      </c>
      <c r="AG31" s="10" t="s">
        <v>139</v>
      </c>
      <c r="AH31" s="70"/>
      <c r="AI31" s="65"/>
      <c r="AJ31" s="70"/>
      <c r="AK31" s="70"/>
      <c r="AL31" s="70"/>
      <c r="AM31" s="65"/>
      <c r="AN31" s="65"/>
      <c r="AO31" s="15" t="s">
        <v>161</v>
      </c>
    </row>
    <row r="32" spans="1:41" ht="120.75" customHeight="1" x14ac:dyDescent="0.35">
      <c r="A32" s="80"/>
      <c r="B32" s="80"/>
      <c r="C32" s="91"/>
      <c r="D32" s="91"/>
      <c r="E32" s="91"/>
      <c r="F32" s="91"/>
      <c r="G32" s="80"/>
      <c r="H32" s="70"/>
      <c r="I32" s="70"/>
      <c r="J32" s="65"/>
      <c r="K32" s="70"/>
      <c r="L32" s="70"/>
      <c r="M32" s="62"/>
      <c r="N32" s="62"/>
      <c r="O32" s="62"/>
      <c r="P32" s="62"/>
      <c r="Q32" s="85"/>
      <c r="R32" s="85"/>
      <c r="S32" s="83"/>
      <c r="T32" s="66"/>
      <c r="U32" s="86"/>
      <c r="V32" s="64"/>
      <c r="W32" s="9" t="s">
        <v>162</v>
      </c>
      <c r="X32" s="9">
        <v>100</v>
      </c>
      <c r="Y32" s="8">
        <v>464</v>
      </c>
      <c r="Z32" s="8">
        <v>1673</v>
      </c>
      <c r="AA32" s="9">
        <v>330</v>
      </c>
      <c r="AB32" s="9">
        <v>150</v>
      </c>
      <c r="AC32" s="10" t="s">
        <v>158</v>
      </c>
      <c r="AD32" s="10" t="s">
        <v>73</v>
      </c>
      <c r="AE32" s="11">
        <v>1</v>
      </c>
      <c r="AF32" s="12" t="s">
        <v>73</v>
      </c>
      <c r="AG32" s="10" t="s">
        <v>139</v>
      </c>
      <c r="AH32" s="70"/>
      <c r="AI32" s="65"/>
      <c r="AJ32" s="70"/>
      <c r="AK32" s="70"/>
      <c r="AL32" s="70"/>
      <c r="AM32" s="65"/>
      <c r="AN32" s="65"/>
      <c r="AO32" s="15" t="s">
        <v>163</v>
      </c>
    </row>
    <row r="33" spans="1:41" ht="120.75" customHeight="1" x14ac:dyDescent="0.35">
      <c r="A33" s="80"/>
      <c r="B33" s="80"/>
      <c r="C33" s="91"/>
      <c r="D33" s="91"/>
      <c r="E33" s="91"/>
      <c r="F33" s="91"/>
      <c r="G33" s="80"/>
      <c r="H33" s="70"/>
      <c r="I33" s="70"/>
      <c r="J33" s="65"/>
      <c r="K33" s="70"/>
      <c r="L33" s="70"/>
      <c r="M33" s="62"/>
      <c r="N33" s="62"/>
      <c r="O33" s="62"/>
      <c r="P33" s="62"/>
      <c r="Q33" s="85"/>
      <c r="R33" s="85"/>
      <c r="S33" s="83"/>
      <c r="T33" s="66"/>
      <c r="U33" s="86"/>
      <c r="V33" s="64"/>
      <c r="W33" s="9" t="s">
        <v>164</v>
      </c>
      <c r="X33" s="9">
        <v>1</v>
      </c>
      <c r="Y33" s="8">
        <v>1</v>
      </c>
      <c r="Z33" s="8">
        <v>0</v>
      </c>
      <c r="AA33" s="9">
        <v>330</v>
      </c>
      <c r="AB33" s="9">
        <v>150</v>
      </c>
      <c r="AC33" s="10" t="s">
        <v>158</v>
      </c>
      <c r="AD33" s="10" t="s">
        <v>73</v>
      </c>
      <c r="AE33" s="11">
        <f t="shared" si="0"/>
        <v>1</v>
      </c>
      <c r="AF33" s="12" t="s">
        <v>73</v>
      </c>
      <c r="AG33" s="10" t="s">
        <v>139</v>
      </c>
      <c r="AH33" s="70"/>
      <c r="AI33" s="65"/>
      <c r="AJ33" s="70"/>
      <c r="AK33" s="70"/>
      <c r="AL33" s="70"/>
      <c r="AM33" s="65"/>
      <c r="AN33" s="65"/>
      <c r="AO33" s="15" t="s">
        <v>165</v>
      </c>
    </row>
    <row r="34" spans="1:41" ht="120.75" customHeight="1" x14ac:dyDescent="0.35">
      <c r="A34" s="80"/>
      <c r="B34" s="80"/>
      <c r="C34" s="91"/>
      <c r="D34" s="91"/>
      <c r="E34" s="91"/>
      <c r="F34" s="91"/>
      <c r="G34" s="80"/>
      <c r="H34" s="70"/>
      <c r="I34" s="70"/>
      <c r="J34" s="65"/>
      <c r="K34" s="70"/>
      <c r="L34" s="70"/>
      <c r="M34" s="62"/>
      <c r="N34" s="62"/>
      <c r="O34" s="62"/>
      <c r="P34" s="62"/>
      <c r="Q34" s="85"/>
      <c r="R34" s="85"/>
      <c r="S34" s="83"/>
      <c r="T34" s="66"/>
      <c r="U34" s="86"/>
      <c r="V34" s="64"/>
      <c r="W34" s="23" t="s">
        <v>166</v>
      </c>
      <c r="X34" s="24">
        <v>10</v>
      </c>
      <c r="Y34" s="25">
        <v>0.31</v>
      </c>
      <c r="Z34" s="26">
        <v>0</v>
      </c>
      <c r="AA34" s="9">
        <v>330</v>
      </c>
      <c r="AB34" s="9">
        <v>150</v>
      </c>
      <c r="AC34" s="10" t="s">
        <v>158</v>
      </c>
      <c r="AD34" s="10" t="s">
        <v>73</v>
      </c>
      <c r="AE34" s="11">
        <f t="shared" si="0"/>
        <v>3.1E-2</v>
      </c>
      <c r="AF34" s="12" t="s">
        <v>73</v>
      </c>
      <c r="AG34" s="10" t="s">
        <v>139</v>
      </c>
      <c r="AH34" s="70"/>
      <c r="AI34" s="65"/>
      <c r="AJ34" s="70"/>
      <c r="AK34" s="70"/>
      <c r="AL34" s="70"/>
      <c r="AM34" s="65"/>
      <c r="AN34" s="65"/>
      <c r="AO34" s="16" t="s">
        <v>167</v>
      </c>
    </row>
    <row r="35" spans="1:41" ht="114" customHeight="1" x14ac:dyDescent="0.35">
      <c r="A35" s="80"/>
      <c r="B35" s="80"/>
      <c r="C35" s="91"/>
      <c r="D35" s="91"/>
      <c r="E35" s="91"/>
      <c r="F35" s="91"/>
      <c r="G35" s="80"/>
      <c r="H35" s="70"/>
      <c r="I35" s="70"/>
      <c r="J35" s="65"/>
      <c r="K35" s="70"/>
      <c r="L35" s="70"/>
      <c r="M35" s="62"/>
      <c r="N35" s="62"/>
      <c r="O35" s="62"/>
      <c r="P35" s="62"/>
      <c r="Q35" s="85"/>
      <c r="R35" s="85"/>
      <c r="S35" s="83"/>
      <c r="T35" s="66"/>
      <c r="U35" s="86"/>
      <c r="V35" s="64"/>
      <c r="W35" s="9" t="s">
        <v>168</v>
      </c>
      <c r="X35" s="27">
        <v>29074</v>
      </c>
      <c r="Y35" s="28">
        <v>0</v>
      </c>
      <c r="Z35" s="28">
        <v>0</v>
      </c>
      <c r="AA35" s="9">
        <v>330</v>
      </c>
      <c r="AB35" s="9">
        <v>150</v>
      </c>
      <c r="AC35" s="10" t="s">
        <v>158</v>
      </c>
      <c r="AD35" s="10" t="s">
        <v>73</v>
      </c>
      <c r="AE35" s="11">
        <f t="shared" si="0"/>
        <v>0</v>
      </c>
      <c r="AF35" s="12" t="s">
        <v>73</v>
      </c>
      <c r="AG35" s="10" t="s">
        <v>139</v>
      </c>
      <c r="AH35" s="70"/>
      <c r="AI35" s="65"/>
      <c r="AJ35" s="70"/>
      <c r="AK35" s="70"/>
      <c r="AL35" s="70"/>
      <c r="AM35" s="65"/>
      <c r="AN35" s="65"/>
      <c r="AO35" s="15" t="s">
        <v>169</v>
      </c>
    </row>
    <row r="36" spans="1:41" ht="140.25" customHeight="1" x14ac:dyDescent="0.35">
      <c r="A36" s="80"/>
      <c r="B36" s="80"/>
      <c r="C36" s="91"/>
      <c r="D36" s="91"/>
      <c r="E36" s="91"/>
      <c r="F36" s="91"/>
      <c r="G36" s="80"/>
      <c r="H36" s="70"/>
      <c r="I36" s="70"/>
      <c r="J36" s="65"/>
      <c r="K36" s="70"/>
      <c r="L36" s="70"/>
      <c r="M36" s="62"/>
      <c r="N36" s="62"/>
      <c r="O36" s="62"/>
      <c r="P36" s="62"/>
      <c r="Q36" s="85"/>
      <c r="R36" s="85"/>
      <c r="S36" s="83"/>
      <c r="T36" s="66"/>
      <c r="U36" s="86"/>
      <c r="V36" s="64"/>
      <c r="W36" s="9" t="s">
        <v>170</v>
      </c>
      <c r="X36" s="9">
        <v>1</v>
      </c>
      <c r="Y36" s="8">
        <v>0</v>
      </c>
      <c r="Z36" s="8">
        <v>0</v>
      </c>
      <c r="AA36" s="9">
        <v>330</v>
      </c>
      <c r="AB36" s="9">
        <v>150</v>
      </c>
      <c r="AC36" s="10" t="s">
        <v>158</v>
      </c>
      <c r="AD36" s="10" t="s">
        <v>73</v>
      </c>
      <c r="AE36" s="11">
        <f t="shared" si="0"/>
        <v>0</v>
      </c>
      <c r="AF36" s="12" t="s">
        <v>73</v>
      </c>
      <c r="AG36" s="10" t="s">
        <v>139</v>
      </c>
      <c r="AH36" s="70"/>
      <c r="AI36" s="65"/>
      <c r="AJ36" s="70"/>
      <c r="AK36" s="70"/>
      <c r="AL36" s="70"/>
      <c r="AM36" s="65"/>
      <c r="AN36" s="65"/>
      <c r="AO36" s="15" t="s">
        <v>171</v>
      </c>
    </row>
    <row r="37" spans="1:41" ht="141" customHeight="1" x14ac:dyDescent="0.35">
      <c r="A37" s="80"/>
      <c r="B37" s="80"/>
      <c r="C37" s="91"/>
      <c r="D37" s="91"/>
      <c r="E37" s="91"/>
      <c r="F37" s="91"/>
      <c r="G37" s="80"/>
      <c r="H37" s="61"/>
      <c r="I37" s="61"/>
      <c r="J37" s="55"/>
      <c r="K37" s="61"/>
      <c r="L37" s="61"/>
      <c r="M37" s="62"/>
      <c r="N37" s="62"/>
      <c r="O37" s="62"/>
      <c r="P37" s="62"/>
      <c r="Q37" s="85"/>
      <c r="R37" s="85"/>
      <c r="S37" s="83"/>
      <c r="T37" s="66"/>
      <c r="U37" s="86"/>
      <c r="V37" s="64"/>
      <c r="W37" s="23" t="s">
        <v>172</v>
      </c>
      <c r="X37" s="23">
        <v>1</v>
      </c>
      <c r="Y37" s="29">
        <v>0</v>
      </c>
      <c r="Z37" s="8">
        <v>0</v>
      </c>
      <c r="AA37" s="9">
        <v>330</v>
      </c>
      <c r="AB37" s="9">
        <v>150</v>
      </c>
      <c r="AC37" s="10" t="s">
        <v>158</v>
      </c>
      <c r="AD37" s="10" t="s">
        <v>73</v>
      </c>
      <c r="AE37" s="11">
        <f t="shared" si="0"/>
        <v>0</v>
      </c>
      <c r="AF37" s="12" t="s">
        <v>73</v>
      </c>
      <c r="AG37" s="10" t="s">
        <v>139</v>
      </c>
      <c r="AH37" s="70"/>
      <c r="AI37" s="65"/>
      <c r="AJ37" s="70"/>
      <c r="AK37" s="70"/>
      <c r="AL37" s="70"/>
      <c r="AM37" s="65"/>
      <c r="AN37" s="65"/>
      <c r="AO37" s="15" t="s">
        <v>173</v>
      </c>
    </row>
    <row r="38" spans="1:41" ht="120.75" customHeight="1" x14ac:dyDescent="0.35">
      <c r="A38" s="80"/>
      <c r="B38" s="80"/>
      <c r="C38" s="91"/>
      <c r="D38" s="91"/>
      <c r="E38" s="91"/>
      <c r="F38" s="91"/>
      <c r="G38" s="80"/>
      <c r="H38" s="60" t="s">
        <v>174</v>
      </c>
      <c r="I38" s="60" t="s">
        <v>175</v>
      </c>
      <c r="J38" s="54" t="s">
        <v>176</v>
      </c>
      <c r="K38" s="60">
        <v>100</v>
      </c>
      <c r="L38" s="60">
        <v>30</v>
      </c>
      <c r="M38" s="62">
        <v>3</v>
      </c>
      <c r="N38" s="62">
        <v>0</v>
      </c>
      <c r="O38" s="62">
        <v>15</v>
      </c>
      <c r="P38" s="62">
        <f>SUM(N38:O42)</f>
        <v>15</v>
      </c>
      <c r="Q38" s="85">
        <f>+P38/L38</f>
        <v>0.5</v>
      </c>
      <c r="R38" s="85">
        <f>+(P38+M38)/K38</f>
        <v>0.18</v>
      </c>
      <c r="S38" s="83"/>
      <c r="T38" s="66"/>
      <c r="U38" s="86"/>
      <c r="V38" s="64"/>
      <c r="W38" s="9" t="s">
        <v>177</v>
      </c>
      <c r="X38" s="9">
        <v>170</v>
      </c>
      <c r="Y38" s="8">
        <v>0</v>
      </c>
      <c r="Z38" s="8">
        <v>170</v>
      </c>
      <c r="AA38" s="9">
        <v>330</v>
      </c>
      <c r="AB38" s="9">
        <v>150</v>
      </c>
      <c r="AC38" s="10" t="s">
        <v>178</v>
      </c>
      <c r="AD38" s="10" t="s">
        <v>73</v>
      </c>
      <c r="AE38" s="11">
        <f t="shared" si="0"/>
        <v>1</v>
      </c>
      <c r="AF38" s="12" t="s">
        <v>73</v>
      </c>
      <c r="AG38" s="10" t="s">
        <v>139</v>
      </c>
      <c r="AH38" s="70"/>
      <c r="AI38" s="65"/>
      <c r="AJ38" s="70"/>
      <c r="AK38" s="70"/>
      <c r="AL38" s="70"/>
      <c r="AM38" s="65"/>
      <c r="AN38" s="65"/>
      <c r="AO38" s="22" t="s">
        <v>179</v>
      </c>
    </row>
    <row r="39" spans="1:41" ht="120.75" customHeight="1" x14ac:dyDescent="0.35">
      <c r="A39" s="80"/>
      <c r="B39" s="80"/>
      <c r="C39" s="91"/>
      <c r="D39" s="91"/>
      <c r="E39" s="91"/>
      <c r="F39" s="91"/>
      <c r="G39" s="80"/>
      <c r="H39" s="70"/>
      <c r="I39" s="70"/>
      <c r="J39" s="65"/>
      <c r="K39" s="70"/>
      <c r="L39" s="70"/>
      <c r="M39" s="62"/>
      <c r="N39" s="62"/>
      <c r="O39" s="62"/>
      <c r="P39" s="62"/>
      <c r="Q39" s="85"/>
      <c r="R39" s="85"/>
      <c r="S39" s="83"/>
      <c r="T39" s="66"/>
      <c r="U39" s="86"/>
      <c r="V39" s="64"/>
      <c r="W39" s="9" t="s">
        <v>180</v>
      </c>
      <c r="X39" s="9">
        <v>1</v>
      </c>
      <c r="Y39" s="8">
        <v>0.2</v>
      </c>
      <c r="Z39" s="8">
        <v>0.6</v>
      </c>
      <c r="AA39" s="9">
        <v>330</v>
      </c>
      <c r="AB39" s="9">
        <v>150</v>
      </c>
      <c r="AC39" s="10" t="s">
        <v>178</v>
      </c>
      <c r="AD39" s="10" t="s">
        <v>73</v>
      </c>
      <c r="AE39" s="11">
        <f t="shared" si="0"/>
        <v>0.8</v>
      </c>
      <c r="AF39" s="12" t="s">
        <v>73</v>
      </c>
      <c r="AG39" s="10" t="s">
        <v>139</v>
      </c>
      <c r="AH39" s="70"/>
      <c r="AI39" s="65"/>
      <c r="AJ39" s="70"/>
      <c r="AK39" s="70"/>
      <c r="AL39" s="70"/>
      <c r="AM39" s="65"/>
      <c r="AN39" s="65"/>
      <c r="AO39" s="16" t="s">
        <v>181</v>
      </c>
    </row>
    <row r="40" spans="1:41" ht="120.75" customHeight="1" x14ac:dyDescent="0.35">
      <c r="A40" s="80"/>
      <c r="B40" s="80"/>
      <c r="C40" s="91"/>
      <c r="D40" s="91"/>
      <c r="E40" s="91"/>
      <c r="F40" s="91"/>
      <c r="G40" s="80"/>
      <c r="H40" s="70"/>
      <c r="I40" s="70"/>
      <c r="J40" s="65"/>
      <c r="K40" s="70"/>
      <c r="L40" s="70"/>
      <c r="M40" s="62"/>
      <c r="N40" s="62"/>
      <c r="O40" s="62"/>
      <c r="P40" s="62"/>
      <c r="Q40" s="85"/>
      <c r="R40" s="85"/>
      <c r="S40" s="83"/>
      <c r="T40" s="66"/>
      <c r="U40" s="86"/>
      <c r="V40" s="64"/>
      <c r="W40" s="9" t="s">
        <v>182</v>
      </c>
      <c r="X40" s="9">
        <v>17</v>
      </c>
      <c r="Y40" s="8">
        <v>0</v>
      </c>
      <c r="Z40" s="8">
        <v>0</v>
      </c>
      <c r="AA40" s="9">
        <v>330</v>
      </c>
      <c r="AB40" s="9">
        <v>150</v>
      </c>
      <c r="AC40" s="10" t="s">
        <v>178</v>
      </c>
      <c r="AD40" s="10" t="s">
        <v>73</v>
      </c>
      <c r="AE40" s="11">
        <f t="shared" si="0"/>
        <v>0</v>
      </c>
      <c r="AF40" s="12" t="s">
        <v>73</v>
      </c>
      <c r="AG40" s="10" t="s">
        <v>139</v>
      </c>
      <c r="AH40" s="70"/>
      <c r="AI40" s="65"/>
      <c r="AJ40" s="70"/>
      <c r="AK40" s="70"/>
      <c r="AL40" s="70"/>
      <c r="AM40" s="65"/>
      <c r="AN40" s="65"/>
      <c r="AO40" s="22" t="s">
        <v>183</v>
      </c>
    </row>
    <row r="41" spans="1:41" ht="179.25" customHeight="1" x14ac:dyDescent="0.35">
      <c r="A41" s="80"/>
      <c r="B41" s="80"/>
      <c r="C41" s="91"/>
      <c r="D41" s="91"/>
      <c r="E41" s="91"/>
      <c r="F41" s="91"/>
      <c r="G41" s="80"/>
      <c r="H41" s="70"/>
      <c r="I41" s="70"/>
      <c r="J41" s="65"/>
      <c r="K41" s="70"/>
      <c r="L41" s="70"/>
      <c r="M41" s="62"/>
      <c r="N41" s="62"/>
      <c r="O41" s="62"/>
      <c r="P41" s="62"/>
      <c r="Q41" s="85"/>
      <c r="R41" s="85"/>
      <c r="S41" s="83"/>
      <c r="T41" s="66"/>
      <c r="U41" s="86"/>
      <c r="V41" s="64"/>
      <c r="W41" s="9" t="s">
        <v>184</v>
      </c>
      <c r="X41" s="9">
        <v>2</v>
      </c>
      <c r="Y41" s="8">
        <v>0</v>
      </c>
      <c r="Z41" s="8">
        <v>0</v>
      </c>
      <c r="AA41" s="9">
        <v>330</v>
      </c>
      <c r="AB41" s="9">
        <v>150</v>
      </c>
      <c r="AC41" s="10" t="s">
        <v>178</v>
      </c>
      <c r="AD41" s="10" t="s">
        <v>73</v>
      </c>
      <c r="AE41" s="11">
        <f t="shared" si="0"/>
        <v>0</v>
      </c>
      <c r="AF41" s="12" t="s">
        <v>73</v>
      </c>
      <c r="AG41" s="10" t="s">
        <v>139</v>
      </c>
      <c r="AH41" s="70"/>
      <c r="AI41" s="65"/>
      <c r="AJ41" s="70"/>
      <c r="AK41" s="70"/>
      <c r="AL41" s="70"/>
      <c r="AM41" s="65"/>
      <c r="AN41" s="65"/>
      <c r="AO41" s="15" t="s">
        <v>185</v>
      </c>
    </row>
    <row r="42" spans="1:41" ht="135.75" customHeight="1" x14ac:dyDescent="0.35">
      <c r="A42" s="80"/>
      <c r="B42" s="80"/>
      <c r="C42" s="91"/>
      <c r="D42" s="91"/>
      <c r="E42" s="91"/>
      <c r="F42" s="91"/>
      <c r="G42" s="80"/>
      <c r="H42" s="61"/>
      <c r="I42" s="61"/>
      <c r="J42" s="55"/>
      <c r="K42" s="61"/>
      <c r="L42" s="61"/>
      <c r="M42" s="62"/>
      <c r="N42" s="62"/>
      <c r="O42" s="62"/>
      <c r="P42" s="62"/>
      <c r="Q42" s="85"/>
      <c r="R42" s="85"/>
      <c r="S42" s="83"/>
      <c r="T42" s="57"/>
      <c r="U42" s="59"/>
      <c r="V42" s="53"/>
      <c r="W42" s="9" t="s">
        <v>186</v>
      </c>
      <c r="X42" s="9">
        <v>50</v>
      </c>
      <c r="Y42" s="17">
        <v>0</v>
      </c>
      <c r="Z42" s="17">
        <v>0.15</v>
      </c>
      <c r="AA42" s="9">
        <v>330</v>
      </c>
      <c r="AB42" s="9">
        <v>150</v>
      </c>
      <c r="AC42" s="10" t="s">
        <v>178</v>
      </c>
      <c r="AD42" s="10" t="s">
        <v>73</v>
      </c>
      <c r="AE42" s="11">
        <f t="shared" si="0"/>
        <v>3.0000000000000001E-3</v>
      </c>
      <c r="AF42" s="12" t="s">
        <v>73</v>
      </c>
      <c r="AG42" s="10" t="s">
        <v>139</v>
      </c>
      <c r="AH42" s="61"/>
      <c r="AI42" s="55"/>
      <c r="AJ42" s="61"/>
      <c r="AK42" s="61"/>
      <c r="AL42" s="61"/>
      <c r="AM42" s="55"/>
      <c r="AN42" s="55"/>
      <c r="AO42" s="16" t="s">
        <v>187</v>
      </c>
    </row>
    <row r="43" spans="1:41" ht="239.25" customHeight="1" x14ac:dyDescent="0.35">
      <c r="A43" s="80"/>
      <c r="B43" s="80"/>
      <c r="C43" s="91"/>
      <c r="D43" s="91"/>
      <c r="E43" s="91"/>
      <c r="F43" s="91"/>
      <c r="G43" s="80"/>
      <c r="H43" s="60" t="s">
        <v>188</v>
      </c>
      <c r="I43" s="60">
        <v>0</v>
      </c>
      <c r="J43" s="60" t="s">
        <v>189</v>
      </c>
      <c r="K43" s="60">
        <v>1</v>
      </c>
      <c r="L43" s="60">
        <v>1</v>
      </c>
      <c r="M43" s="62">
        <v>0</v>
      </c>
      <c r="N43" s="62">
        <v>0.3</v>
      </c>
      <c r="O43" s="62">
        <v>0</v>
      </c>
      <c r="P43" s="62">
        <f>SUM(N43:O44)</f>
        <v>0.3</v>
      </c>
      <c r="Q43" s="85">
        <f>+P43/L43</f>
        <v>0.3</v>
      </c>
      <c r="R43" s="85">
        <f>+Q43</f>
        <v>0.3</v>
      </c>
      <c r="S43" s="83"/>
      <c r="T43" s="56" t="s">
        <v>190</v>
      </c>
      <c r="U43" s="58">
        <v>2020130010333</v>
      </c>
      <c r="V43" s="60" t="s">
        <v>191</v>
      </c>
      <c r="W43" s="9" t="s">
        <v>192</v>
      </c>
      <c r="X43" s="9">
        <v>1</v>
      </c>
      <c r="Y43" s="8">
        <v>0.3</v>
      </c>
      <c r="Z43" s="8">
        <v>0</v>
      </c>
      <c r="AA43" s="9">
        <v>330</v>
      </c>
      <c r="AB43" s="9">
        <v>150</v>
      </c>
      <c r="AC43" s="10" t="s">
        <v>193</v>
      </c>
      <c r="AD43" s="10" t="s">
        <v>73</v>
      </c>
      <c r="AE43" s="11">
        <f t="shared" si="0"/>
        <v>0.3</v>
      </c>
      <c r="AF43" s="12" t="s">
        <v>73</v>
      </c>
      <c r="AG43" s="10" t="s">
        <v>194</v>
      </c>
      <c r="AH43" s="60" t="s">
        <v>59</v>
      </c>
      <c r="AI43" s="54">
        <v>84000297</v>
      </c>
      <c r="AJ43" s="60" t="s">
        <v>195</v>
      </c>
      <c r="AK43" s="60" t="s">
        <v>196</v>
      </c>
      <c r="AL43" s="60">
        <v>84000297</v>
      </c>
      <c r="AM43" s="54">
        <v>0</v>
      </c>
      <c r="AN43" s="54"/>
      <c r="AO43" s="15" t="s">
        <v>197</v>
      </c>
    </row>
    <row r="44" spans="1:41" ht="149.25" customHeight="1" x14ac:dyDescent="0.35">
      <c r="A44" s="80"/>
      <c r="B44" s="80"/>
      <c r="C44" s="91"/>
      <c r="D44" s="91"/>
      <c r="E44" s="91"/>
      <c r="F44" s="91"/>
      <c r="G44" s="80"/>
      <c r="H44" s="61"/>
      <c r="I44" s="61"/>
      <c r="J44" s="61"/>
      <c r="K44" s="61"/>
      <c r="L44" s="61"/>
      <c r="M44" s="62"/>
      <c r="N44" s="62"/>
      <c r="O44" s="62"/>
      <c r="P44" s="62"/>
      <c r="Q44" s="85"/>
      <c r="R44" s="85"/>
      <c r="S44" s="83"/>
      <c r="T44" s="57"/>
      <c r="U44" s="59"/>
      <c r="V44" s="61"/>
      <c r="W44" s="10" t="s">
        <v>189</v>
      </c>
      <c r="X44" s="9">
        <v>1</v>
      </c>
      <c r="Y44" s="8">
        <v>0.3</v>
      </c>
      <c r="Z44" s="8">
        <v>0</v>
      </c>
      <c r="AA44" s="9">
        <v>330</v>
      </c>
      <c r="AB44" s="9">
        <v>150</v>
      </c>
      <c r="AC44" s="10" t="s">
        <v>193</v>
      </c>
      <c r="AD44" s="10" t="s">
        <v>73</v>
      </c>
      <c r="AE44" s="11">
        <f t="shared" si="0"/>
        <v>0.3</v>
      </c>
      <c r="AF44" s="12" t="s">
        <v>73</v>
      </c>
      <c r="AG44" s="10" t="s">
        <v>194</v>
      </c>
      <c r="AH44" s="61"/>
      <c r="AI44" s="55"/>
      <c r="AJ44" s="61"/>
      <c r="AK44" s="61"/>
      <c r="AL44" s="61"/>
      <c r="AM44" s="55"/>
      <c r="AN44" s="55"/>
      <c r="AO44" s="15" t="s">
        <v>197</v>
      </c>
    </row>
    <row r="45" spans="1:41" ht="396.75" customHeight="1" x14ac:dyDescent="0.35">
      <c r="A45" s="80"/>
      <c r="B45" s="80"/>
      <c r="C45" s="91"/>
      <c r="D45" s="91"/>
      <c r="E45" s="91"/>
      <c r="F45" s="91"/>
      <c r="G45" s="81"/>
      <c r="H45" s="9" t="s">
        <v>198</v>
      </c>
      <c r="I45" s="9">
        <v>0</v>
      </c>
      <c r="J45" s="9" t="s">
        <v>199</v>
      </c>
      <c r="K45" s="9">
        <v>1</v>
      </c>
      <c r="L45" s="9">
        <v>1</v>
      </c>
      <c r="M45" s="8">
        <v>0</v>
      </c>
      <c r="N45" s="8">
        <v>0</v>
      </c>
      <c r="O45" s="8">
        <v>0</v>
      </c>
      <c r="P45" s="8">
        <f>SUM(N45:O45)</f>
        <v>0</v>
      </c>
      <c r="Q45" s="17">
        <v>0</v>
      </c>
      <c r="R45" s="17">
        <f>+Q45</f>
        <v>0</v>
      </c>
      <c r="S45" s="84"/>
      <c r="T45" s="30" t="s">
        <v>200</v>
      </c>
      <c r="U45" s="31">
        <v>2020130010334</v>
      </c>
      <c r="V45" s="9" t="s">
        <v>201</v>
      </c>
      <c r="W45" s="10" t="s">
        <v>202</v>
      </c>
      <c r="X45" s="9">
        <v>1</v>
      </c>
      <c r="Y45" s="8">
        <v>0</v>
      </c>
      <c r="Z45" s="8">
        <v>0</v>
      </c>
      <c r="AA45" s="9">
        <v>330</v>
      </c>
      <c r="AB45" s="9">
        <v>150</v>
      </c>
      <c r="AC45" s="10" t="s">
        <v>203</v>
      </c>
      <c r="AD45" s="10" t="s">
        <v>73</v>
      </c>
      <c r="AE45" s="11">
        <f t="shared" si="0"/>
        <v>0</v>
      </c>
      <c r="AF45" s="12" t="s">
        <v>73</v>
      </c>
      <c r="AG45" s="10" t="s">
        <v>129</v>
      </c>
      <c r="AH45" s="9" t="s">
        <v>59</v>
      </c>
      <c r="AI45" s="18">
        <v>84000297</v>
      </c>
      <c r="AJ45" s="9" t="s">
        <v>204</v>
      </c>
      <c r="AK45" s="9" t="s">
        <v>205</v>
      </c>
      <c r="AL45" s="9">
        <v>84000297</v>
      </c>
      <c r="AM45" s="18">
        <v>0</v>
      </c>
      <c r="AN45" s="18"/>
      <c r="AO45" s="16" t="s">
        <v>206</v>
      </c>
    </row>
    <row r="46" spans="1:41" ht="196.5" customHeight="1" x14ac:dyDescent="0.35">
      <c r="A46" s="80"/>
      <c r="B46" s="80"/>
      <c r="C46" s="91"/>
      <c r="D46" s="91"/>
      <c r="E46" s="91"/>
      <c r="F46" s="91"/>
      <c r="G46" s="79" t="s">
        <v>207</v>
      </c>
      <c r="H46" s="9" t="s">
        <v>208</v>
      </c>
      <c r="I46" s="32" t="s">
        <v>101</v>
      </c>
      <c r="J46" s="32" t="s">
        <v>209</v>
      </c>
      <c r="K46" s="32">
        <v>9</v>
      </c>
      <c r="L46" s="32">
        <v>2</v>
      </c>
      <c r="M46" s="8">
        <v>4</v>
      </c>
      <c r="N46" s="8">
        <v>1</v>
      </c>
      <c r="O46" s="8">
        <v>0</v>
      </c>
      <c r="P46" s="33">
        <f>SUM(N46:O46)</f>
        <v>1</v>
      </c>
      <c r="Q46" s="34">
        <f>+P46/L46</f>
        <v>0.5</v>
      </c>
      <c r="R46" s="34">
        <f>+(P46+M46)/K46</f>
        <v>0.55555555555555558</v>
      </c>
      <c r="S46" s="82">
        <f>AVERAGE(R46:R64)</f>
        <v>6.1728395061728399E-2</v>
      </c>
      <c r="T46" s="56" t="s">
        <v>210</v>
      </c>
      <c r="U46" s="67">
        <v>2020130010305</v>
      </c>
      <c r="V46" s="60" t="s">
        <v>211</v>
      </c>
      <c r="W46" s="10" t="s">
        <v>212</v>
      </c>
      <c r="X46" s="9">
        <v>2</v>
      </c>
      <c r="Y46" s="8">
        <v>1</v>
      </c>
      <c r="Z46" s="8">
        <v>0</v>
      </c>
      <c r="AA46" s="9">
        <v>330</v>
      </c>
      <c r="AB46" s="9">
        <v>150</v>
      </c>
      <c r="AC46" s="10" t="s">
        <v>57</v>
      </c>
      <c r="AD46" s="10" t="s">
        <v>73</v>
      </c>
      <c r="AE46" s="11">
        <f t="shared" si="0"/>
        <v>0.5</v>
      </c>
      <c r="AF46" s="12" t="s">
        <v>73</v>
      </c>
      <c r="AG46" s="10" t="s">
        <v>58</v>
      </c>
      <c r="AH46" s="60" t="s">
        <v>213</v>
      </c>
      <c r="AI46" s="54">
        <v>603531923</v>
      </c>
      <c r="AJ46" s="60" t="s">
        <v>214</v>
      </c>
      <c r="AK46" s="60" t="s">
        <v>215</v>
      </c>
      <c r="AL46" s="60">
        <f>373650524+229881399.25</f>
        <v>603531923.25</v>
      </c>
      <c r="AM46" s="54">
        <v>64800000</v>
      </c>
      <c r="AN46" s="54"/>
      <c r="AO46" s="14" t="s">
        <v>82</v>
      </c>
    </row>
    <row r="47" spans="1:41" ht="90" customHeight="1" x14ac:dyDescent="0.35">
      <c r="A47" s="80"/>
      <c r="B47" s="80"/>
      <c r="C47" s="91"/>
      <c r="D47" s="91"/>
      <c r="E47" s="91"/>
      <c r="F47" s="91"/>
      <c r="G47" s="80"/>
      <c r="H47" s="60" t="s">
        <v>216</v>
      </c>
      <c r="I47" s="60" t="s">
        <v>217</v>
      </c>
      <c r="J47" s="60" t="s">
        <v>218</v>
      </c>
      <c r="K47" s="60">
        <v>1</v>
      </c>
      <c r="L47" s="60">
        <v>1</v>
      </c>
      <c r="M47" s="62">
        <v>0</v>
      </c>
      <c r="N47" s="62">
        <v>0</v>
      </c>
      <c r="O47" s="62">
        <v>0</v>
      </c>
      <c r="P47" s="62">
        <f>SUM(N47:O51)</f>
        <v>0</v>
      </c>
      <c r="Q47" s="63">
        <v>0</v>
      </c>
      <c r="R47" s="63">
        <f>+Q47</f>
        <v>0</v>
      </c>
      <c r="S47" s="83"/>
      <c r="T47" s="66"/>
      <c r="U47" s="68"/>
      <c r="V47" s="70"/>
      <c r="W47" s="9" t="s">
        <v>219</v>
      </c>
      <c r="X47" s="9">
        <v>16</v>
      </c>
      <c r="Y47" s="8">
        <v>0</v>
      </c>
      <c r="Z47" s="8">
        <v>0</v>
      </c>
      <c r="AA47" s="9">
        <v>330</v>
      </c>
      <c r="AB47" s="9">
        <v>150</v>
      </c>
      <c r="AC47" s="9" t="s">
        <v>220</v>
      </c>
      <c r="AD47" s="10" t="s">
        <v>73</v>
      </c>
      <c r="AE47" s="11">
        <f t="shared" si="0"/>
        <v>0</v>
      </c>
      <c r="AF47" s="12" t="s">
        <v>73</v>
      </c>
      <c r="AG47" s="9" t="s">
        <v>121</v>
      </c>
      <c r="AH47" s="70"/>
      <c r="AI47" s="65"/>
      <c r="AJ47" s="70"/>
      <c r="AK47" s="70"/>
      <c r="AL47" s="70"/>
      <c r="AM47" s="65"/>
      <c r="AN47" s="65"/>
      <c r="AO47" s="15" t="s">
        <v>221</v>
      </c>
    </row>
    <row r="48" spans="1:41" ht="58" x14ac:dyDescent="0.35">
      <c r="A48" s="80"/>
      <c r="B48" s="80"/>
      <c r="C48" s="91"/>
      <c r="D48" s="91"/>
      <c r="E48" s="91"/>
      <c r="F48" s="91"/>
      <c r="G48" s="80"/>
      <c r="H48" s="70"/>
      <c r="I48" s="70"/>
      <c r="J48" s="70"/>
      <c r="K48" s="70"/>
      <c r="L48" s="70"/>
      <c r="M48" s="62"/>
      <c r="N48" s="62"/>
      <c r="O48" s="62"/>
      <c r="P48" s="62"/>
      <c r="Q48" s="62"/>
      <c r="R48" s="62"/>
      <c r="S48" s="83"/>
      <c r="T48" s="66"/>
      <c r="U48" s="68"/>
      <c r="V48" s="70"/>
      <c r="W48" s="9" t="s">
        <v>222</v>
      </c>
      <c r="X48" s="9">
        <v>16</v>
      </c>
      <c r="Y48" s="8">
        <v>0</v>
      </c>
      <c r="Z48" s="8">
        <v>0</v>
      </c>
      <c r="AA48" s="9">
        <v>330</v>
      </c>
      <c r="AB48" s="9">
        <v>150</v>
      </c>
      <c r="AC48" s="9" t="s">
        <v>220</v>
      </c>
      <c r="AD48" s="10" t="s">
        <v>73</v>
      </c>
      <c r="AE48" s="11">
        <f t="shared" si="0"/>
        <v>0</v>
      </c>
      <c r="AF48" s="12" t="s">
        <v>73</v>
      </c>
      <c r="AG48" s="9" t="s">
        <v>121</v>
      </c>
      <c r="AH48" s="70"/>
      <c r="AI48" s="65"/>
      <c r="AJ48" s="70"/>
      <c r="AK48" s="70"/>
      <c r="AL48" s="70"/>
      <c r="AM48" s="65"/>
      <c r="AN48" s="65"/>
      <c r="AO48" s="15" t="s">
        <v>223</v>
      </c>
    </row>
    <row r="49" spans="1:41" ht="122.25" customHeight="1" x14ac:dyDescent="0.35">
      <c r="A49" s="80"/>
      <c r="B49" s="80"/>
      <c r="C49" s="91"/>
      <c r="D49" s="91"/>
      <c r="E49" s="91"/>
      <c r="F49" s="91"/>
      <c r="G49" s="80"/>
      <c r="H49" s="70"/>
      <c r="I49" s="70"/>
      <c r="J49" s="70"/>
      <c r="K49" s="70"/>
      <c r="L49" s="70"/>
      <c r="M49" s="62"/>
      <c r="N49" s="62"/>
      <c r="O49" s="62"/>
      <c r="P49" s="62"/>
      <c r="Q49" s="62"/>
      <c r="R49" s="62"/>
      <c r="S49" s="83"/>
      <c r="T49" s="66"/>
      <c r="U49" s="68"/>
      <c r="V49" s="70"/>
      <c r="W49" s="9" t="s">
        <v>224</v>
      </c>
      <c r="X49" s="9">
        <v>100</v>
      </c>
      <c r="Y49" s="8">
        <v>13</v>
      </c>
      <c r="Z49" s="8">
        <v>61</v>
      </c>
      <c r="AA49" s="9">
        <v>330</v>
      </c>
      <c r="AB49" s="9">
        <v>150</v>
      </c>
      <c r="AC49" s="10" t="s">
        <v>72</v>
      </c>
      <c r="AD49" s="10" t="s">
        <v>73</v>
      </c>
      <c r="AE49" s="11">
        <f t="shared" si="0"/>
        <v>0.74</v>
      </c>
      <c r="AF49" s="12" t="s">
        <v>73</v>
      </c>
      <c r="AG49" s="10" t="s">
        <v>74</v>
      </c>
      <c r="AH49" s="70"/>
      <c r="AI49" s="65"/>
      <c r="AJ49" s="70"/>
      <c r="AK49" s="70"/>
      <c r="AL49" s="70"/>
      <c r="AM49" s="65"/>
      <c r="AN49" s="65"/>
      <c r="AO49" s="16" t="s">
        <v>225</v>
      </c>
    </row>
    <row r="50" spans="1:41" ht="116" x14ac:dyDescent="0.35">
      <c r="A50" s="80"/>
      <c r="B50" s="80"/>
      <c r="C50" s="91"/>
      <c r="D50" s="91"/>
      <c r="E50" s="91"/>
      <c r="F50" s="91"/>
      <c r="G50" s="80"/>
      <c r="H50" s="70"/>
      <c r="I50" s="70"/>
      <c r="J50" s="70"/>
      <c r="K50" s="70"/>
      <c r="L50" s="70"/>
      <c r="M50" s="62"/>
      <c r="N50" s="62"/>
      <c r="O50" s="62"/>
      <c r="P50" s="62"/>
      <c r="Q50" s="62"/>
      <c r="R50" s="62"/>
      <c r="S50" s="83"/>
      <c r="T50" s="66"/>
      <c r="U50" s="68"/>
      <c r="V50" s="70"/>
      <c r="W50" s="9" t="s">
        <v>226</v>
      </c>
      <c r="X50" s="9">
        <v>1</v>
      </c>
      <c r="Y50" s="8">
        <v>0</v>
      </c>
      <c r="Z50" s="8">
        <v>0</v>
      </c>
      <c r="AA50" s="9">
        <v>330</v>
      </c>
      <c r="AB50" s="9">
        <v>150</v>
      </c>
      <c r="AC50" s="9" t="s">
        <v>220</v>
      </c>
      <c r="AD50" s="10" t="s">
        <v>73</v>
      </c>
      <c r="AE50" s="11">
        <f t="shared" si="0"/>
        <v>0</v>
      </c>
      <c r="AF50" s="12" t="s">
        <v>73</v>
      </c>
      <c r="AG50" s="9" t="s">
        <v>121</v>
      </c>
      <c r="AH50" s="70"/>
      <c r="AI50" s="65"/>
      <c r="AJ50" s="70"/>
      <c r="AK50" s="70"/>
      <c r="AL50" s="70"/>
      <c r="AM50" s="65"/>
      <c r="AN50" s="65"/>
      <c r="AO50" s="15" t="s">
        <v>223</v>
      </c>
    </row>
    <row r="51" spans="1:41" ht="101.5" x14ac:dyDescent="0.35">
      <c r="A51" s="80"/>
      <c r="B51" s="80"/>
      <c r="C51" s="91"/>
      <c r="D51" s="91"/>
      <c r="E51" s="91"/>
      <c r="F51" s="91"/>
      <c r="G51" s="80"/>
      <c r="H51" s="61"/>
      <c r="I51" s="61"/>
      <c r="J51" s="61"/>
      <c r="K51" s="61"/>
      <c r="L51" s="61"/>
      <c r="M51" s="62"/>
      <c r="N51" s="62"/>
      <c r="O51" s="62"/>
      <c r="P51" s="62"/>
      <c r="Q51" s="62"/>
      <c r="R51" s="62"/>
      <c r="S51" s="83"/>
      <c r="T51" s="66"/>
      <c r="U51" s="68"/>
      <c r="V51" s="70"/>
      <c r="W51" s="9" t="s">
        <v>227</v>
      </c>
      <c r="X51" s="9">
        <v>200</v>
      </c>
      <c r="Y51" s="8">
        <v>0</v>
      </c>
      <c r="Z51" s="8">
        <v>0</v>
      </c>
      <c r="AA51" s="9">
        <v>330</v>
      </c>
      <c r="AB51" s="9">
        <v>150</v>
      </c>
      <c r="AC51" s="10" t="s">
        <v>57</v>
      </c>
      <c r="AD51" s="10">
        <v>200</v>
      </c>
      <c r="AE51" s="11">
        <f t="shared" si="0"/>
        <v>0</v>
      </c>
      <c r="AF51" s="12"/>
      <c r="AG51" s="10" t="s">
        <v>58</v>
      </c>
      <c r="AH51" s="70"/>
      <c r="AI51" s="65"/>
      <c r="AJ51" s="70"/>
      <c r="AK51" s="70"/>
      <c r="AL51" s="70"/>
      <c r="AM51" s="65"/>
      <c r="AN51" s="65"/>
      <c r="AO51" s="14" t="s">
        <v>82</v>
      </c>
    </row>
    <row r="52" spans="1:41" ht="117" customHeight="1" x14ac:dyDescent="0.35">
      <c r="A52" s="80"/>
      <c r="B52" s="80"/>
      <c r="C52" s="91"/>
      <c r="D52" s="91"/>
      <c r="E52" s="91"/>
      <c r="F52" s="91"/>
      <c r="G52" s="80"/>
      <c r="H52" s="60" t="s">
        <v>228</v>
      </c>
      <c r="I52" s="60" t="s">
        <v>229</v>
      </c>
      <c r="J52" s="60" t="s">
        <v>230</v>
      </c>
      <c r="K52" s="60">
        <v>3</v>
      </c>
      <c r="L52" s="60">
        <v>1</v>
      </c>
      <c r="M52" s="62">
        <v>1</v>
      </c>
      <c r="N52" s="62">
        <v>0</v>
      </c>
      <c r="O52" s="62">
        <v>0</v>
      </c>
      <c r="P52" s="62">
        <f>SUM(N52:O54)</f>
        <v>0</v>
      </c>
      <c r="Q52" s="63">
        <v>0</v>
      </c>
      <c r="R52" s="63">
        <f>+Q52</f>
        <v>0</v>
      </c>
      <c r="S52" s="83"/>
      <c r="T52" s="66"/>
      <c r="U52" s="68"/>
      <c r="V52" s="70"/>
      <c r="W52" s="10" t="s">
        <v>231</v>
      </c>
      <c r="X52" s="9">
        <v>100</v>
      </c>
      <c r="Y52" s="8">
        <v>51</v>
      </c>
      <c r="Z52" s="8">
        <v>50</v>
      </c>
      <c r="AA52" s="9">
        <v>330</v>
      </c>
      <c r="AB52" s="9">
        <v>150</v>
      </c>
      <c r="AC52" s="10" t="s">
        <v>72</v>
      </c>
      <c r="AD52" s="10" t="s">
        <v>73</v>
      </c>
      <c r="AE52" s="11">
        <f t="shared" si="0"/>
        <v>1.01</v>
      </c>
      <c r="AF52" s="12" t="s">
        <v>73</v>
      </c>
      <c r="AG52" s="10" t="s">
        <v>74</v>
      </c>
      <c r="AH52" s="70"/>
      <c r="AI52" s="65"/>
      <c r="AJ52" s="70"/>
      <c r="AK52" s="70"/>
      <c r="AL52" s="70"/>
      <c r="AM52" s="65"/>
      <c r="AN52" s="65"/>
      <c r="AO52" s="16" t="s">
        <v>232</v>
      </c>
    </row>
    <row r="53" spans="1:41" ht="173.25" customHeight="1" x14ac:dyDescent="0.35">
      <c r="A53" s="80"/>
      <c r="B53" s="80"/>
      <c r="C53" s="91"/>
      <c r="D53" s="91"/>
      <c r="E53" s="91"/>
      <c r="F53" s="91"/>
      <c r="G53" s="80"/>
      <c r="H53" s="70"/>
      <c r="I53" s="70"/>
      <c r="J53" s="70"/>
      <c r="K53" s="70"/>
      <c r="L53" s="70"/>
      <c r="M53" s="62"/>
      <c r="N53" s="62"/>
      <c r="O53" s="62"/>
      <c r="P53" s="62"/>
      <c r="Q53" s="62"/>
      <c r="R53" s="62"/>
      <c r="S53" s="83"/>
      <c r="T53" s="66"/>
      <c r="U53" s="68"/>
      <c r="V53" s="70"/>
      <c r="W53" s="10" t="s">
        <v>233</v>
      </c>
      <c r="X53" s="9">
        <v>100</v>
      </c>
      <c r="Y53" s="8">
        <v>1</v>
      </c>
      <c r="Z53" s="8">
        <v>122</v>
      </c>
      <c r="AA53" s="9">
        <v>330</v>
      </c>
      <c r="AB53" s="9">
        <v>150</v>
      </c>
      <c r="AC53" s="10" t="s">
        <v>72</v>
      </c>
      <c r="AD53" s="10" t="s">
        <v>73</v>
      </c>
      <c r="AE53" s="11">
        <f t="shared" si="0"/>
        <v>1.23</v>
      </c>
      <c r="AF53" s="12" t="s">
        <v>73</v>
      </c>
      <c r="AG53" s="10" t="s">
        <v>74</v>
      </c>
      <c r="AH53" s="70"/>
      <c r="AI53" s="65"/>
      <c r="AJ53" s="70"/>
      <c r="AK53" s="70"/>
      <c r="AL53" s="70"/>
      <c r="AM53" s="65"/>
      <c r="AN53" s="65"/>
      <c r="AO53" s="16" t="s">
        <v>234</v>
      </c>
    </row>
    <row r="54" spans="1:41" ht="187.5" customHeight="1" x14ac:dyDescent="0.35">
      <c r="A54" s="80"/>
      <c r="B54" s="80"/>
      <c r="C54" s="91"/>
      <c r="D54" s="91"/>
      <c r="E54" s="91"/>
      <c r="F54" s="91"/>
      <c r="G54" s="80"/>
      <c r="H54" s="70"/>
      <c r="I54" s="70"/>
      <c r="J54" s="70"/>
      <c r="K54" s="70"/>
      <c r="L54" s="70"/>
      <c r="M54" s="62"/>
      <c r="N54" s="62"/>
      <c r="O54" s="62"/>
      <c r="P54" s="62"/>
      <c r="Q54" s="62"/>
      <c r="R54" s="62"/>
      <c r="S54" s="83"/>
      <c r="T54" s="66"/>
      <c r="U54" s="68"/>
      <c r="V54" s="70"/>
      <c r="W54" s="71" t="s">
        <v>235</v>
      </c>
      <c r="X54" s="60">
        <v>1</v>
      </c>
      <c r="Y54" s="77">
        <v>0</v>
      </c>
      <c r="Z54" s="62">
        <v>0.25</v>
      </c>
      <c r="AA54" s="60">
        <v>330</v>
      </c>
      <c r="AB54" s="60">
        <v>150</v>
      </c>
      <c r="AC54" s="71" t="s">
        <v>72</v>
      </c>
      <c r="AD54" s="73" t="s">
        <v>73</v>
      </c>
      <c r="AE54" s="74">
        <f t="shared" si="0"/>
        <v>0.25</v>
      </c>
      <c r="AF54" s="76" t="s">
        <v>73</v>
      </c>
      <c r="AG54" s="71" t="s">
        <v>74</v>
      </c>
      <c r="AH54" s="70"/>
      <c r="AI54" s="65"/>
      <c r="AJ54" s="70"/>
      <c r="AK54" s="70"/>
      <c r="AL54" s="70"/>
      <c r="AM54" s="65"/>
      <c r="AN54" s="65"/>
      <c r="AO54" s="14" t="s">
        <v>236</v>
      </c>
    </row>
    <row r="55" spans="1:41" ht="58" x14ac:dyDescent="0.35">
      <c r="A55" s="80"/>
      <c r="B55" s="80"/>
      <c r="C55" s="91"/>
      <c r="D55" s="91"/>
      <c r="E55" s="91"/>
      <c r="F55" s="91"/>
      <c r="G55" s="80"/>
      <c r="H55" s="9" t="s">
        <v>237</v>
      </c>
      <c r="I55" s="9">
        <v>0</v>
      </c>
      <c r="J55" s="9" t="s">
        <v>238</v>
      </c>
      <c r="K55" s="9">
        <v>1</v>
      </c>
      <c r="L55" s="9" t="s">
        <v>239</v>
      </c>
      <c r="M55" s="8" t="s">
        <v>239</v>
      </c>
      <c r="N55" s="9" t="s">
        <v>239</v>
      </c>
      <c r="O55" s="9" t="s">
        <v>239</v>
      </c>
      <c r="P55" s="9" t="s">
        <v>239</v>
      </c>
      <c r="Q55" s="9" t="s">
        <v>239</v>
      </c>
      <c r="R55" s="9" t="s">
        <v>239</v>
      </c>
      <c r="S55" s="83"/>
      <c r="T55" s="57"/>
      <c r="U55" s="69"/>
      <c r="V55" s="61"/>
      <c r="W55" s="72"/>
      <c r="X55" s="61"/>
      <c r="Y55" s="78"/>
      <c r="Z55" s="62"/>
      <c r="AA55" s="61"/>
      <c r="AB55" s="61"/>
      <c r="AC55" s="72"/>
      <c r="AD55" s="73"/>
      <c r="AE55" s="75"/>
      <c r="AF55" s="76"/>
      <c r="AG55" s="72"/>
      <c r="AH55" s="61"/>
      <c r="AI55" s="55"/>
      <c r="AJ55" s="61"/>
      <c r="AK55" s="61"/>
      <c r="AL55" s="61"/>
      <c r="AM55" s="55"/>
      <c r="AN55" s="55"/>
      <c r="AO55" s="19"/>
    </row>
    <row r="56" spans="1:41" ht="182.25" customHeight="1" x14ac:dyDescent="0.35">
      <c r="A56" s="80"/>
      <c r="B56" s="80"/>
      <c r="C56" s="91"/>
      <c r="D56" s="91"/>
      <c r="E56" s="91"/>
      <c r="F56" s="91"/>
      <c r="G56" s="80"/>
      <c r="H56" s="60" t="s">
        <v>240</v>
      </c>
      <c r="I56" s="60" t="s">
        <v>101</v>
      </c>
      <c r="J56" s="54" t="s">
        <v>241</v>
      </c>
      <c r="K56" s="60">
        <v>3</v>
      </c>
      <c r="L56" s="60">
        <v>1</v>
      </c>
      <c r="M56" s="62">
        <v>0</v>
      </c>
      <c r="N56" s="62">
        <v>0</v>
      </c>
      <c r="O56" s="62">
        <v>0</v>
      </c>
      <c r="P56" s="62">
        <f>SUM(N56:O57)</f>
        <v>0</v>
      </c>
      <c r="Q56" s="63">
        <v>0</v>
      </c>
      <c r="R56" s="63">
        <f>+Q56</f>
        <v>0</v>
      </c>
      <c r="S56" s="83"/>
      <c r="T56" s="56" t="s">
        <v>242</v>
      </c>
      <c r="U56" s="67">
        <v>2020130010237</v>
      </c>
      <c r="V56" s="60" t="s">
        <v>243</v>
      </c>
      <c r="W56" s="10" t="s">
        <v>244</v>
      </c>
      <c r="X56" s="35">
        <v>3</v>
      </c>
      <c r="Y56" s="36">
        <v>0</v>
      </c>
      <c r="Z56" s="8">
        <v>4</v>
      </c>
      <c r="AA56" s="9">
        <v>330</v>
      </c>
      <c r="AB56" s="9">
        <v>150</v>
      </c>
      <c r="AC56" s="10" t="s">
        <v>203</v>
      </c>
      <c r="AD56" s="10" t="s">
        <v>73</v>
      </c>
      <c r="AE56" s="11">
        <f t="shared" si="0"/>
        <v>1.3333333333333333</v>
      </c>
      <c r="AF56" s="12" t="s">
        <v>73</v>
      </c>
      <c r="AG56" s="10" t="s">
        <v>129</v>
      </c>
      <c r="AH56" s="60" t="s">
        <v>59</v>
      </c>
      <c r="AI56" s="54">
        <v>1361312308</v>
      </c>
      <c r="AJ56" s="60" t="s">
        <v>245</v>
      </c>
      <c r="AK56" s="60" t="s">
        <v>246</v>
      </c>
      <c r="AL56" s="60">
        <f>234126310+1127185997.66</f>
        <v>1361312307.6600001</v>
      </c>
      <c r="AM56" s="54">
        <v>97200000</v>
      </c>
      <c r="AN56" s="54"/>
      <c r="AO56" s="15" t="s">
        <v>247</v>
      </c>
    </row>
    <row r="57" spans="1:41" ht="159" customHeight="1" x14ac:dyDescent="0.35">
      <c r="A57" s="80"/>
      <c r="B57" s="80"/>
      <c r="C57" s="91"/>
      <c r="D57" s="91"/>
      <c r="E57" s="91"/>
      <c r="F57" s="91"/>
      <c r="G57" s="80"/>
      <c r="H57" s="61"/>
      <c r="I57" s="61"/>
      <c r="J57" s="55"/>
      <c r="K57" s="61"/>
      <c r="L57" s="61"/>
      <c r="M57" s="62"/>
      <c r="N57" s="62"/>
      <c r="O57" s="62"/>
      <c r="P57" s="62"/>
      <c r="Q57" s="62"/>
      <c r="R57" s="62"/>
      <c r="S57" s="83"/>
      <c r="T57" s="66"/>
      <c r="U57" s="68"/>
      <c r="V57" s="70"/>
      <c r="W57" s="10" t="s">
        <v>248</v>
      </c>
      <c r="X57" s="9">
        <v>3</v>
      </c>
      <c r="Y57" s="36">
        <v>22</v>
      </c>
      <c r="Z57" s="8">
        <v>0</v>
      </c>
      <c r="AA57" s="9">
        <v>330</v>
      </c>
      <c r="AB57" s="9">
        <v>150</v>
      </c>
      <c r="AC57" s="10" t="s">
        <v>203</v>
      </c>
      <c r="AD57" s="10" t="s">
        <v>73</v>
      </c>
      <c r="AE57" s="11">
        <f t="shared" si="0"/>
        <v>7.333333333333333</v>
      </c>
      <c r="AF57" s="12" t="s">
        <v>73</v>
      </c>
      <c r="AG57" s="10" t="s">
        <v>129</v>
      </c>
      <c r="AH57" s="70"/>
      <c r="AI57" s="65"/>
      <c r="AJ57" s="70"/>
      <c r="AK57" s="64"/>
      <c r="AL57" s="64"/>
      <c r="AM57" s="65"/>
      <c r="AN57" s="65"/>
      <c r="AO57" s="16" t="s">
        <v>249</v>
      </c>
    </row>
    <row r="58" spans="1:41" ht="153" customHeight="1" x14ac:dyDescent="0.35">
      <c r="A58" s="80"/>
      <c r="B58" s="80"/>
      <c r="C58" s="91"/>
      <c r="D58" s="91"/>
      <c r="E58" s="91"/>
      <c r="F58" s="91"/>
      <c r="G58" s="80"/>
      <c r="H58" s="9" t="s">
        <v>250</v>
      </c>
      <c r="I58" s="9" t="s">
        <v>251</v>
      </c>
      <c r="J58" s="18" t="s">
        <v>252</v>
      </c>
      <c r="K58" s="9">
        <v>10</v>
      </c>
      <c r="L58" s="9">
        <v>2.5</v>
      </c>
      <c r="M58" s="8">
        <v>0</v>
      </c>
      <c r="N58" s="8">
        <v>0</v>
      </c>
      <c r="O58" s="8">
        <v>0</v>
      </c>
      <c r="P58" s="8">
        <f>SUM(N58:O58)</f>
        <v>0</v>
      </c>
      <c r="Q58" s="17">
        <v>0</v>
      </c>
      <c r="R58" s="17">
        <f>+Q58</f>
        <v>0</v>
      </c>
      <c r="S58" s="83"/>
      <c r="T58" s="66"/>
      <c r="U58" s="68"/>
      <c r="V58" s="70"/>
      <c r="W58" s="18" t="s">
        <v>253</v>
      </c>
      <c r="X58" s="9">
        <v>1</v>
      </c>
      <c r="Y58" s="36">
        <v>0</v>
      </c>
      <c r="Z58" s="8">
        <v>0</v>
      </c>
      <c r="AA58" s="9">
        <v>330</v>
      </c>
      <c r="AB58" s="9">
        <v>150</v>
      </c>
      <c r="AC58" s="10" t="s">
        <v>203</v>
      </c>
      <c r="AD58" s="10" t="s">
        <v>73</v>
      </c>
      <c r="AE58" s="11">
        <f t="shared" si="0"/>
        <v>0</v>
      </c>
      <c r="AF58" s="12" t="s">
        <v>73</v>
      </c>
      <c r="AG58" s="10" t="s">
        <v>129</v>
      </c>
      <c r="AH58" s="70"/>
      <c r="AI58" s="65"/>
      <c r="AJ58" s="70"/>
      <c r="AK58" s="64"/>
      <c r="AL58" s="64"/>
      <c r="AM58" s="65"/>
      <c r="AN58" s="65"/>
      <c r="AO58" s="16" t="s">
        <v>254</v>
      </c>
    </row>
    <row r="59" spans="1:41" ht="65" x14ac:dyDescent="0.35">
      <c r="A59" s="80"/>
      <c r="B59" s="80"/>
      <c r="C59" s="91"/>
      <c r="D59" s="91"/>
      <c r="E59" s="91"/>
      <c r="F59" s="91"/>
      <c r="G59" s="80"/>
      <c r="H59" s="9" t="s">
        <v>255</v>
      </c>
      <c r="I59" s="9">
        <v>0</v>
      </c>
      <c r="J59" s="18" t="s">
        <v>256</v>
      </c>
      <c r="K59" s="9">
        <v>1</v>
      </c>
      <c r="L59" s="9">
        <v>1</v>
      </c>
      <c r="M59" s="8">
        <v>0</v>
      </c>
      <c r="N59" s="8">
        <v>0</v>
      </c>
      <c r="O59" s="36">
        <v>0</v>
      </c>
      <c r="P59" s="29">
        <f>SUM(N59:O59)</f>
        <v>0</v>
      </c>
      <c r="Q59" s="37">
        <v>0</v>
      </c>
      <c r="R59" s="17">
        <f>+Q59</f>
        <v>0</v>
      </c>
      <c r="S59" s="83"/>
      <c r="T59" s="66"/>
      <c r="U59" s="68"/>
      <c r="V59" s="70"/>
      <c r="W59" s="9" t="s">
        <v>257</v>
      </c>
      <c r="X59" s="9">
        <v>1</v>
      </c>
      <c r="Y59" s="36">
        <v>0</v>
      </c>
      <c r="Z59" s="8">
        <v>0</v>
      </c>
      <c r="AA59" s="9">
        <v>330</v>
      </c>
      <c r="AB59" s="9">
        <v>150</v>
      </c>
      <c r="AC59" s="9" t="s">
        <v>72</v>
      </c>
      <c r="AD59" s="10" t="s">
        <v>73</v>
      </c>
      <c r="AE59" s="11">
        <f t="shared" si="0"/>
        <v>0</v>
      </c>
      <c r="AF59" s="12" t="s">
        <v>73</v>
      </c>
      <c r="AG59" s="9" t="s">
        <v>121</v>
      </c>
      <c r="AH59" s="70"/>
      <c r="AI59" s="65"/>
      <c r="AJ59" s="70"/>
      <c r="AK59" s="64"/>
      <c r="AL59" s="64"/>
      <c r="AM59" s="65"/>
      <c r="AN59" s="65"/>
      <c r="AO59" s="15" t="s">
        <v>258</v>
      </c>
    </row>
    <row r="60" spans="1:41" ht="114" customHeight="1" x14ac:dyDescent="0.35">
      <c r="A60" s="80"/>
      <c r="B60" s="80"/>
      <c r="C60" s="91"/>
      <c r="D60" s="91"/>
      <c r="E60" s="91"/>
      <c r="F60" s="91"/>
      <c r="G60" s="80"/>
      <c r="H60" s="60" t="s">
        <v>259</v>
      </c>
      <c r="I60" s="60" t="s">
        <v>260</v>
      </c>
      <c r="J60" s="54" t="s">
        <v>261</v>
      </c>
      <c r="K60" s="60">
        <v>5</v>
      </c>
      <c r="L60" s="60">
        <v>2</v>
      </c>
      <c r="M60" s="62">
        <v>0</v>
      </c>
      <c r="N60" s="62">
        <v>0</v>
      </c>
      <c r="O60" s="62">
        <v>0</v>
      </c>
      <c r="P60" s="62">
        <f>SUM(N60:O61)</f>
        <v>0</v>
      </c>
      <c r="Q60" s="63">
        <v>0</v>
      </c>
      <c r="R60" s="63">
        <f>+Q60</f>
        <v>0</v>
      </c>
      <c r="S60" s="83"/>
      <c r="T60" s="66"/>
      <c r="U60" s="68"/>
      <c r="V60" s="70"/>
      <c r="W60" s="10" t="s">
        <v>262</v>
      </c>
      <c r="X60" s="9">
        <v>2</v>
      </c>
      <c r="Y60" s="36">
        <v>1</v>
      </c>
      <c r="Z60" s="8">
        <v>4</v>
      </c>
      <c r="AA60" s="9">
        <v>330</v>
      </c>
      <c r="AB60" s="9">
        <v>150</v>
      </c>
      <c r="AC60" s="10" t="s">
        <v>203</v>
      </c>
      <c r="AD60" s="10" t="s">
        <v>73</v>
      </c>
      <c r="AE60" s="11">
        <v>1</v>
      </c>
      <c r="AF60" s="12" t="s">
        <v>73</v>
      </c>
      <c r="AG60" s="10" t="s">
        <v>129</v>
      </c>
      <c r="AH60" s="70"/>
      <c r="AI60" s="65"/>
      <c r="AJ60" s="70"/>
      <c r="AK60" s="64"/>
      <c r="AL60" s="64"/>
      <c r="AM60" s="65"/>
      <c r="AN60" s="65"/>
      <c r="AO60" s="15" t="s">
        <v>247</v>
      </c>
    </row>
    <row r="61" spans="1:41" ht="126" customHeight="1" x14ac:dyDescent="0.35">
      <c r="A61" s="80"/>
      <c r="B61" s="80"/>
      <c r="C61" s="91"/>
      <c r="D61" s="91"/>
      <c r="E61" s="91"/>
      <c r="F61" s="91"/>
      <c r="G61" s="80"/>
      <c r="H61" s="61"/>
      <c r="I61" s="61"/>
      <c r="J61" s="55"/>
      <c r="K61" s="61"/>
      <c r="L61" s="61"/>
      <c r="M61" s="62"/>
      <c r="N61" s="62"/>
      <c r="O61" s="62"/>
      <c r="P61" s="62"/>
      <c r="Q61" s="62"/>
      <c r="R61" s="62"/>
      <c r="S61" s="83"/>
      <c r="T61" s="66"/>
      <c r="U61" s="68"/>
      <c r="V61" s="70"/>
      <c r="W61" s="18" t="s">
        <v>263</v>
      </c>
      <c r="X61" s="9">
        <v>2</v>
      </c>
      <c r="Y61" s="36">
        <v>0</v>
      </c>
      <c r="Z61" s="8">
        <v>0</v>
      </c>
      <c r="AA61" s="9">
        <v>330</v>
      </c>
      <c r="AB61" s="9">
        <v>150</v>
      </c>
      <c r="AC61" s="10" t="s">
        <v>203</v>
      </c>
      <c r="AD61" s="10" t="s">
        <v>73</v>
      </c>
      <c r="AE61" s="11">
        <f t="shared" si="0"/>
        <v>0</v>
      </c>
      <c r="AF61" s="12" t="s">
        <v>73</v>
      </c>
      <c r="AG61" s="10" t="s">
        <v>129</v>
      </c>
      <c r="AH61" s="70"/>
      <c r="AI61" s="65"/>
      <c r="AJ61" s="70"/>
      <c r="AK61" s="64"/>
      <c r="AL61" s="64"/>
      <c r="AM61" s="65"/>
      <c r="AN61" s="65"/>
      <c r="AO61" s="38" t="s">
        <v>264</v>
      </c>
    </row>
    <row r="62" spans="1:41" ht="150.75" customHeight="1" x14ac:dyDescent="0.35">
      <c r="A62" s="80"/>
      <c r="B62" s="80"/>
      <c r="C62" s="91"/>
      <c r="D62" s="91"/>
      <c r="E62" s="91"/>
      <c r="F62" s="91"/>
      <c r="G62" s="80"/>
      <c r="H62" s="9" t="s">
        <v>265</v>
      </c>
      <c r="I62" s="9">
        <v>0</v>
      </c>
      <c r="J62" s="18" t="s">
        <v>266</v>
      </c>
      <c r="K62" s="9">
        <v>1</v>
      </c>
      <c r="L62" s="9">
        <v>0.25</v>
      </c>
      <c r="M62" s="8">
        <v>0</v>
      </c>
      <c r="N62" s="8">
        <v>0</v>
      </c>
      <c r="O62" s="8">
        <v>0</v>
      </c>
      <c r="P62" s="36">
        <f>SUM(N62:O62)</f>
        <v>0</v>
      </c>
      <c r="Q62" s="17">
        <v>0</v>
      </c>
      <c r="R62" s="17">
        <f>+Q62</f>
        <v>0</v>
      </c>
      <c r="S62" s="83"/>
      <c r="T62" s="57"/>
      <c r="U62" s="69"/>
      <c r="V62" s="61"/>
      <c r="W62" s="18" t="s">
        <v>267</v>
      </c>
      <c r="X62" s="9">
        <v>1</v>
      </c>
      <c r="Y62" s="36">
        <v>0</v>
      </c>
      <c r="Z62" s="8">
        <v>0</v>
      </c>
      <c r="AA62" s="9">
        <v>330</v>
      </c>
      <c r="AB62" s="9">
        <v>150</v>
      </c>
      <c r="AC62" s="10" t="s">
        <v>203</v>
      </c>
      <c r="AD62" s="10" t="s">
        <v>73</v>
      </c>
      <c r="AE62" s="11">
        <f t="shared" si="0"/>
        <v>0</v>
      </c>
      <c r="AF62" s="12" t="s">
        <v>73</v>
      </c>
      <c r="AG62" s="10" t="s">
        <v>129</v>
      </c>
      <c r="AH62" s="61"/>
      <c r="AI62" s="55"/>
      <c r="AJ62" s="61"/>
      <c r="AK62" s="53"/>
      <c r="AL62" s="53"/>
      <c r="AM62" s="55"/>
      <c r="AN62" s="55"/>
      <c r="AO62" s="16" t="s">
        <v>268</v>
      </c>
    </row>
    <row r="63" spans="1:41" ht="229.5" customHeight="1" x14ac:dyDescent="0.35">
      <c r="A63" s="80"/>
      <c r="B63" s="80"/>
      <c r="C63" s="91"/>
      <c r="D63" s="91"/>
      <c r="E63" s="91"/>
      <c r="F63" s="91"/>
      <c r="G63" s="80"/>
      <c r="H63" s="60" t="s">
        <v>269</v>
      </c>
      <c r="I63" s="60" t="s">
        <v>270</v>
      </c>
      <c r="J63" s="60" t="s">
        <v>271</v>
      </c>
      <c r="K63" s="60">
        <v>274</v>
      </c>
      <c r="L63" s="60">
        <v>20</v>
      </c>
      <c r="M63" s="62">
        <v>0</v>
      </c>
      <c r="N63" s="63">
        <v>0</v>
      </c>
      <c r="O63" s="63">
        <v>0</v>
      </c>
      <c r="P63" s="63">
        <f>SUM(N63:O64)</f>
        <v>0</v>
      </c>
      <c r="Q63" s="63">
        <v>0</v>
      </c>
      <c r="R63" s="63">
        <f>+Q63</f>
        <v>0</v>
      </c>
      <c r="S63" s="83"/>
      <c r="T63" s="56" t="s">
        <v>272</v>
      </c>
      <c r="U63" s="58">
        <v>2020130010329</v>
      </c>
      <c r="V63" s="60" t="s">
        <v>273</v>
      </c>
      <c r="W63" s="9" t="s">
        <v>274</v>
      </c>
      <c r="X63" s="9">
        <v>4</v>
      </c>
      <c r="Y63" s="36">
        <v>1</v>
      </c>
      <c r="Z63" s="8">
        <v>2</v>
      </c>
      <c r="AA63" s="9">
        <v>330</v>
      </c>
      <c r="AB63" s="9">
        <v>150</v>
      </c>
      <c r="AC63" s="10" t="s">
        <v>275</v>
      </c>
      <c r="AD63" s="10" t="s">
        <v>73</v>
      </c>
      <c r="AE63" s="11">
        <f t="shared" si="0"/>
        <v>0.75</v>
      </c>
      <c r="AF63" s="12" t="s">
        <v>73</v>
      </c>
      <c r="AG63" s="10" t="s">
        <v>276</v>
      </c>
      <c r="AH63" s="52" t="s">
        <v>59</v>
      </c>
      <c r="AI63" s="54">
        <v>560475785</v>
      </c>
      <c r="AJ63" s="60" t="s">
        <v>277</v>
      </c>
      <c r="AK63" s="52" t="s">
        <v>278</v>
      </c>
      <c r="AL63" s="52">
        <v>560475785</v>
      </c>
      <c r="AM63" s="54">
        <v>0</v>
      </c>
      <c r="AN63" s="39"/>
      <c r="AO63" s="15" t="s">
        <v>279</v>
      </c>
    </row>
    <row r="64" spans="1:41" ht="144.75" customHeight="1" x14ac:dyDescent="0.35">
      <c r="A64" s="81"/>
      <c r="B64" s="81"/>
      <c r="C64" s="92"/>
      <c r="D64" s="92"/>
      <c r="E64" s="92"/>
      <c r="F64" s="92"/>
      <c r="G64" s="81"/>
      <c r="H64" s="61"/>
      <c r="I64" s="61"/>
      <c r="J64" s="61"/>
      <c r="K64" s="61"/>
      <c r="L64" s="61"/>
      <c r="M64" s="62"/>
      <c r="N64" s="62"/>
      <c r="O64" s="63"/>
      <c r="P64" s="63"/>
      <c r="Q64" s="63"/>
      <c r="R64" s="63"/>
      <c r="S64" s="84"/>
      <c r="T64" s="57"/>
      <c r="U64" s="59"/>
      <c r="V64" s="61"/>
      <c r="W64" s="9" t="s">
        <v>280</v>
      </c>
      <c r="X64" s="9">
        <v>1</v>
      </c>
      <c r="Y64" s="36">
        <v>1</v>
      </c>
      <c r="Z64" s="8">
        <v>1</v>
      </c>
      <c r="AA64" s="9">
        <v>330</v>
      </c>
      <c r="AB64" s="9">
        <v>150</v>
      </c>
      <c r="AC64" s="10" t="s">
        <v>275</v>
      </c>
      <c r="AD64" s="10" t="s">
        <v>73</v>
      </c>
      <c r="AE64" s="11">
        <v>1</v>
      </c>
      <c r="AF64" s="12" t="s">
        <v>73</v>
      </c>
      <c r="AG64" s="10" t="s">
        <v>276</v>
      </c>
      <c r="AH64" s="53"/>
      <c r="AI64" s="55"/>
      <c r="AJ64" s="61"/>
      <c r="AK64" s="53"/>
      <c r="AL64" s="53"/>
      <c r="AM64" s="55"/>
      <c r="AN64" s="40"/>
      <c r="AO64" s="15" t="s">
        <v>281</v>
      </c>
    </row>
    <row r="65" spans="1:40" ht="31.5" customHeight="1" x14ac:dyDescent="0.45">
      <c r="A65" s="41" t="s">
        <v>282</v>
      </c>
      <c r="B65" s="41"/>
      <c r="C65" s="41"/>
      <c r="D65" s="42"/>
      <c r="Q65" s="43">
        <f>AVERAGE(Q7,Q14,Q17,Q18,Q19,Q20,Q21,Q22,Q25,Q27,Q30,Q38,Q43,Q45,Q46,Q47,Q52,Q56,Q58,Q59,Q60,Q62,Q63)</f>
        <v>0.17658695652173911</v>
      </c>
      <c r="R65" s="43">
        <f>AVERAGE(R7,R14,R17,R18,R19,R20,R21,R22,R25,R27,R30,R38,R43,R45,R46,R47,R52,R56,R58,R59,R60,R62,R63)</f>
        <v>0.15147156608263035</v>
      </c>
      <c r="S65" s="44">
        <f>AVERAGE(S7:S64)</f>
        <v>0.15827058649652972</v>
      </c>
      <c r="AE65" s="43">
        <f>AVERAGE(AE7:AE64)</f>
        <v>0.59499318704284232</v>
      </c>
      <c r="AI65" s="2">
        <f>SUM(AI7:AI64)</f>
        <v>10446617207</v>
      </c>
      <c r="AL65" s="45">
        <f>SUM(AL7:AL64)</f>
        <v>10446617207</v>
      </c>
      <c r="AM65" s="45">
        <f>SUM(AM7:AM64)</f>
        <v>1078044016</v>
      </c>
      <c r="AN65" s="46">
        <f>+AM65/AL65</f>
        <v>0.10319551244565862</v>
      </c>
    </row>
    <row r="66" spans="1:40" ht="39" customHeight="1" x14ac:dyDescent="0.35">
      <c r="A66" s="41" t="s">
        <v>283</v>
      </c>
      <c r="B66" s="41"/>
      <c r="C66" s="41"/>
      <c r="D66" s="42"/>
    </row>
    <row r="67" spans="1:40" ht="61.5" customHeight="1" x14ac:dyDescent="0.35">
      <c r="A67" s="42"/>
      <c r="B67" s="42"/>
      <c r="C67" s="42"/>
      <c r="D67" s="42"/>
    </row>
    <row r="68" spans="1:40" ht="124.5" customHeight="1" x14ac:dyDescent="0.45">
      <c r="A68" s="48" t="s">
        <v>284</v>
      </c>
      <c r="B68" s="49">
        <f>+Q65</f>
        <v>0.17658695652173911</v>
      </c>
      <c r="C68" s="42"/>
      <c r="D68" s="42"/>
    </row>
    <row r="69" spans="1:40" ht="124.5" customHeight="1" x14ac:dyDescent="0.45">
      <c r="A69" s="48" t="s">
        <v>285</v>
      </c>
      <c r="B69" s="49">
        <f>+R65</f>
        <v>0.15147156608263035</v>
      </c>
      <c r="C69" s="42"/>
      <c r="D69" s="42"/>
    </row>
    <row r="70" spans="1:40" ht="124.5" customHeight="1" x14ac:dyDescent="0.45">
      <c r="A70" s="48" t="s">
        <v>286</v>
      </c>
      <c r="B70" s="49">
        <f>+S65</f>
        <v>0.15827058649652972</v>
      </c>
      <c r="C70" s="42"/>
      <c r="D70" s="42"/>
    </row>
    <row r="71" spans="1:40" ht="121.5" customHeight="1" x14ac:dyDescent="0.45">
      <c r="A71" s="48" t="s">
        <v>287</v>
      </c>
      <c r="B71" s="49">
        <f>+AE65</f>
        <v>0.59499318704284232</v>
      </c>
    </row>
    <row r="72" spans="1:40" ht="117" customHeight="1" x14ac:dyDescent="0.35">
      <c r="A72" s="50" t="s">
        <v>288</v>
      </c>
      <c r="B72" s="51">
        <f>+AN65</f>
        <v>0.10319551244565862</v>
      </c>
    </row>
  </sheetData>
  <mergeCells count="279">
    <mergeCell ref="A1:AK1"/>
    <mergeCell ref="A2:AK2"/>
    <mergeCell ref="A3:AK3"/>
    <mergeCell ref="A4:AK4"/>
    <mergeCell ref="A5:AK5"/>
    <mergeCell ref="A7:A64"/>
    <mergeCell ref="B7:B64"/>
    <mergeCell ref="C7:C64"/>
    <mergeCell ref="D7:D64"/>
    <mergeCell ref="E7:E64"/>
    <mergeCell ref="L7:L13"/>
    <mergeCell ref="M7:M13"/>
    <mergeCell ref="N7:N13"/>
    <mergeCell ref="O7:O13"/>
    <mergeCell ref="P7:P13"/>
    <mergeCell ref="Q7:Q13"/>
    <mergeCell ref="F7:F64"/>
    <mergeCell ref="G7:G24"/>
    <mergeCell ref="H7:H13"/>
    <mergeCell ref="I7:I13"/>
    <mergeCell ref="J7:J13"/>
    <mergeCell ref="K7:K13"/>
    <mergeCell ref="H14:H16"/>
    <mergeCell ref="I14:I16"/>
    <mergeCell ref="J14:J16"/>
    <mergeCell ref="K14:K16"/>
    <mergeCell ref="AI7:AI16"/>
    <mergeCell ref="AJ7:AJ16"/>
    <mergeCell ref="AK7:AK16"/>
    <mergeCell ref="AL7:AL16"/>
    <mergeCell ref="AM7:AM16"/>
    <mergeCell ref="AN7:AN16"/>
    <mergeCell ref="R7:R13"/>
    <mergeCell ref="S7:S24"/>
    <mergeCell ref="T7:T16"/>
    <mergeCell ref="U7:U16"/>
    <mergeCell ref="V7:V16"/>
    <mergeCell ref="AH7:AH16"/>
    <mergeCell ref="R14:R16"/>
    <mergeCell ref="T17:T21"/>
    <mergeCell ref="U17:U21"/>
    <mergeCell ref="V17:V21"/>
    <mergeCell ref="W17:W18"/>
    <mergeCell ref="X17:X18"/>
    <mergeCell ref="Y17:Y18"/>
    <mergeCell ref="Z17:Z18"/>
    <mergeCell ref="AA17:AA18"/>
    <mergeCell ref="AB17:AB18"/>
    <mergeCell ref="L14:L16"/>
    <mergeCell ref="M14:M16"/>
    <mergeCell ref="N14:N16"/>
    <mergeCell ref="O14:O16"/>
    <mergeCell ref="P14:P16"/>
    <mergeCell ref="Q14:Q16"/>
    <mergeCell ref="AI17:AI18"/>
    <mergeCell ref="AJ17:AJ18"/>
    <mergeCell ref="AK17:AK18"/>
    <mergeCell ref="AL17:AL18"/>
    <mergeCell ref="AM17:AM18"/>
    <mergeCell ref="AN17:AN18"/>
    <mergeCell ref="AC17:AC18"/>
    <mergeCell ref="AD17:AD18"/>
    <mergeCell ref="AE17:AE18"/>
    <mergeCell ref="AF17:AF18"/>
    <mergeCell ref="AG17:AG18"/>
    <mergeCell ref="AH17:AH18"/>
    <mergeCell ref="AN20:AN21"/>
    <mergeCell ref="AC20:AC21"/>
    <mergeCell ref="AD20:AD21"/>
    <mergeCell ref="AE20:AE21"/>
    <mergeCell ref="AF20:AF21"/>
    <mergeCell ref="AG20:AG21"/>
    <mergeCell ref="AH20:AH21"/>
    <mergeCell ref="W20:W21"/>
    <mergeCell ref="X20:X21"/>
    <mergeCell ref="Y20:Y21"/>
    <mergeCell ref="Z20:Z21"/>
    <mergeCell ref="AA20:AA21"/>
    <mergeCell ref="AB20:AB21"/>
    <mergeCell ref="J22:J24"/>
    <mergeCell ref="K22:K24"/>
    <mergeCell ref="L22:L24"/>
    <mergeCell ref="M22:M24"/>
    <mergeCell ref="AI20:AI21"/>
    <mergeCell ref="AJ20:AJ21"/>
    <mergeCell ref="AK20:AK21"/>
    <mergeCell ref="AL20:AL21"/>
    <mergeCell ref="AM20:AM21"/>
    <mergeCell ref="AL22:AL24"/>
    <mergeCell ref="AM22:AM24"/>
    <mergeCell ref="AN22:AN24"/>
    <mergeCell ref="G25:G45"/>
    <mergeCell ref="H25:H26"/>
    <mergeCell ref="I25:I26"/>
    <mergeCell ref="J25:J26"/>
    <mergeCell ref="K25:K26"/>
    <mergeCell ref="L25:L26"/>
    <mergeCell ref="M25:M26"/>
    <mergeCell ref="U22:U24"/>
    <mergeCell ref="V22:V24"/>
    <mergeCell ref="AH22:AH24"/>
    <mergeCell ref="AI22:AI24"/>
    <mergeCell ref="AJ22:AJ24"/>
    <mergeCell ref="AK22:AK24"/>
    <mergeCell ref="N22:N24"/>
    <mergeCell ref="O22:O24"/>
    <mergeCell ref="P22:P24"/>
    <mergeCell ref="Q22:Q24"/>
    <mergeCell ref="R22:R24"/>
    <mergeCell ref="T22:T24"/>
    <mergeCell ref="H22:H24"/>
    <mergeCell ref="I22:I24"/>
    <mergeCell ref="AK25:AK42"/>
    <mergeCell ref="AL25:AL42"/>
    <mergeCell ref="AM25:AM42"/>
    <mergeCell ref="AN25:AN42"/>
    <mergeCell ref="H27:H29"/>
    <mergeCell ref="I27:I29"/>
    <mergeCell ref="J27:J29"/>
    <mergeCell ref="K27:K29"/>
    <mergeCell ref="L27:L29"/>
    <mergeCell ref="M27:M29"/>
    <mergeCell ref="T25:T42"/>
    <mergeCell ref="U25:U42"/>
    <mergeCell ref="V25:V42"/>
    <mergeCell ref="AH25:AH42"/>
    <mergeCell ref="AI25:AI42"/>
    <mergeCell ref="AJ25:AJ42"/>
    <mergeCell ref="N25:N26"/>
    <mergeCell ref="O25:O26"/>
    <mergeCell ref="P25:P26"/>
    <mergeCell ref="Q25:Q26"/>
    <mergeCell ref="R25:R26"/>
    <mergeCell ref="S25:S45"/>
    <mergeCell ref="N27:N29"/>
    <mergeCell ref="O27:O29"/>
    <mergeCell ref="R27:R29"/>
    <mergeCell ref="H30:H37"/>
    <mergeCell ref="I30:I37"/>
    <mergeCell ref="J30:J37"/>
    <mergeCell ref="K30:K37"/>
    <mergeCell ref="L30:L37"/>
    <mergeCell ref="M30:M37"/>
    <mergeCell ref="N30:N37"/>
    <mergeCell ref="O30:O37"/>
    <mergeCell ref="P30:P37"/>
    <mergeCell ref="P27:P29"/>
    <mergeCell ref="Q27:Q29"/>
    <mergeCell ref="Q30:Q37"/>
    <mergeCell ref="R30:R37"/>
    <mergeCell ref="H38:H42"/>
    <mergeCell ref="I38:I42"/>
    <mergeCell ref="J38:J42"/>
    <mergeCell ref="K38:K42"/>
    <mergeCell ref="L38:L42"/>
    <mergeCell ref="M38:M42"/>
    <mergeCell ref="N38:N42"/>
    <mergeCell ref="O38:O42"/>
    <mergeCell ref="P38:P42"/>
    <mergeCell ref="Q38:Q42"/>
    <mergeCell ref="R38:R42"/>
    <mergeCell ref="H43:H44"/>
    <mergeCell ref="I43:I44"/>
    <mergeCell ref="J43:J44"/>
    <mergeCell ref="K43:K44"/>
    <mergeCell ref="L43:L44"/>
    <mergeCell ref="M43:M44"/>
    <mergeCell ref="N43:N44"/>
    <mergeCell ref="AM43:AM44"/>
    <mergeCell ref="AN43:AN44"/>
    <mergeCell ref="G46:G64"/>
    <mergeCell ref="S46:S64"/>
    <mergeCell ref="T46:T55"/>
    <mergeCell ref="U46:U55"/>
    <mergeCell ref="V46:V55"/>
    <mergeCell ref="AH46:AH55"/>
    <mergeCell ref="AI46:AI55"/>
    <mergeCell ref="AJ46:AJ55"/>
    <mergeCell ref="V43:V44"/>
    <mergeCell ref="AH43:AH44"/>
    <mergeCell ref="AI43:AI44"/>
    <mergeCell ref="AJ43:AJ44"/>
    <mergeCell ref="AK43:AK44"/>
    <mergeCell ref="AL43:AL44"/>
    <mergeCell ref="O43:O44"/>
    <mergeCell ref="P43:P44"/>
    <mergeCell ref="Q43:Q44"/>
    <mergeCell ref="R43:R44"/>
    <mergeCell ref="T43:T44"/>
    <mergeCell ref="U43:U44"/>
    <mergeCell ref="AK46:AK55"/>
    <mergeCell ref="AL46:AL55"/>
    <mergeCell ref="AM46:AM55"/>
    <mergeCell ref="AN46:AN55"/>
    <mergeCell ref="H47:H51"/>
    <mergeCell ref="I47:I51"/>
    <mergeCell ref="J47:J51"/>
    <mergeCell ref="K47:K51"/>
    <mergeCell ref="L47:L51"/>
    <mergeCell ref="M47:M51"/>
    <mergeCell ref="R52:R54"/>
    <mergeCell ref="N47:N51"/>
    <mergeCell ref="O47:O51"/>
    <mergeCell ref="P47:P51"/>
    <mergeCell ref="Q47:Q51"/>
    <mergeCell ref="R47:R51"/>
    <mergeCell ref="H52:H54"/>
    <mergeCell ref="I52:I54"/>
    <mergeCell ref="J52:J54"/>
    <mergeCell ref="K52:K54"/>
    <mergeCell ref="L52:L54"/>
    <mergeCell ref="P56:P57"/>
    <mergeCell ref="Q56:Q57"/>
    <mergeCell ref="R56:R57"/>
    <mergeCell ref="AC54:AC55"/>
    <mergeCell ref="AD54:AD55"/>
    <mergeCell ref="AE54:AE55"/>
    <mergeCell ref="AF54:AF55"/>
    <mergeCell ref="AG54:AG55"/>
    <mergeCell ref="H56:H57"/>
    <mergeCell ref="I56:I57"/>
    <mergeCell ref="J56:J57"/>
    <mergeCell ref="K56:K57"/>
    <mergeCell ref="L56:L57"/>
    <mergeCell ref="W54:W55"/>
    <mergeCell ref="X54:X55"/>
    <mergeCell ref="Y54:Y55"/>
    <mergeCell ref="Z54:Z55"/>
    <mergeCell ref="AA54:AA55"/>
    <mergeCell ref="AB54:AB55"/>
    <mergeCell ref="M52:M54"/>
    <mergeCell ref="N52:N54"/>
    <mergeCell ref="O52:O54"/>
    <mergeCell ref="P52:P54"/>
    <mergeCell ref="Q52:Q54"/>
    <mergeCell ref="H63:H64"/>
    <mergeCell ref="I63:I64"/>
    <mergeCell ref="J63:J64"/>
    <mergeCell ref="K63:K64"/>
    <mergeCell ref="L63:L64"/>
    <mergeCell ref="AK56:AK62"/>
    <mergeCell ref="AL56:AL62"/>
    <mergeCell ref="AM56:AM62"/>
    <mergeCell ref="AN56:AN62"/>
    <mergeCell ref="H60:H61"/>
    <mergeCell ref="I60:I61"/>
    <mergeCell ref="J60:J61"/>
    <mergeCell ref="K60:K61"/>
    <mergeCell ref="L60:L61"/>
    <mergeCell ref="M60:M61"/>
    <mergeCell ref="T56:T62"/>
    <mergeCell ref="U56:U62"/>
    <mergeCell ref="V56:V62"/>
    <mergeCell ref="AH56:AH62"/>
    <mergeCell ref="AI56:AI62"/>
    <mergeCell ref="AJ56:AJ62"/>
    <mergeCell ref="M56:M57"/>
    <mergeCell ref="N56:N57"/>
    <mergeCell ref="O56:O57"/>
    <mergeCell ref="M63:M64"/>
    <mergeCell ref="N63:N64"/>
    <mergeCell ref="O63:O64"/>
    <mergeCell ref="P63:P64"/>
    <mergeCell ref="Q63:Q64"/>
    <mergeCell ref="R63:R64"/>
    <mergeCell ref="N60:N61"/>
    <mergeCell ref="O60:O61"/>
    <mergeCell ref="P60:P61"/>
    <mergeCell ref="Q60:Q61"/>
    <mergeCell ref="R60:R61"/>
    <mergeCell ref="AK63:AK64"/>
    <mergeCell ref="AL63:AL64"/>
    <mergeCell ref="AM63:AM64"/>
    <mergeCell ref="T63:T64"/>
    <mergeCell ref="U63:U64"/>
    <mergeCell ref="V63:V64"/>
    <mergeCell ref="AH63:AH64"/>
    <mergeCell ref="AI63:AI64"/>
    <mergeCell ref="AJ63:AJ6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 30 de 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Serrano Garcia</dc:creator>
  <cp:lastModifiedBy>LUZ  MARINA SEVERICHE MONROY</cp:lastModifiedBy>
  <dcterms:created xsi:type="dcterms:W3CDTF">2021-07-18T14:33:31Z</dcterms:created>
  <dcterms:modified xsi:type="dcterms:W3CDTF">2021-07-21T14:04:50Z</dcterms:modified>
</cp:coreProperties>
</file>