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76753E5D-1D65-4977-B674-9773BE89C98A}" xr6:coauthVersionLast="47" xr6:coauthVersionMax="47" xr10:uidLastSave="{00000000-0000-0000-0000-000000000000}"/>
  <bookViews>
    <workbookView xWindow="-110" yWindow="-110" windowWidth="19420" windowHeight="10420" tabRatio="593" activeTab="4" xr2:uid="{00000000-000D-0000-FFFF-FFFF00000000}"/>
  </bookViews>
  <sheets>
    <sheet name="PILAR 1" sheetId="1" r:id="rId1"/>
    <sheet name="PILAR 2" sheetId="2" r:id="rId2"/>
    <sheet name="PILAR 3" sheetId="3" r:id="rId3"/>
    <sheet name="PILAR 4" sheetId="4" r:id="rId4"/>
    <sheet name="EJE TRANSVERSAL" sheetId="5" r:id="rId5"/>
  </sheets>
  <definedNames>
    <definedName name="_xlnm._FilterDatabase" localSheetId="0" hidden="1">'PILAR 1'!$A$3:$AM$24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5" l="1"/>
  <c r="M15" i="4"/>
  <c r="M6" i="4"/>
  <c r="M5" i="4"/>
  <c r="M14" i="3"/>
  <c r="P10" i="2"/>
  <c r="P4" i="2"/>
  <c r="M4" i="2"/>
  <c r="N20" i="1"/>
  <c r="M4" i="1"/>
  <c r="M10" i="5" l="1"/>
  <c r="M9" i="3" l="1"/>
  <c r="M6" i="3"/>
  <c r="N11" i="5" l="1"/>
  <c r="P9" i="3"/>
  <c r="P7" i="3"/>
  <c r="P6" i="3"/>
  <c r="P25" i="5"/>
  <c r="P24" i="5"/>
  <c r="P21" i="5"/>
  <c r="P20" i="5"/>
  <c r="P19" i="5"/>
  <c r="P15" i="5"/>
  <c r="P14" i="5"/>
  <c r="P13" i="5"/>
  <c r="P12" i="5"/>
  <c r="P11" i="5"/>
  <c r="P8" i="5"/>
  <c r="P5" i="5"/>
  <c r="P6" i="5"/>
  <c r="P7" i="5"/>
  <c r="P4" i="5"/>
  <c r="M15" i="2" l="1"/>
  <c r="M6" i="2"/>
  <c r="N5" i="2" s="1"/>
  <c r="P18" i="2"/>
  <c r="P19" i="2"/>
  <c r="P20" i="2"/>
  <c r="P17" i="2"/>
  <c r="P14" i="2"/>
  <c r="P13" i="2"/>
  <c r="P7" i="2"/>
  <c r="P8" i="2"/>
  <c r="P9" i="2"/>
  <c r="P5" i="2"/>
  <c r="P6" i="2"/>
  <c r="M9" i="2"/>
  <c r="M8" i="2"/>
  <c r="N8" i="2" s="1"/>
  <c r="P15" i="4"/>
  <c r="P16" i="4"/>
  <c r="N16" i="4"/>
  <c r="P6" i="4" l="1"/>
  <c r="P17" i="5" l="1"/>
  <c r="N4" i="2" l="1"/>
  <c r="O4" i="2" s="1"/>
  <c r="P25" i="4" l="1"/>
  <c r="P26" i="4"/>
  <c r="P24" i="4"/>
  <c r="P22" i="4"/>
  <c r="P20" i="4"/>
  <c r="P21" i="4"/>
  <c r="P19" i="4"/>
  <c r="M23" i="4"/>
  <c r="M16" i="5" l="1"/>
  <c r="M18" i="5"/>
  <c r="M19" i="5"/>
  <c r="M20" i="5"/>
  <c r="M21" i="5"/>
  <c r="M23" i="5"/>
  <c r="M24" i="5"/>
  <c r="M25" i="5"/>
  <c r="M14" i="5"/>
  <c r="M13" i="5"/>
  <c r="M12" i="5"/>
  <c r="N12" i="5" s="1"/>
  <c r="O12" i="5" s="1"/>
  <c r="M11" i="5"/>
  <c r="M8" i="5"/>
  <c r="M7" i="5"/>
  <c r="M5" i="5"/>
  <c r="M6" i="5"/>
  <c r="M4" i="5"/>
  <c r="M16" i="4"/>
  <c r="N19" i="5" l="1"/>
  <c r="N22" i="5"/>
  <c r="N16" i="5"/>
  <c r="N7" i="5"/>
  <c r="O7" i="5" s="1"/>
  <c r="O29" i="5" s="1"/>
  <c r="P18" i="4"/>
  <c r="P17" i="4"/>
  <c r="M18" i="4"/>
  <c r="M17" i="4"/>
  <c r="P14" i="4"/>
  <c r="P13" i="4"/>
  <c r="N17" i="4" l="1"/>
  <c r="P4" i="3"/>
  <c r="P15" i="3"/>
  <c r="P14" i="3"/>
  <c r="M13" i="4" l="1"/>
  <c r="M14" i="4"/>
  <c r="P11" i="4"/>
  <c r="P12" i="4"/>
  <c r="P10" i="4"/>
  <c r="M12" i="4"/>
  <c r="M11" i="4"/>
  <c r="N13" i="4" l="1"/>
  <c r="M20" i="2"/>
  <c r="N17" i="2" s="1"/>
  <c r="P20" i="1"/>
  <c r="P17" i="1" l="1"/>
  <c r="P10" i="1"/>
  <c r="P9" i="1"/>
  <c r="P7" i="1"/>
  <c r="P8" i="1"/>
  <c r="P6" i="1"/>
  <c r="P4" i="1"/>
  <c r="P14" i="1"/>
  <c r="P15" i="1"/>
  <c r="M4" i="3" l="1"/>
  <c r="N4" i="3" s="1"/>
  <c r="M11" i="1" l="1"/>
  <c r="P23" i="5" l="1"/>
  <c r="P22" i="5"/>
  <c r="P18" i="5"/>
  <c r="P16" i="5"/>
  <c r="P9" i="5"/>
  <c r="P23" i="4"/>
  <c r="P9" i="4"/>
  <c r="P7" i="4"/>
  <c r="P5" i="4"/>
  <c r="P4" i="4"/>
  <c r="P13" i="3"/>
  <c r="P11" i="3"/>
  <c r="P10" i="3"/>
  <c r="P8" i="3"/>
  <c r="N15" i="2"/>
  <c r="P12" i="2"/>
  <c r="P11" i="2"/>
  <c r="P24" i="1"/>
  <c r="P23" i="1"/>
  <c r="P22" i="1"/>
  <c r="P18" i="1"/>
  <c r="P16" i="1"/>
  <c r="P13" i="1"/>
  <c r="P12" i="1"/>
  <c r="P11" i="1"/>
  <c r="P5" i="1"/>
  <c r="AA15" i="2" l="1"/>
  <c r="AA18" i="1"/>
  <c r="M6" i="1"/>
  <c r="N4" i="1" s="1"/>
  <c r="M20" i="4"/>
  <c r="N19" i="4" s="1"/>
  <c r="O19" i="4" s="1"/>
  <c r="M10" i="1" l="1"/>
  <c r="N9" i="1" s="1"/>
  <c r="M14" i="1"/>
  <c r="M15" i="1"/>
  <c r="M17" i="1"/>
  <c r="N16" i="1" s="1"/>
  <c r="M22" i="1"/>
  <c r="M24" i="1"/>
  <c r="M7" i="1"/>
  <c r="M8" i="1"/>
  <c r="N22" i="1" l="1"/>
  <c r="N7" i="1"/>
  <c r="O4" i="1" s="1"/>
  <c r="N12" i="1"/>
  <c r="O12" i="1" s="1"/>
  <c r="M9" i="5"/>
  <c r="M10" i="4"/>
  <c r="N10" i="4" s="1"/>
  <c r="O10" i="4" s="1"/>
  <c r="M9" i="4"/>
  <c r="N8" i="4" s="1"/>
  <c r="M7" i="4"/>
  <c r="N6" i="4" s="1"/>
  <c r="N4" i="4"/>
  <c r="N14" i="3"/>
  <c r="N11" i="3"/>
  <c r="M10" i="3"/>
  <c r="M8" i="3"/>
  <c r="M14" i="2"/>
  <c r="M12" i="2"/>
  <c r="N12" i="2" s="1"/>
  <c r="O12" i="2" s="1"/>
  <c r="O23" i="2" s="1"/>
  <c r="M11" i="2"/>
  <c r="N10" i="2" s="1"/>
  <c r="O28" i="1" l="1"/>
  <c r="N6" i="3"/>
  <c r="O4" i="4"/>
  <c r="O29" i="4" s="1"/>
  <c r="O18" i="3" l="1"/>
  <c r="O4" i="3"/>
  <c r="O30" i="1"/>
</calcChain>
</file>

<file path=xl/sharedStrings.xml><?xml version="1.0" encoding="utf-8"?>
<sst xmlns="http://schemas.openxmlformats.org/spreadsheetml/2006/main" count="849" uniqueCount="510">
  <si>
    <t>Observación
Relación de Evidencias</t>
  </si>
  <si>
    <t>REPORTE EJECUCIÓN PRESUPUESTAL</t>
  </si>
  <si>
    <t xml:space="preserve">REPORTE ASIGNACION PRESUPUESTAL
</t>
  </si>
  <si>
    <t>Código Presupuestal</t>
  </si>
  <si>
    <t>Rubro Presupuestal</t>
  </si>
  <si>
    <t>Apropiación Definitiva
(en pesos)</t>
  </si>
  <si>
    <t>Fuente de Financiación</t>
  </si>
  <si>
    <t>Actividades de Proyecto</t>
  </si>
  <si>
    <t>Objetivo del Proyecto</t>
  </si>
  <si>
    <t>Código de proyecto BPIM</t>
  </si>
  <si>
    <t>PROYECTO</t>
  </si>
  <si>
    <t>Valor Absoluto de la Meta Producto 2020-2023</t>
  </si>
  <si>
    <t>Descripción de la Meta Producto 2020-2023</t>
  </si>
  <si>
    <t>Indicador de Producto</t>
  </si>
  <si>
    <t xml:space="preserve">PROGRAMA </t>
  </si>
  <si>
    <t>Meta de Bienestar 2020-2023</t>
  </si>
  <si>
    <t>LINEA ESTRATEGICA</t>
  </si>
  <si>
    <t>PILAR</t>
  </si>
  <si>
    <t>GESTION DEL RIESGO</t>
  </si>
  <si>
    <t>LOCALIDAD TERRITORIO DE PAZ</t>
  </si>
  <si>
    <t>RENDICION DE CUENTAS</t>
  </si>
  <si>
    <t>Número de microempresarios asesorados</t>
  </si>
  <si>
    <t xml:space="preserve">Número de parques apadrinados </t>
  </si>
  <si>
    <t xml:space="preserve">Número de Jornadas de Sensibilización en Cultura Ciudadana Ambiental </t>
  </si>
  <si>
    <t>Número de jornadas de sensibilización para el aprovechamiento del espacio público</t>
  </si>
  <si>
    <t>Número de Frentes de Seguridad conformados</t>
  </si>
  <si>
    <t>Número de Jornadas de Atención Integral</t>
  </si>
  <si>
    <t>1: LOCALIDAD RESILIENTE</t>
  </si>
  <si>
    <t>JUNTOS POR EL CUIDADO DE NUESTRAS AREAS NATURALES</t>
  </si>
  <si>
    <t>500 árboles sembrados en la Localidad</t>
  </si>
  <si>
    <t>RECUPERAR Y RESTAURAR ÁREAS NATURALES DE LA LOCALIDAD</t>
  </si>
  <si>
    <t>Número de jornadas de limpieza en la Localidad erradicando basureros satélites y zonas enmontadas</t>
  </si>
  <si>
    <t>50 jornadas de limpieza en la Localidad erradicando basureros satélites y zonas enmontadas</t>
  </si>
  <si>
    <t xml:space="preserve">20 operativos de control de cumplimiento de normas ambientales </t>
  </si>
  <si>
    <t xml:space="preserve">Número de operativos de control de cumplimiento de normas ambientales </t>
  </si>
  <si>
    <t>GESTION AMBIENTAL COMO RETO A LA ADAPTABILIDAD AL CAMBIO CLIMATICO</t>
  </si>
  <si>
    <t>3 Campañas masivas de Información en Gestión del Cambio Climático</t>
  </si>
  <si>
    <t>Número de  Campañas masivas de Información en Gestión del Cambio Climático</t>
  </si>
  <si>
    <t>Apoyar la Implementación del Proyecto Tu Barrio Sostenible</t>
  </si>
  <si>
    <t>Proyecto apoyado</t>
  </si>
  <si>
    <t>EDUCACION EN CULTURA AMBIENTAL</t>
  </si>
  <si>
    <t>25 Jornadas de Sensibilización en Cultura Ciudadana Ambiental</t>
  </si>
  <si>
    <t xml:space="preserve">Número de personas vinculadas en procesos de capacitación, promoción y sensibilización en Cultura Ciudadana Ambiental  </t>
  </si>
  <si>
    <t>1500 Personas vinculadas en procesos de capacitación, promoción y sensibilización en Cultura Ambiental</t>
  </si>
  <si>
    <t>BIENESTAR Y PROTECCION ANIMAL EN LA LOCALIDAD</t>
  </si>
  <si>
    <t>6 Jornadas de esterilización de animales callejeros</t>
  </si>
  <si>
    <t>ESPACIO PUBLICO Y MOVILIDAD RESILIENTE EN LA LOCALIDAD</t>
  </si>
  <si>
    <t>Número de jornadas de esterilización de animales callejeros apoyadas</t>
  </si>
  <si>
    <t>ESPACIO PUBLICO PARA LA LOCALIDAD</t>
  </si>
  <si>
    <t>50 jornadas de sensibilización para el aprovechamiento del espacio público</t>
  </si>
  <si>
    <t xml:space="preserve">6 Jornadas de Sensibilización a las comunidades sobre la normatividad y potencialidad de las zonas de bajamar en la Localidad </t>
  </si>
  <si>
    <t xml:space="preserve">20 operativos de control del espacio público </t>
  </si>
  <si>
    <t xml:space="preserve">Número de operativos de control, recuperación y/o  restitución zonas de bajamar en la Localidad </t>
  </si>
  <si>
    <t xml:space="preserve">Número de Jornadas de Sensibilización sobre la normatividad y potencialidad de las zonas de bajamar en la Localidad </t>
  </si>
  <si>
    <t>Número de operativos de control espacio público acompañados</t>
  </si>
  <si>
    <t>6 operativos de control, recuperación y/o restitución en zonas de bajamar de la Localidad</t>
  </si>
  <si>
    <t>Número de parques y zonas verdes intervenidos y/o adecuados y/o recuperados en Barrios de la Localidad</t>
  </si>
  <si>
    <t>30 parques y zonas verdes intervenidos y/o adecuados y/o recuperados en Barrios de la Localidad</t>
  </si>
  <si>
    <t>Gestionar el apadrinamiento de 6 Parques</t>
  </si>
  <si>
    <t>Estudios de diseño e ingeniería de parques en la localidad elaborados y/o actualizados</t>
  </si>
  <si>
    <t>RECUPERACION DE ESPACIOS DE ENCUENTRO</t>
  </si>
  <si>
    <t>MOVILIDAD EN LA LOCALIDAD</t>
  </si>
  <si>
    <t>2 jornadas de Socialización de los impactos de las rutas del sistema de transporte masivo en la Localidad</t>
  </si>
  <si>
    <t>Número de socializaciones de los impactos de las rutas del STM</t>
  </si>
  <si>
    <t>DESARROLLO URBANO LOCAL</t>
  </si>
  <si>
    <t>LA LOCALIDAD SE MUEVE</t>
  </si>
  <si>
    <t>Construcción, rehabilitación y/o mejoramiento de hasta 6 Kilometros carril de vías urbanas y rurales en la Localidad</t>
  </si>
  <si>
    <t>Número de vías construidas, rehabilitadas y/o mejoradas</t>
  </si>
  <si>
    <t>GESTIÓN DEL RIESGO LOCAL</t>
  </si>
  <si>
    <t>5 asentamientos en Zonas de Alto Riesgo que existen en la Localidad inventariados</t>
  </si>
  <si>
    <t>300 personas sensibilizadas sobre Programas de Gestión del Riesgo</t>
  </si>
  <si>
    <t>10 asentamientos informales y/o de alto riesgo atendidos</t>
  </si>
  <si>
    <t>Número de asentamientos en Zonas de Alto Riesgo inventariados</t>
  </si>
  <si>
    <t>Número de personas sensibilizadas sobre Programas de Gestión del Riesgo</t>
  </si>
  <si>
    <t>Número de asentamientos informales y/o de alto riesgo atendidos</t>
  </si>
  <si>
    <t>2: LOCALIDAD INCLUYENTE</t>
  </si>
  <si>
    <t>SUPERACIÓN DE LA POBREZA Y DESIGUALDAD EN LA LOCALIDAD</t>
  </si>
  <si>
    <t>Número de hogares en condición de pobreza extrema para un adecuado saneamiento básico intervenidos</t>
  </si>
  <si>
    <t>Intervenir 600 hogares en condición de pobreza extrema para un adecuado saneamiento básico</t>
  </si>
  <si>
    <t>HABITABILIDAD LOCAL</t>
  </si>
  <si>
    <t xml:space="preserve">150 Familias en pobreza extrema formadas en mecanismos saludables de convivencia para prevenir la violencia basada en género e intrafamiliar  </t>
  </si>
  <si>
    <t>Número de Familias en pobreza extrema formadas en mecanismos saludables de convivencia</t>
  </si>
  <si>
    <t>600 Jóvenes y adolescentes en pobreza extrema formados en prevención de consumo de sustancias psicoactivas, maltrato y violencia de género, diversidad sexual y racismo</t>
  </si>
  <si>
    <t>Número de  Jóvenes y adolescentes en pobreza extrema formados en prevención de consumo de sustancias psicoactivas, maltrato y violencia de género, diversidad sexual y racismo</t>
  </si>
  <si>
    <t>200 Personas afro e indígenas formados en Derechos Étnicos y rescate de los valores culturales</t>
  </si>
  <si>
    <t>Número de  Personas afro e indígenas formados en Derechos Étnicos y rescate de los valores culturales</t>
  </si>
  <si>
    <t>TODOS POR LA EDUCACION EN LA LOCALIDAD</t>
  </si>
  <si>
    <t>DINAMICA FAMILIAR</t>
  </si>
  <si>
    <t>EDUCACION CON GARANTIAS</t>
  </si>
  <si>
    <t>3 estrategias para la disminución de la deserción y mejoramiento de la calidad educativa a las Instituciones Educativas de la Localidad</t>
  </si>
  <si>
    <t xml:space="preserve">Número de estrategias para la disminución de la deserción y mejoramiento de la calidad educativa </t>
  </si>
  <si>
    <t>Mejoramiento de 3 Infraestructuras Educativas</t>
  </si>
  <si>
    <t>SALUD Y VIDA SANA EN LA LOCALIDAD</t>
  </si>
  <si>
    <t>SALUD DIGNA EN MI LOCALIDAD</t>
  </si>
  <si>
    <t>Número Mejoramientos de Infraestructura Educativa</t>
  </si>
  <si>
    <t>4000 personas de la Localidad vinculadas al Sistema General de Seguridad Social en Salud</t>
  </si>
  <si>
    <t>Número de personas de la Localidad vinculadas al Sistema General de Seguridad Social en Salud</t>
  </si>
  <si>
    <t>20 Jornadas de Sensibilización en Derechos y Deberes de los afiliados al Sistema General de Seguridad Social en Salud</t>
  </si>
  <si>
    <t>Número de jornadas de Sensibilización en Derechos y Deberes de los afiliados al Sistema General de Seguridad Social en Salud</t>
  </si>
  <si>
    <t>LOCALIDAD CON DEPORTE Y RECREACIÓN</t>
  </si>
  <si>
    <t>DEPORTE, RECREACION Y LUDICA LOCAL CON INCLUSION</t>
  </si>
  <si>
    <t>1200 personas participan en eventos   Deportivos y Recreativos en la Localidad con enfoque poblacional</t>
  </si>
  <si>
    <t>Número de personas participando en eventos   Deportivos y Recreativos en la Localidad con enfoque poblacional</t>
  </si>
  <si>
    <t xml:space="preserve">Realizar y apoyar 7 eventos o torneos de deporte social comunitario con inclusión  </t>
  </si>
  <si>
    <t>Número de eventos o torneos de deporte social comunitario con inclusión realizados</t>
  </si>
  <si>
    <t>Vincular a 3000 niños, niñas y adolescentes en actividades lúdicas y/o recreativas</t>
  </si>
  <si>
    <t>Número de niños, niñas y adolescentes en actividades lúdicas y/o recreativas vinculados</t>
  </si>
  <si>
    <t>CONSTRUCCION Y/O ADECUACION DE MI INFRAESTRUCTURA DEPORTIVA</t>
  </si>
  <si>
    <t xml:space="preserve">10 escenarios deportivos de la Localidad construidos, mantenidos y/o adecuados </t>
  </si>
  <si>
    <t xml:space="preserve">Número de escenarios deportivos construidos, mantenidos y/o adecuados </t>
  </si>
  <si>
    <t>ARTE Y CULTURA CON INCLUSION EN LA LOCALIDAD</t>
  </si>
  <si>
    <t>LA LOCALIDAD CON EXPRESION ARTISTICA Y CULTURAL</t>
  </si>
  <si>
    <t xml:space="preserve">Vincular a 45 organizaciones artísticas y culturales locales en fiestas y festejos </t>
  </si>
  <si>
    <t xml:space="preserve">Número de organizaciones artísticas y culturales locales vinculadas en fiestas y festejos </t>
  </si>
  <si>
    <t>Número de personas vinculadas en procesos formativos  de Arte, Cultura y Conservación de las Tradiciones</t>
  </si>
  <si>
    <t>Vincular a 250 personas en procesos formativos de Arte, Cultura y Conservación de las Tradiciones</t>
  </si>
  <si>
    <t>Apoyar la realización de 10 eventos Culturales con Bailes Tradicionales y Expresiones Culturales</t>
  </si>
  <si>
    <t>Número de eventos Culturales con Bailes Tradicionales y Expresiones Culturales apoyados</t>
  </si>
  <si>
    <t>Fortalecer a 30 Organizaciones Culturales</t>
  </si>
  <si>
    <t xml:space="preserve">Número de organizaciones culturales fortalecidas </t>
  </si>
  <si>
    <t>DESARROLLO ECONOMICO LOCAL INCLUYENTE</t>
  </si>
  <si>
    <t>ECONOMIA INCLUSIVA</t>
  </si>
  <si>
    <t>Formar a 600 personas para la competitividad y el empleo</t>
  </si>
  <si>
    <t>Realizar 3 Ferias de Emprendimiento para promoción de Unidades Productivas</t>
  </si>
  <si>
    <t>Número de personas formadas para la competitividad y el empleo</t>
  </si>
  <si>
    <t>Número de Ferias de Emprendimiento para promoción de Unidades Productivas realizadas</t>
  </si>
  <si>
    <t>COMPETITIVIDAD Y EMPRENDIMIENTO LOCAL</t>
  </si>
  <si>
    <t xml:space="preserve">2400 jóvenes en Procesos formativos para el empleo y la competitividad </t>
  </si>
  <si>
    <t>Número de  Jóvenes capacitados para el empleo</t>
  </si>
  <si>
    <t>750 personas asesoradas para el empleo</t>
  </si>
  <si>
    <t xml:space="preserve">Número de Personas asesoradas para el empleo </t>
  </si>
  <si>
    <t>Asesorar a 600 microempresarios de la Localidad</t>
  </si>
  <si>
    <t>Elaborar 1 Base de Datos de la Localidad con información socioeconómica y de empleabilidad</t>
  </si>
  <si>
    <t>Base de Datos de la Localidad con información socioeconómica y de empleabilidad elaborada</t>
  </si>
  <si>
    <t>400 Unidades productivas y/o negocios familiares apoyados</t>
  </si>
  <si>
    <t>Número de Unidades productivas y/o negocios familiares apoyados</t>
  </si>
  <si>
    <t>MUJERES CON AUTONOMIA ECONOMICA</t>
  </si>
  <si>
    <t xml:space="preserve">Formar 800 Mujeres en competencias laborales y empresariales </t>
  </si>
  <si>
    <t xml:space="preserve">Número de Mujeres formadas en Competencias Laborales y Empresariales </t>
  </si>
  <si>
    <t>Fortalecer 50 Unidades Productivas de Mujeres</t>
  </si>
  <si>
    <t>Número de Unidades Productivas de Mujeres fortalecidas</t>
  </si>
  <si>
    <t>1000 jóvenes capacitados en cursos de formación pertinentes a la demanda laboral</t>
  </si>
  <si>
    <t>Número de  jóvenes capacitados en cursos de formación pertinentes a la demanda laboral</t>
  </si>
  <si>
    <t>100 Iniciativas Juveniles apoyadas</t>
  </si>
  <si>
    <t>Número de Iniciativas Juveniles apoyadas</t>
  </si>
  <si>
    <t>EMPRENDIMIENTO JUVENIL</t>
  </si>
  <si>
    <t>3: LOCALIDAD CONTINGENTE</t>
  </si>
  <si>
    <t>4: LOCALIDAD TRANSPARENTE</t>
  </si>
  <si>
    <t>GESTION Y DESEMPEÑO INSTITUCIONAL LOCAL PARA LA GOBERNANZA</t>
  </si>
  <si>
    <t>ALCALDIA LOCAL MODERNA</t>
  </si>
  <si>
    <t>Implementar 12 procesos de modernización en la Alcaldía Local con muebles, equipos tecnológicos, de oficina y mantenimiento Local</t>
  </si>
  <si>
    <t>Número de procesos de modernización implementados</t>
  </si>
  <si>
    <t xml:space="preserve">Número de actos del gobierno informados </t>
  </si>
  <si>
    <t>Implementación del Modelo Integrado de Planeación y Gestión (MIPG) en la Alcaldía Local</t>
  </si>
  <si>
    <t>Implementación del Proyecto de Gestión Documental como soporte al Plan Institucional de Archivo (PINAR)</t>
  </si>
  <si>
    <t>Modelo MIPG implementado</t>
  </si>
  <si>
    <t>Proyecto de Gestión documental implementado</t>
  </si>
  <si>
    <t>GESTION PUBLICA LOCAL INTEGRADA Y TRANSPARENTE</t>
  </si>
  <si>
    <t>12 Jornadas de Atención Integral con los servicios que brinda la Administración Local y Distrital</t>
  </si>
  <si>
    <t>ALCALDIA LOCAL CERCA DE TI</t>
  </si>
  <si>
    <t>Presentar 8 informes de Gestión durante el periodo del Gobierno Local</t>
  </si>
  <si>
    <t>Número de informes de gestión presentados</t>
  </si>
  <si>
    <t>CONVIVENCIA Y SEGURIDAD LOCAL</t>
  </si>
  <si>
    <t>CONVIVENCIA Y SEGURIDAD EN MI LOCALIDAD</t>
  </si>
  <si>
    <t>20 consejos de seguridad y/o reuniones en temas de seguridad en la Localidad</t>
  </si>
  <si>
    <t xml:space="preserve">Conformación de 35 Frentes de Seguridad en la Localidad </t>
  </si>
  <si>
    <t>Fortalecimiento a 50 Frentes de Seguridad en la Localidad</t>
  </si>
  <si>
    <t>Número de consejos de seguridad y/o reuniones de temas de seguridad realizados</t>
  </si>
  <si>
    <t>Número de Frentes de Seguridad fortalecidos</t>
  </si>
  <si>
    <t>JUSTICIA CERCANA AL CIUDADANO</t>
  </si>
  <si>
    <t>Acompañamiento a 5 jornadas de divulgación de Rutas de Atención de acceso a la Justicia</t>
  </si>
  <si>
    <t>Número de jornadas de divulgación de Rutas de Atención de acceso a la Justicia acompañadas</t>
  </si>
  <si>
    <t>3 Jornadas de Información y Promoción de los Métodos Alternativos de Solución de Conflictos (MASC) en la Localidad</t>
  </si>
  <si>
    <t>Número de Jornadas de Información y Promoción de los Métodos Alternativos de Solución de Conflictos (MASC) realizadas</t>
  </si>
  <si>
    <t xml:space="preserve">400 niños, niñas, adolescentes y jóvenes atendidos mediante acciones de prevención de violencia infantil y juvenil en la Localidad </t>
  </si>
  <si>
    <t>PREVENCIÓN DE VIOLENCIA INFANTIL Y JUVENIL</t>
  </si>
  <si>
    <t xml:space="preserve">Número de niños, niñas, adolescentes y jóvenes atendidos mediante acciones de prevención de violencia infantil y juvenil </t>
  </si>
  <si>
    <t>CONVIVENCIA CIUDADANA</t>
  </si>
  <si>
    <t xml:space="preserve">600 niños, niñas, adolescentes y jóvenes beneficiarios con talleres lúdicos sobre normas de convivencia ciudadana Localidad </t>
  </si>
  <si>
    <t xml:space="preserve">Número de niños, niñas, adolescentes y jóvenes beneficiados con talleres lúdicos  </t>
  </si>
  <si>
    <t>PROGRAMA PAZ TERRITORIAL</t>
  </si>
  <si>
    <t>Número de iniciativas  de pedagogía para la Paz apoyadas</t>
  </si>
  <si>
    <t>6 procesos de divulgación y socialización de los Acuerdos de Paz en las Unidades Comuneras de Gobierno</t>
  </si>
  <si>
    <t>Número de procesos de divulgación y socialización de los Acuerdos de Paz</t>
  </si>
  <si>
    <t>PARTICIPACION Y DESCENTRALIZACION</t>
  </si>
  <si>
    <t>PARTICIPACION LOCAL</t>
  </si>
  <si>
    <t>Capacitación de 200 organizaciones de base en temas relacionados a la gestión pública,  emprendimiento, liderazgo, valores y cultura organizacional</t>
  </si>
  <si>
    <t>Número de Organizaciones de Base capacitadas en temas pertinentes a la gestión pública, emprendimiento, liderazgo, valores y cultura organizacional</t>
  </si>
  <si>
    <t>Asesoradas 200 organizaciones sociales y comunales de la Localidad</t>
  </si>
  <si>
    <t>Número de organizaciones asesoradas</t>
  </si>
  <si>
    <t>Número de Organizaciones de Comunales capacitadas, controladas, inspeccionadas y vigiladas</t>
  </si>
  <si>
    <t>Fortalecer a las Organizaciones Comunales para el desarrollo de su actividad misional</t>
  </si>
  <si>
    <t>Número de Organizaciones Comunales fortalecidas</t>
  </si>
  <si>
    <t>PLANEACION Y DESCENTRALIZACION</t>
  </si>
  <si>
    <t>Apoyar y Asesorar 200 procesos de planeación y formulación de proyectos presentados por las Unidades Comuneras de Gobierno Urbanas y Rural (Metodología MGA WEB)</t>
  </si>
  <si>
    <t>Fortalecer al Consejo Local de Planeación con capacitación y Dotación</t>
  </si>
  <si>
    <t>Apoyar la actualización de la delimitación del territorio de las Organizaciones Comunales Urbana y rurales</t>
  </si>
  <si>
    <t>Actualización de la delimitación del territorio de las Organizaciones Comunales Urbana y Rurales apoyada</t>
  </si>
  <si>
    <t>Consejo Local de Planeación fortalecido</t>
  </si>
  <si>
    <t>Número de Planes de Gestión Social Comunal formulados e implementados</t>
  </si>
  <si>
    <t>Número de Proyectos asesorados</t>
  </si>
  <si>
    <t>EJE TRANSVERSAL</t>
  </si>
  <si>
    <t>LOCALIDAD CON ATENCIÓN Y GARANTIA DE DERECHOS A POBLACION DIFERENCIAL</t>
  </si>
  <si>
    <t>POR LA EQUIDAD E INCLUSION LOCAL</t>
  </si>
  <si>
    <t>FORTALECIMIENTO E INCLUSION ETNICO LOCAL</t>
  </si>
  <si>
    <t xml:space="preserve">Apoyo a 3 Proyectos Productivos para generación de ingresos a Consejo Comunitario </t>
  </si>
  <si>
    <t>Número de proyectos productivos para generación de ingresos a Consejo Comunitario apoyados</t>
  </si>
  <si>
    <t>Apoyo a 6 Grupos Culturales</t>
  </si>
  <si>
    <t>Número de grupos culturales apoyados</t>
  </si>
  <si>
    <t xml:space="preserve">Apoyo de 3 Proyectos Productivos para generación de ingresos a Cabildo Indígena </t>
  </si>
  <si>
    <t>Número de proyectos productivos para generación de ingresos a Cabildo Indígena  apoyados</t>
  </si>
  <si>
    <t>MUJERES DE LA LOCALIDAD POR LA DEFENSA DE SUS DERECHOS</t>
  </si>
  <si>
    <t xml:space="preserve">MUJERES DECIDIDAS DE LA LOCALIDAD </t>
  </si>
  <si>
    <t>200 Mujeres formadas en Liderazgo Femenino, Social, Comunitario y Político con enfoque diferencial y pertinencia cultural</t>
  </si>
  <si>
    <t>Número de Mujeres formadas  con enfoque diferencial y pertinencia cultural</t>
  </si>
  <si>
    <t xml:space="preserve">Apoyo y fortalecimiento a 6 Organizaciones de Mujeres </t>
  </si>
  <si>
    <t>Número de organizaciones de mujeres fortalecidas</t>
  </si>
  <si>
    <t>MUJERES DE LA LOCALIDAD LIBRES DE VIOLENCIA</t>
  </si>
  <si>
    <t>Atender al 100% de casos con mujeres víctimas de cualquier tipo de violencia</t>
  </si>
  <si>
    <t>4 campañas de prevención de violencia contra la mujer</t>
  </si>
  <si>
    <t>Número de campañas de prevención de violencia contra la mujer</t>
  </si>
  <si>
    <t xml:space="preserve">Porcentaje de mujeres víctimas de cualquier tipo de violencia atendidas </t>
  </si>
  <si>
    <t>MUJERES CON DERECHOS SEXUALES Y REPRODUCTIVOS EN MI LOCALIDAD</t>
  </si>
  <si>
    <t xml:space="preserve">500 mujeres Formadas como multiplicadoras en Salud 
Sexual y Reproductiva
</t>
  </si>
  <si>
    <t>INCLUSION Y OPORTUNIDADES EN LA LOCALIDAD PARA NIÑOS, NIÑAS, ADOLESCENTES Y FAMILIAS</t>
  </si>
  <si>
    <t>INFANCIA Y ADOLESCENCIA PROTEGIDAS EN LA LOCALIDAD</t>
  </si>
  <si>
    <t xml:space="preserve">1500 Niños, Niñas y Adolescentes en situación de riesgo social vinculados a acciones de prevención que favorecen el desarrollo de factores auto-protectores y mitigan la discriminación y la violencia de género 
</t>
  </si>
  <si>
    <t xml:space="preserve">Número de Niños, Niñas y Adolescentes en situación de riesgo social con acciones de prevención vinculados </t>
  </si>
  <si>
    <t xml:space="preserve">12 Campañas de promoción para las denuncias de casos de NNA en situaciones de riesgo social (trabajo infantil, violencia sexual y maltrato infantil)
</t>
  </si>
  <si>
    <t>Número de Campañas ejecutadas</t>
  </si>
  <si>
    <t>NIÑOS, NIÑAS Y ADOLESCENTES DE LA LOCALIDAD CON DERECHOS</t>
  </si>
  <si>
    <t xml:space="preserve">700 Niños, Niñas y Adolescentes participan de actividades de promoción de los deberes, los derechos y fomento de los valores humano
</t>
  </si>
  <si>
    <t>Número de Niños, Niñas y Adolescentes en actividades de promoción de los deberes, los derechos y fomento de los valores humanos participando</t>
  </si>
  <si>
    <t>FORTALECIMIENTO FAMILIAR</t>
  </si>
  <si>
    <t xml:space="preserve">1000 Padres de familias participan en Jornadas de prevención y denuncia de explotación laboral, explotación sexual y maltrato infantil
</t>
  </si>
  <si>
    <t>Número de padres de familia en Jornadas de prevención y denuncia de explotación laboral, explotación sexual y maltrato infantil participando</t>
  </si>
  <si>
    <t>JOVENES PROTAGONISTAS DEL DESARROLLO</t>
  </si>
  <si>
    <t>JOVENES PARTICIPANDO EN LA LOCALIDAD</t>
  </si>
  <si>
    <t>750 Jóvenes participando en procesos de formación sociopolítica y prevención de riesgos sociales</t>
  </si>
  <si>
    <t>Número de jóvenes participando en procesos  de formación sociopolítica y prevención de riesgos sociales</t>
  </si>
  <si>
    <t xml:space="preserve">500 los Jóvenes en procesos de  participación y representación ciudadana </t>
  </si>
  <si>
    <t>Número de jóvenes en procesos de participación y representación ciudadana.</t>
  </si>
  <si>
    <t>600 Jóvenes participando en actividades culturales, recreativas, deportivas y de cultura de paz</t>
  </si>
  <si>
    <t>Número de jóvenes en actividades culturales, recreativas, deportivas y de cultura de paz participando</t>
  </si>
  <si>
    <t>EN LA LOCALIDAD SALVAMOS NUESTROS ADULTOS MAYORES</t>
  </si>
  <si>
    <t>ATENCION OPORTUNA A LOS ADULTOS MAYORES EN LA LOCALIDAD</t>
  </si>
  <si>
    <t>1000 Adultos mayores atendidos con acciones de prevención, promoción, mejoramiento y rehabilitación de la salud física</t>
  </si>
  <si>
    <t xml:space="preserve">Número de adultos mayores con acciones de prevención, promoción, mejoramiento y rehabilitación de la salud física
atendidos
</t>
  </si>
  <si>
    <t>1000 Adultos mayores y familiares vinculados a campañas de promoción del respeto y erradicación del maltrato</t>
  </si>
  <si>
    <t>1000 Familiares y/o cuidadores formados en Derechos, Autocuidado y Estilos de Vida Saludables</t>
  </si>
  <si>
    <t>Número de familiares y/o cuidadores formados</t>
  </si>
  <si>
    <t>Número de adultos mayores vinculados a campañas de promoción del respeto y erradicación del maltrato</t>
  </si>
  <si>
    <t>ATENCION INCLUSIVA A LAS PERSONAS CON DISCAPACIDAD EN LA LOCALIDAD</t>
  </si>
  <si>
    <t>350 personas con discapacidad y cuidadores atendidas con enfoque integral y vinculadas a procesos de promoción de sus derechos y formación en emprendimiento</t>
  </si>
  <si>
    <t xml:space="preserve">Fortalecimiento de las capacidades organizativas del Comité Local de personas con Discapacidad </t>
  </si>
  <si>
    <t>Fortalecimiento a 3 Organizaciones de y para personas con Discapacidad</t>
  </si>
  <si>
    <t>Número de organizaciones de y para personas con discapacidad fortalecidas</t>
  </si>
  <si>
    <t>Comité local de personas con discapacidad fortalecido</t>
  </si>
  <si>
    <t>Número de personas con discapacidad atendidas</t>
  </si>
  <si>
    <t xml:space="preserve">400 Personas vinculadas en procesos de reconocimiento y promoción de los derechos de la diversidad sexual </t>
  </si>
  <si>
    <t>Número Personas vinculadas en procesos de reconocimiento y promoción de los derechos de la diversidad sexual</t>
  </si>
  <si>
    <t>DIVERSIDAD SEXUAL LOCAL</t>
  </si>
  <si>
    <t>DIVERSIDAD SEXUAL Y NUEVAS IDENTIDADES DE GENERO EN LA LOCALIDAD</t>
  </si>
  <si>
    <r>
      <t>Apoyar 3</t>
    </r>
    <r>
      <rPr>
        <sz val="8"/>
        <color rgb="FFFF0000"/>
        <rFont val="Calibri"/>
        <family val="2"/>
        <scheme val="minor"/>
      </rPr>
      <t xml:space="preserve"> </t>
    </r>
    <r>
      <rPr>
        <sz val="8"/>
        <color theme="1"/>
        <rFont val="Calibri"/>
        <family val="2"/>
        <scheme val="minor"/>
      </rPr>
      <t>iniciativas de pedagogía para la Paz, orientando a la Localidad como Territorio de Paz</t>
    </r>
  </si>
  <si>
    <t>Aumentar a 8.06 el espacio público efecivo en la Localidad</t>
  </si>
  <si>
    <t>% de cobertura de vías construidas, rehabilitadas y/o mejoradas en la Localidad</t>
  </si>
  <si>
    <t>Acompañar a 1550 personas en condicón de pobreza</t>
  </si>
  <si>
    <t>Mantener el 100%  de personas beneficiarias con actividades lúdicas, deportivas y recreativas</t>
  </si>
  <si>
    <t xml:space="preserve">Aumentar en un 80% el fomento cultural y artístico de la Localidad </t>
  </si>
  <si>
    <t xml:space="preserve">Mantener el 100%r el Porcentaje de personas asesoradas  en procesos de  afiliación al sistema de seguridad social y sensibilizadas en derechos y deberes de los afiliados al sistema de seguridad social </t>
  </si>
  <si>
    <t>Acompañar al  100% estrategias para la disminución de la deserción y mejoramiento de la calidad educativa</t>
  </si>
  <si>
    <t>Implementar en un 80% la acciones para el Desarrollo y Competitividad Local</t>
  </si>
  <si>
    <t>Implementar el mejoramiento continuo en la gestión local en un 80%</t>
  </si>
  <si>
    <t>Gestionar la ampliación de cobertura en un 80% de herramientas de prevención y alerta temprana del delito</t>
  </si>
  <si>
    <t>Apoyar al 100% de iniciativas de pedagogía para la Paz, y post conflicto implementadas en la Localidad, orientando a la Localidad como Territorio de Paz</t>
  </si>
  <si>
    <t xml:space="preserve">Apoyar y Asesorar al 100% los procesos de planeación  y fortalecimiento comunitario local. </t>
  </si>
  <si>
    <t xml:space="preserve">Garantizar la participación del 60%  los grupos étnicos presentes en la Localidad </t>
  </si>
  <si>
    <t>Implementar en un 100% la vinculación  a personas en procesos de reconocimiento y promoción de los derechos de la diversidad sexual</t>
  </si>
  <si>
    <t xml:space="preserve">Mantener en un 100% las acciones para la prevención y atención a las mujeres  víctimas de cualquier tipo de violencia y su participación en procesos formativos con enfoque diferencial
</t>
  </si>
  <si>
    <t>Mantener el 100%  de acciones para la protección de niños, niñas, adolescentes y familias en la Localidad</t>
  </si>
  <si>
    <t>EN LA LOCALIDAD TODOS POR LA PROTECCION SOCIAL DE LAS PERSONAS CON DISCAPACIDAD “RECONOCIDAS, EMPODERADAS Y RESPETADAS”</t>
  </si>
  <si>
    <t>Aumentar en un 80% las personas con discapacidad y cuidadores atendidas con enfoque integral y vinculadas a procesos de promoción de sus derechos y formación en emprendimiento P</t>
  </si>
  <si>
    <t>Implementar e un 100% acciones para la Atención a Personas Mayores</t>
  </si>
  <si>
    <t>Mantener en un 74% la Participación de los jóvenes en los diferentes espacios de representación y organización de la población juvenil, programas y proyectos que los benefician.</t>
  </si>
  <si>
    <t xml:space="preserve">Localidad fortalecida en la getión del riesgo </t>
  </si>
  <si>
    <t>ICLD</t>
  </si>
  <si>
    <t>FONDO DE DESARROLLO LOCAL</t>
  </si>
  <si>
    <t>02-001-06-20-04-07-02-03</t>
  </si>
  <si>
    <t>2020-13001-0274</t>
  </si>
  <si>
    <t>Fortalecer las Unidades Productivas ubicadas en zona rural de la Localidad.</t>
  </si>
  <si>
    <t>Informar 200 actos del gobierno local desde diferentes medios de comunicación</t>
  </si>
  <si>
    <t>Información de las actuaciones de la Alcaldía Local a través de Redes Sociales (Instagram, Facebook), correos institucionales</t>
  </si>
  <si>
    <t>2020-13001-0275</t>
  </si>
  <si>
    <t>2020-13001-0278</t>
  </si>
  <si>
    <t>FORMACION PARA EL EMPRENDIMIENTO EMPRESARIAL DE LA POBLACION EN CONDICION DE DISCAPACIDAD EN ZONA URBANA DE LA LOCALIDAD INDUSTRIAL Y DE LA BAHIA DEL DISTRITO DE CARTAGENA DE INDIAS</t>
  </si>
  <si>
    <t>2020-13001-0287</t>
  </si>
  <si>
    <t>Aplicación proyecto Fortalecimiento empresarial a Micro y Pequeños Negocios en Zona Rural de la Localidad Industrial y de la Bahía para Mitigar el impacto económico ocasionado por la calamidad pública declarada en el Distrito de Cartagena de Indias</t>
  </si>
  <si>
    <t>ESTUDIOS Y DISEÑOS PARA LA ADECUACION Y/O MANTENIMIENTO DE PARQUES Y ZONAS VERDES EN ZON URBANA DE LA
LOCALIDAD INDUSTRIAL Y DE LA BAHÍA DEL DISTRITO DE Cartagena de Indias</t>
  </si>
  <si>
    <t>ESTUDIOS Y DISEÑOS PARA LA CONSTRUCCION Y/O ADECUACION DE VIAS EN ZONA URBANA DE LA LOCALIDAD
INDUSTRIAL Y DE LA BAHÍA DEL DISTRITO DE Cartagena de Indias</t>
  </si>
  <si>
    <t>2020-13001-0281</t>
  </si>
  <si>
    <t>ADECUACION Y/O MANTENIMIENTO DE ESCENARIOS DEPORTIVOS EN ZONA RURAL DE LA LOCALIDAD INDUSTRIAL Y DE LA BAHIA DEL DISTRITO DE CARTAGENA DE INDIAS</t>
  </si>
  <si>
    <t>2020-13001-0284</t>
  </si>
  <si>
    <t>Adecuaciones y mantenimiento de oficinas de la Alcaldía Local</t>
  </si>
  <si>
    <t>ADECUACION Y/O MANTENIMIENTO DE PARQUES Y ZONAS VERDES EN ZONA URBANA DE LA
LOCALIDAD INDUSTRIAL Y DE LA BAHÍA DEL DISTRITO DE CARTAGENA DE INDIAS</t>
  </si>
  <si>
    <t>2020-13001-0282</t>
  </si>
  <si>
    <t>BRINDAR ATENCION EN PROMOCION DE LOS DERECHOS Y FORMACION EN EMPRENDIMIENTO A PERSONAS CON DISCAPACIDAD DE LA LOCALIDAD INDUSTRIAL Y DE LA BAHIA</t>
  </si>
  <si>
    <t>1. SOCIALIZACION Y CARACTERIZACION 2. TALLERES 3. ENTREGA DE SOUVENIR Y ELEMENTOS DE BIOSEGURIDAD 4. FORTALECIMIENTO A UNIDADES MICROEMPRESARIALES          5. INTERCAMBIO DE EXPERIENCIAS 6. FERIA DE MICROEMPRENDIMIENTOS     7. CLAUSURA</t>
  </si>
  <si>
    <t>Gestion Institucional</t>
  </si>
  <si>
    <t xml:space="preserve">Coordinación Interinstitucional </t>
  </si>
  <si>
    <t>Facilitar la integración y la recreación en los parques y zonas verdes la Localidad Industrial y de la Bahía</t>
  </si>
  <si>
    <t>2020-13001-0293</t>
  </si>
  <si>
    <t>Realizar estudios y diseños para Mejorar o adecuar parques y zonas verdes de la Localidad</t>
  </si>
  <si>
    <t>Estudios Técnicos</t>
  </si>
  <si>
    <t>Disminuir el grado de riesgo de propagación del virus COVID-19</t>
  </si>
  <si>
    <t>1. SOCIALIZACION Y CARACTERIZACION 2.  ELEMENTOS DE BIOSEGURIDAD 3. PUBLICIDAD</t>
  </si>
  <si>
    <t>2020-13001-0280</t>
  </si>
  <si>
    <t>Mejorar las condiciones de movilidad en las vías de la Localidad Industrial y de la Bahia de Cartagena</t>
  </si>
  <si>
    <t>Estudios y Diseños</t>
  </si>
  <si>
    <t>400,000,000</t>
  </si>
  <si>
    <t>2020-13001-0283</t>
  </si>
  <si>
    <t>ADECUACION Y/O MANTENIMIENTO DE ESCENARIOS DEPORTIVOS EN ZONA URBANA DE LA LOCALIDAD INDUSTRIAL Y DE LA BAHIA DEL DISTRITO DE CARTAGENA DE INDIAS</t>
  </si>
  <si>
    <t>439,321,636,71</t>
  </si>
  <si>
    <t>161,768,876,14</t>
  </si>
  <si>
    <t>Adecuacion y mantenimiento de zonas verdes y parques en la localidad</t>
  </si>
  <si>
    <t>Fortalecer Unidades de Emprendimiento para su autosostenibilidad</t>
  </si>
  <si>
    <t>1.FORMACION EMPRESARIAL 2. FORMACION DESARROLLO HUMANO 3. ENTREGA DE ELEMENTOS 4.  FORTALECIMIENTO MICROEMPRESARIAL  5. FERIA DE MICROEMPRENDIMIENTOS     6. CLAUSURA</t>
  </si>
  <si>
    <t>500,000,000</t>
  </si>
  <si>
    <t>APLICACION PROYECTO DE FORMACIÓN EN EMPRENDIMIENTO EMPRESARIAL Y FORMACION DE UNIDADES PRODUCTIVAS PARA LA
REACTIVACION ECONOMICA -ZONA RURAL- DE LA LOCALIDAD INDUSTRIAL Y DE LA BAHIA DEL DISTRITO DE CARTAGENA DE INDIAS</t>
  </si>
  <si>
    <t>1. SOCIALIZACION Y CARACTERIZACION 2. TALLERES Y CAPACITACIONES 3. ENTREGA DE SOUVENIR Y ELEMENTOS DE BIOSEGURIDAD 4. FORTALECIMIENTO A UNIDADES MICROEMPRESARIALES          5. FERIA DE MICROEMPRENDIMIENTOS     6. CLAUSURA</t>
  </si>
  <si>
    <t>350,000,000</t>
  </si>
  <si>
    <t>1. SOCIALIZACION Y REGISTRO 2. PROCESO DE FORMACION 3. ENTREGA DE SOUVENIR Y ELEMENTOS DE PROTECCION 4. FORTALECIMIENTO A UNIDADES MICROEMPRESARIALES          5. FERIA DE MICROEMPRENDIMIENTOS     6. CLAUSURA</t>
  </si>
  <si>
    <t>Adecuacion y mantenimiento de escenarios deportivos en la localidad</t>
  </si>
  <si>
    <t>447,507,872,85</t>
  </si>
  <si>
    <t>163,189,003,48</t>
  </si>
  <si>
    <t>Facilitar el deporte, la integración y  recreación en los escenarios deportivos zona rural de la Localidad Industrial y de la Bahía</t>
  </si>
  <si>
    <t>Facilitar el deporte, la integración y  recreación en los escenarios deportivos zona urbana de la Localidad Industrial y de la Bahía</t>
  </si>
  <si>
    <t>NP</t>
  </si>
  <si>
    <t>Línea Base 2020</t>
  </si>
  <si>
    <t>PROGRAMACIÓN META A 2021</t>
  </si>
  <si>
    <t>REPORTE META PRODUCTO 
2021</t>
  </si>
  <si>
    <t>Valor Absoluto de la Actividad del  Proyecto 2021</t>
  </si>
  <si>
    <t>FORMATO PLAN DE ACCIÓN
DEPENDENCIA: ALCALDIA LOCALIDAD INDUSTRIAL Y DE LA BAHIA
VIGENCIA 2021</t>
  </si>
  <si>
    <t>La ejecución del Contrato CDUM-AL3-004-2020  benefició a 4000 familias en zona rural de la localidad Industrial y de la Bahía.</t>
  </si>
  <si>
    <t>Se cumplió a través del  Contrato CONV-ALC3-001-2020  que benefició a 200 personas de Pasacaballos, con Inscripción de beneficiarios, socialización, diagnóstico, diligenciamiento actas de compromiso, entrega de elementos de bioseguridad, capacitación, entrega de capital semilla, feria empresarial y clausura</t>
  </si>
  <si>
    <t>Se benefició a 350 personas en 70 unidades productivas a través de La ejecución del Contrato CONV-ALC3-004-2020, el cual se ejecutó en el primer trimestre del 2021</t>
  </si>
  <si>
    <t>100  Organizaciones Comunales de la Localidad  controladas, inspeccionadas y vigiladas</t>
  </si>
  <si>
    <t>100  Planes de Gestión Social Comunal formulados e implementados</t>
  </si>
  <si>
    <t>Meta coordinada con la Secretaría de Participación y Desarrollo Social</t>
  </si>
  <si>
    <t>A través del Contrato CDUM-AL3-004-2020  se atendieron 2 asentamietos en la zona rural  de la localidad Industrial y de la Bahía.</t>
  </si>
  <si>
    <t xml:space="preserve">Meta cumplida a través del Contrato CIC-ALC3-001-2020 el cual se ejecutó en el primer trimestre de la presente vigencia.  </t>
  </si>
  <si>
    <t xml:space="preserve">La ejecución del Contrato SAMC-LOC3-002-2020 se realizó en la vigencia 2021.  Parques intervenidos:  El Socorro Plan 554 Mz 85 L9 La Princesa Los Jardines Luis Carlos Galán Sector Cooperativo San Fernando 20 de Sucre Nazareno Urbanización Jardines de San Pedro Urbanización Villa Rosita Urbanización Villas del Cielo Los Caracoles El Socorro Plan 554 Mz 94 L5 Blas de Lezo César Flores barrio San Fernando El Campestre Urbanización Sevilla Real Puerta de Hierro Santa Clara El Socorro Plan 50. </t>
  </si>
  <si>
    <t xml:space="preserve">Estudios diseños e ingeniería de 20 parques en la Localidad elaborados y/o actualizados </t>
  </si>
  <si>
    <t xml:space="preserve">Estudios diseños e ingeniería de vías en la Localidad elaborados y/o actualizados </t>
  </si>
  <si>
    <t xml:space="preserve">Estudios diseños e ingeniería de 20 vías en la Localidad elaborados y/o actualizados </t>
  </si>
  <si>
    <t>APOYO A GESTIÓN DEL RIESGO CON ELEMENTOS DE PROTECCION PERSONAL PARA LA COMUNIDAD EN ZONA RURAL DE LA LOCALIDAD INDUSTRIAL Y DE LA BAHÍA CON EL OBJETO DE MITIGAR LA PROPAGACIÓN DEL VIRUS COVID-19 EN EL DISTRITO DE CARTAGENA DE INDIAS</t>
  </si>
  <si>
    <t>Indicador de Bienestar</t>
  </si>
  <si>
    <t>Mts2 de espacio público efectivo por habitante</t>
  </si>
  <si>
    <t>8.03</t>
  </si>
  <si>
    <t>4 Km</t>
  </si>
  <si>
    <t xml:space="preserve">50%  de la Localidad fortalecido en la getión del riesgo </t>
  </si>
  <si>
    <t>Acompañamiento a personas para la superación de la pobreza extrema en la Localidad Industrial y de la Bahía</t>
  </si>
  <si>
    <t>Porcentaje de estrategias para la disminución de la deserción y mejoramiento de la calidad educativa</t>
  </si>
  <si>
    <t xml:space="preserve">Porcentaje de personas asesoradas en procesos de  afiliación al sistema de seguridad social y sensibilizadas en derechos y deberes de los afiliados al sistema de seguridad social </t>
  </si>
  <si>
    <t>Porcentaje de personas beneficiarias con actividades lúdicas, deportivas y recreativas</t>
  </si>
  <si>
    <t>Porcentaje de actividades para el fomento cultural y artístico de la Localidad</t>
  </si>
  <si>
    <t>Porcentaje de implementación de acciones para el Desarrollo y Competitividad Local</t>
  </si>
  <si>
    <t>Porcentaje de mejoramiento continuo implementado</t>
  </si>
  <si>
    <t>Herramientas de prevención y alerta temprana del delito gestionada</t>
  </si>
  <si>
    <t>Porcentaje de iniciativas apoyadas</t>
  </si>
  <si>
    <t>Porcentaje de procesos  de planeación y fortalecimiento comunitario local apoyados y asesorados</t>
  </si>
  <si>
    <t xml:space="preserve">Porcentaje de la participación de  los grupos étnicos presentes en la Localidad </t>
  </si>
  <si>
    <t>Porcentaje de acciones para la prevención y atención a las mujeres  víctimas de cualquier tipo de violencia y su participación en procesos formativos con enfoque diferencial</t>
  </si>
  <si>
    <t>Porcentaje de acciones para la protección de niños, niñas, adolescentes y familias en la Localidad</t>
  </si>
  <si>
    <t>Porcentaje de Participación de los jóvenes en los diferentes espacios de representación y organización de la población juvenil, programas y proyectos que los benefician.</t>
  </si>
  <si>
    <t>Porcentaje de acciones para la Atención a Personas Mayores</t>
  </si>
  <si>
    <t>Porcentaje de personas con discapacidad y cuidadores atendidas con enfoque integral y vinculadas a procesos de promoción de sus derechos y formación en emprendimiento</t>
  </si>
  <si>
    <t>Porcentaje de personas vinculadeas en procesos de reconocimiento y promoción de los derechos de la diversidad sexual</t>
  </si>
  <si>
    <t>1952 personas asesoradas y vinculadas al Sistema General de Seguridad Social en Salud, a través de la Oficina del DADIS en la Localidad</t>
  </si>
  <si>
    <t>Apoyo Socialización Decreto 009 de 2019 con participación de miembros del Comité Local, Reuniones para revisión de Resolución de Conformación de Comité Local, Verificación de requisitos de hojas de vida, presentación de las propuestas por cada aspirante al Comité, depuración base de datos de aspirantes, simulacro de votación con los aspirantes</t>
  </si>
  <si>
    <t>FORTALECIMIENTO DE LA CULTURA  DE PREVENCIÓN EN MEDIO DE LAS FAMILIAS DE LA LOCALIDAD INDUSTRIAL Y DE LA BAHÍA.   CARTAGENA DE INDIAS</t>
  </si>
  <si>
    <t>Intervención de viviendas con mejoramiento de saneamiento básico</t>
  </si>
  <si>
    <t>499,321,532</t>
  </si>
  <si>
    <t>28 viviendas intervenidas con saneamiento basico construido en Membrillal a través del Contrato SAMC-LOC3-001-2021</t>
  </si>
  <si>
    <t>2021-13001-086</t>
  </si>
  <si>
    <t>2021-13001-0049</t>
  </si>
  <si>
    <t>FORMACION PARA PROMOVER EL EJERCICIO Y GARANTIA DE LOS DERECHOS ECONOMICOS DE LAS MUJERES, COMPETENCIAS LABORALES Y EMPRESARIALES QUE LES PERMITA MEJORAR SUS INGRESOS Y SU AUTONOMICA ECONOMICA A TRAVES DE INICIATIVAS PRODUCTIVAS CARTAGENA DE INDIAS</t>
  </si>
  <si>
    <t>APLICACIÓN PROYECTO SOCIAL PARA EL EMPODERAMIENTO Y EMPRENDIMIENTO DE LAS MUJERES – ZONA URBANA- DE LA LOCALIDAD INDUSTRIAL Y DE LA BAHÍA DEL DISTRITO DE CARTAGENA DE INDIAS</t>
  </si>
  <si>
    <t xml:space="preserve">Mejorar los ingresos y la Autonomía Económica de las Mujeres de la Localidad Industrial y de la Bahía 
Mujeres </t>
  </si>
  <si>
    <t>300,000,000</t>
  </si>
  <si>
    <t xml:space="preserve">Se beneficiaron 100 mujeres a través  del Contrato SAMC-LOC3-002-2021, con formación en competencias laborales y empresariales 
 </t>
  </si>
  <si>
    <t>1. GESTION OPERATIVA                 2.MATERIALES Y PAPELERIA                   3. LOGISTICA Y MONTAJE                    4. PUBLICIDAD  5. FORTALECIMIENTO A UNIDADES PRODUCTIVAS</t>
  </si>
  <si>
    <t>Mejorar las condiciones y competencias de empleabilidad, así como de emprendimiento de la Juventud en la localidad Industrial y de la Bahía del Distrito de Cartagena</t>
  </si>
  <si>
    <t>MEJORAR LAS CONDICIONES DE 
SANEAMIENTO BASICO DE LAS VIVIENDAS 
DE LAS PERSONAS EN CONDICION DE 
POBREZA EN LA LOCALIDAD INDUSTRIAL Y 
DE LA BAHIA DEL DISTRITO DE CARTAGENA</t>
  </si>
  <si>
    <t>499,321,533</t>
  </si>
  <si>
    <t>% de AVANCE DE LA META PRODUCTO A 31 DE DICIEMBRE DE 2021</t>
  </si>
  <si>
    <t>% de AVANCE DEL PROGRAMA 31 DE DICIEMBRE  DE 2021</t>
  </si>
  <si>
    <t>% de AVANCE POR LINEA ESTRATEGICA 31 DE DICIEMBRE  DE 2021</t>
  </si>
  <si>
    <t>% de AVANCE AL CUATRIENIO A  31 DE DICIEMBRE  DE 2021</t>
  </si>
  <si>
    <t>Recuperar y Restaurar las zonas naturales y verdes degradadas o abandonadas en la Localidad Industrial y de la Bahía</t>
  </si>
  <si>
    <t>2021-13001-0070</t>
  </si>
  <si>
    <t>Restauración de las áreas naturales como patrimonio ambiental en la localidad industrial y de la bahía. Cartagena de Indias</t>
  </si>
  <si>
    <t>GESTION OPERATIVA DEL PROYECTO,  SIEMBRAS Y LIMPIEZA DE ZONAS 
VERDES, CAMPAÑA DE DIFUSION</t>
  </si>
  <si>
    <t>Se realizó operativo con el acompañamiento del Establecimiento Público Ambiental EPA y 5 operativos de Control ambiental a través del Contrato SAMC-LOC3-004-2021</t>
  </si>
  <si>
    <t>Desde la Alcaldía de la Localidad Industrial y de la Bahía se realizó la recuperación del espacio público de la zona verde que divide al Socorro, Plan 400 y San Fernando, donde se intervinieron más de 300 metros cuadrados que eran utilizados por vendedores informales.   Además se realizó la recuperación del espacio público ocupada por vendedores informales en el barrio San Fernando entre la Olimpica y Homecenter. Jornads de limpeza y recuperación de zonas verdes en El Socorro-Plan 554, Alrededores de Alcaldía Local y Antigua Vial en San Fernando (5 Jornadas) y 10 Jornadas de Limpieza a través del Contrato SAMC-LOC3-004-2021</t>
  </si>
  <si>
    <t>Siembra de arboles en San Fernando-Villa del Cielo y Calle Sucre, Cesar Florez, El Campestre, Almirante Colón, Villa Rosita, El Socorro, El Milagro, La Central, LuisCarlos Galán, Plan 400 y Siembra de arboles en Ciudadela 2000, Nazareno y San Jose de Los Campanos. Contrato SAMC-LOC3-004-2021</t>
  </si>
  <si>
    <t>CAPACITACION PARA LOGRAR SENSIBILIZAR Y MEJORAR LA CULTURA AMBIENTAL EN LA LOCALIDAD INDUSTRIAL Y DE LA BAHIA, 
QUE PRESERVE EL EQUILIBRIO NATURAL DE LOS ECOSISTEMAS Cartagena de Indias</t>
  </si>
  <si>
    <t>2021-13001-0044</t>
  </si>
  <si>
    <t>Materiales y recursos desarrollos de campañas, Gestión operativa del Proyecto
Campaña de socialización y promoción</t>
  </si>
  <si>
    <t xml:space="preserve"> Fortalecer el fomento de la educación ambiental 
para la creación de una cultura de protección y 
conservación del medio que nos rodea en la 
Localidad Industrial y de la Bahía</t>
  </si>
  <si>
    <t>Se realizó operativo con el acompañamiento del Establecimiento Público Ambiental EPA. Jornadas educativas con enfoque ambiental en Institución Educativa Salim Bechara sede Ceballos y la Institución Educativa 20 de Julio sede Yira Castro Y 10 Jornadas de Sensibilización en Ciudadela 2000, Nazareno y San Jose de Los Campanos. Contrato SAMC-LOC3-004-2021</t>
  </si>
  <si>
    <t>En la vigencia no se le asignaron recursos</t>
  </si>
  <si>
    <t>Recuperar el espacio público invadido y en mal 
uso en la Localidad Industrial y de la Bahía</t>
  </si>
  <si>
    <t>2021-13001-0046</t>
  </si>
  <si>
    <t>CONTROL PARA GARANTIZAR LA PRESERVACION DEL ESPACIO PUBLICO LIBRE DE APROPIACIONES PRIVADAS, EN CONDICIONES 
FISICAS QUE PERMITAN SU DISFRUTE Y ASEGUREN ACCESIBILIDAD PARA TODOS Y TODAS Cartagena de Indias</t>
  </si>
  <si>
    <t>MATERIALES Y RECURSOS PARA 
JORNADAS DE SENSIBILIZACION, CAMPAÑA DE SOCIALIZACION</t>
  </si>
  <si>
    <t>Jornadas de Sensibilización sobre ocupación del espacio público con el acompañamiento del DATT Policía Nacional  y espacio público en diferentes vias de la Localidad Industrial y de la Bahía (Ceballos, Mamonal, El Socorro, Los Caracoles y Parque Heredia)  y a travéss del Contrato SAMC-LOC3-004-2021</t>
  </si>
  <si>
    <t>1 Jornada de Sensibilización. Contrato SAMC-LOC3-004-2021</t>
  </si>
  <si>
    <t>2 Operativos de Control. Contrato SAMC-LOC3-004-2021</t>
  </si>
  <si>
    <t>La ejecución del Contrato CIC-ALC3-001-2020 se dio en el primer trimestre de la vigencia 2021</t>
  </si>
  <si>
    <t>200 personas vinculadas como beneficiarios del programa de Educación
Ambiental. Contrato SAMC-LOC3-004-2021</t>
  </si>
  <si>
    <t xml:space="preserve">Apoyo PARA ORIENTAR Y FORMAR EN EMPRENDIMIENTO Y OFICIOS ACORDE CON LA DINAMICA LABORAL Y PRODUCTIVA DE LA 
LOCALIDAD, QUE COADYUVEN A MEJORAR LAS CONDICIONES DE EMPLEABILIDAD DE LOS JOVENES Cartagena de Indias
</t>
  </si>
  <si>
    <t>APOYO INICIATIVAS JUVENILES- CAMPAÑA DE DIVULGACION Y DIFUSION GESTION OPERATIVA DEL PROYECTO- MATERIAL DIDACTICO, PAPELERIA Y ASISTENCIA TECNOLOGICA</t>
  </si>
  <si>
    <t>200,000,000</t>
  </si>
  <si>
    <t>197,000,000</t>
  </si>
  <si>
    <t>FORMACION EN ECONOMIA INCLUSIVA, COMPETITIVIDAD Y GENERACION DE EMPLEO PARA EL DESARROLLO DE LA ECONOMIA LOCAL EN LA LOCALIDAD INDUSTRIAL Y DE LA BAHIA CARTAGENA DE INDIAS</t>
  </si>
  <si>
    <t>2021-13001-0050</t>
  </si>
  <si>
    <t>Aumentar la Competitividad y el desarrollo del emprendimiento de la Población en la Localidad Industrial y de la bahía</t>
  </si>
  <si>
    <t xml:space="preserve">1. GESTION OPERATIVA                 2.MATERIAL DIDACTICO,  PAPELERIA                   3. FERIA EMPRENDIMIENTO Y 
PROMOCION DE UNIDADES - 4 CAMPAÑA DE DIVULGACION Y 
DIFUSION
</t>
  </si>
  <si>
    <t>Se realizaron 3 ferias empresariales en el marco del  convenio  ALC-LOC3-CONV-002-2020 y 1 Feria para promoción de Unidades Productivas con el Contrato SAMC-LOC3-003-2021</t>
  </si>
  <si>
    <t xml:space="preserve">Se beneficiaron 100 personas a través  del Contrato SAMC-LOC3-003-2021, con formación en competencias laborales y empresariales  de Membrillal
 </t>
  </si>
  <si>
    <t>2021-13001-0048</t>
  </si>
  <si>
    <t>Vigencias futuras mediante Acuerdo Local N° 04 de fecha 23/11/2021, 
aprobado por la Junta Administradora Local de la Localidad Industrial y de la Bahía para ejecutarse en el 2022</t>
  </si>
  <si>
    <t>Mejorar los índices de convivencia y seguridad ciudadana en la Localidad Industrial y de la Bahía.</t>
  </si>
  <si>
    <t>ELEMENTOS CREACION Y FORTALECIMIENTO DE FRENTES DE SEGURIDAD - CAMPAÑA Y DIVULGACION DE MENSAJE</t>
  </si>
  <si>
    <t>Coordinación Interinstitucional para Consejos de Seguridad realizado en el barrio El Recreo y recorrido de seguridad con acompañamiento de la Policía Nacional, el Escuadrón Móvil Antidisturbios (ESMAD), el Grupo Operativo Especial de Seguridad del Cuerpo Nacional (GOES), la Armada Nacional en los barrios:  Nelson Mandela, La Reina, San Pedro Mártir, El Socorro, Ciudadela 2000, Simón Bolívar, San Fernando y El Recreo. Caravanas de Seguridad en San Fernando, Blas de Lezo, El Socorro, El Educador, Quindio, La Reina, Altos Jardines, Nelson Mandela; Comités de Seguridad en Villa Rubia, Ciudadela 2000, Vista Hermosa y 5 Consejos/reuniones  de Seguridad en Nelson Mandela Sectores Los Deseos y 8 de Enero, El Reposo, Carmelo y San José de Los Campanos con el Contrato SAMC-LOC3-009-2021</t>
  </si>
  <si>
    <t>DIVULGACIÓN DE LAS RUTAS DE ATENCIÓN DE ACCESO A LA JUSTICIA Y LOS MÉTODOS ALTERNATIVOS DE SOLUCIÓN DE CONFLICTOS EN MEDIO DE LA COMUNIDAD DE LA LOCALIDAD INDUSTRIAL Y DE LA BAHÍA   CARTAGENA DE INDIAS</t>
  </si>
  <si>
    <t xml:space="preserve">FORTALECIMIENTO DE ESTRATEGIAS PARA GARANTIZAR EL DERECHO FUNDAMENTAL A LA VIDA Y LA INTEGRIDAD PERSONAL EN LA LOCALIDAD INDUSTRIAL Y DE LA BAHÍA. CARTAGENA DE INDIAS </t>
  </si>
  <si>
    <t>2021-13001-0130</t>
  </si>
  <si>
    <t>2021-13001-0065</t>
  </si>
  <si>
    <t xml:space="preserve">Mejorar el Acceso efectivo a la Justicia por parte de la Comunidad de la Localidad Industrial y de la Bahía.
</t>
  </si>
  <si>
    <t xml:space="preserve"> GESTION OPERATIVA DEL PROYECTO - DIFUSION DE MENSAJE -  FORMACIONES EN MASC Y RUTAS DE ACCESO A LA JUSTICIA
</t>
  </si>
  <si>
    <t>Beneficiadas 50 personas con Jornada de divulgación de Rutas de Atención de acceso a la Justicia en los Barrios Arroz Barato y Antonio José de Sucre.  Contrato SAMC-LOC3-009-2021</t>
  </si>
  <si>
    <t>Beneficiadas 50 personas con Jornada de de Información y Promoción de los Métodos Alternativos de Solución de Conflictos (MASC) en los Barrios Arroz Barato y Antonio José de Sucre.  Contrato SAMC-LOC3-009-2021</t>
  </si>
  <si>
    <t>FORTALECIMIENTO DE LOS PROCESOS DE CONSTRUCCIÓN DE PAZ Y RECONCILIACIÓN EN LA LOCALIDAD INDUSTRIAL Y DE LA BAHÍA  CARTAGENA DE INDIAS</t>
  </si>
  <si>
    <t>2021-13001-0071</t>
  </si>
  <si>
    <t xml:space="preserve">Aumentar la formación orientada hacia la Paz y Reconciliación en medio de la Comunidad de la Localidad Industrial y de la Bahía.
</t>
  </si>
  <si>
    <t>Beneficiadas 80 personas a través de una Estrategia Pedagógica para orientar a la Localidad como Territorio de Paz en los Barrios Policarpa, Huellas y Villa Hermosa.  Contrato SAMC-LOC3-009-2021</t>
  </si>
  <si>
    <t>Beneficiadas 80 personas a través de Procesos de Difusión y Comunicación sobre los Acuerdos de Paz en los Barrios Policarpa, Huellas y Villa Hermosa.  Contrato SAMC-LOC3-009-2022</t>
  </si>
  <si>
    <t>Inicio de proceso de organización de la Gestión Documental, siguiendo lineamientos del archivo general.  Organización con carpetas cuatro aletas, rotuladas, con hojas de control y diligenciamiento de FUID Vigencia 2018-2019</t>
  </si>
  <si>
    <t>Fortalecimiento a 15 Frentes de Seguridad en la Localidad</t>
  </si>
  <si>
    <t xml:space="preserve">Se beneficiaron 300 mujeres a través  del Contrato ALC-LOC3-CONV-002-2020  ejecutado en el primer trimestre del 2021 </t>
  </si>
  <si>
    <t>Mejorar las condiciones de subsistencia de los hogares encabezados por mujeres
víctimas de la violencia y la exclusión</t>
  </si>
  <si>
    <t xml:space="preserve">50 Unidades Productivas de Mjujeres fortalecidas en Pasacaballos, a través  del Contrato SAMC-LOC3-002-2021
 </t>
  </si>
  <si>
    <t>Coordinación la formulación del Plan de Acción para la implementación de MIPG con la Secretaría General de la Alcaldía distrital. Diligenciamiento de Formatos de Autodiagnóstico y definición de tramites que maneja la Alcaldía Local</t>
  </si>
  <si>
    <t>Conformación de 10 Frentes de Seguridad nuevos en la Localidad en Nelson Mandela Sectores Los Deseos y 8 de Enero, El Carmelo, San Pedro Martir, Villa Alejandra, Antonio José de Sucre, San José de Los Campanos, Huellas, Arroz Barato, Villa Hermosa con el Contrato SAMC-LOC3-009-2021</t>
  </si>
  <si>
    <t>Asesorados Proyectos de La Consolata, Los Jardines y 20 de Julio</t>
  </si>
  <si>
    <t>Retiro del Enlace de la Secretaría de Participación y Desarrollo Social</t>
  </si>
  <si>
    <t>FORMACIÓN DE LA POBLACIÓN JUVENIL DE LA LOCALIDAD PARA FOMENTAR SU PARTICIPACIÓN CIUDADANA EN LA LOCALIDAD INDUSTRIAL Y DE LA BAHÍA.  CARTAGENA DE INDIAS</t>
  </si>
  <si>
    <t>2021-13001-0093</t>
  </si>
  <si>
    <t xml:space="preserve">Fomentar la participación ciudadana activa de la juventud de la localidad en sociopolítica y prevención de riesgos sociales. </t>
  </si>
  <si>
    <t xml:space="preserve"> GESTION OPERATIVA DEL PROYECTO -  FORMACION EN PARTICIPACION CIUDADANA A JOVENES - CAMPAÑA DE DIFUSION
</t>
  </si>
  <si>
    <t>Coordinación Interinstitucional para Socialización de Elección del Consejo Local y Municipal de Juventudes, Articulacion con Secretaría del Interior y Secretaría de Participación para el proceso de identificación de grupos étnicos, campesinos y víctimas; 
Reunión con Cabildos Indígenas, organizaciones Afrodescendientes, negros, raizales y Palenqueros de la localidad industrial y de la Bahía sector  Pasacaballos y Arroz Barato de la Localidad Industrial y de la Bahía,  para socializar y organizar el proceso de inscripción y elección de las curules especiales para estos grupos poblacionales y 100 jóvenes de la Institución Educativa Los Pinos en Nelson Mandela. Contrato SAMC-LOC3-014-2021</t>
  </si>
  <si>
    <t>100 jòvenes beneficiados de la  Institución Educativa Los Pinos en Nelson Mandela con proceso Formativo en Sociopolìtica y Prevenciòn de Riesgos Sociales. Contrato SAMC-LOC3-014-2021</t>
  </si>
  <si>
    <t>Mejorar la convivencia Ciudadana en medio de la Comunidad de la Localidad Industrial y de la Bahía</t>
  </si>
  <si>
    <t>FORTALECIMIENTO DEL CAPITAL SOCIAL, LA CONVIVENCIA Y LA CULTURA CIUDADANA EN LA LOCALIDAD INDUSTRIAL Y DE LA BAHÍA  CARTAGENA DE INDIAS</t>
  </si>
  <si>
    <t>2021-13001-0067</t>
  </si>
  <si>
    <t xml:space="preserve"> - GESTION OPERATIVA DEL PROYECTO   - FORMACION EN PEDAGOGIA DE PAZ Y RECONCILIACION- CAMPAÑA DE DIFUSION</t>
  </si>
  <si>
    <t xml:space="preserve"> - GESTION OPERATIVA DEL PROYECTO   -  ELEMENTOS Y MATERIALES FORMACION EN CONVIVENCIA  - CAMPAÑA Y DIVULGACION DE MENSAJE
</t>
  </si>
  <si>
    <t>Presentación de Informes durante vigencia 2021 (JAL, Concejo Distrital)</t>
  </si>
  <si>
    <t>50 jóvenes participando en Talleres sobre Normas de Convivencia Ciudadana. Contrato SAMC-LOC3-014-2021</t>
  </si>
  <si>
    <t>Acompañamiento operativos de control del espaccio en diversos sectores de la Localidad Industrial y de la Bahía</t>
  </si>
  <si>
    <t>FORTALECIMIENTO DE LAS CONDICIONES DE LA POBLACIÓN ESTUDIANTIL QUE CONTRIBUYA A LA PERMANENCIA EN EL SISTEMA EDUCATIVO EN LA LOCALIDAD INDUSTRIAL Y DE LA BAHÍA CARTAGENA DE INDIAS</t>
  </si>
  <si>
    <t>2021-13001-069</t>
  </si>
  <si>
    <t>Disminuir la deserción escolar en las instituciones educativas oficiales de la Localidad Industrial y de la Bahía</t>
  </si>
  <si>
    <t xml:space="preserve"> GESTION OPERATIVA DEL PROYECTO - ESTRATEGIA DE DISMINUCION DE DESERCION Y FORTALECIMIENTO DE EDUCACION - FORTALECIMIENTO ESTRUCTURAS EDUCACIONALES</t>
  </si>
  <si>
    <t>Beneficiadas dos Instituciones Educativas de la Localidad (Fe y Alegría El Progresso y Los Pinos en Nelson Mandela) con Socialización de Estrategia de Prevención de la Deserción Escolar.  Contrato SAMC-LOC3-014-2021</t>
  </si>
  <si>
    <t>Beneficiada la Institución  Educativa de la Localidad ( Los Pinos en Nelson Mandela) con fortalecimiento de estructura.  Contrato SAMC-LOC3-014-2021</t>
  </si>
  <si>
    <t>Adecuacion de 10 Canchas Deportivas en El Socorro (Plan 554 y Plan 332B), El Milagro, El Campestre, Santa Clara, Villa Rosita, Luis Carlos Galán, Puerta de Hierro y Vereda Leticia en Pasacaballos, a través del  Contrato SAMC-LOC3-001-2020.</t>
  </si>
  <si>
    <t>Retiro del Enlace del DADIS, por Concurso de Meritos y no designación de reemplazo</t>
  </si>
  <si>
    <t>Desarrollo de Estudio de Mercado sobre la Demanda Laboral y de Competencias en la Localidad. Contrato SAMC-LOC3-003-2021</t>
  </si>
  <si>
    <t>80 jóvenes beneficiados  de Pasacaballos con Talleres sobre Emprendimiento, Demanda Laboral. Contrato SAMC-LOC3-003-2021</t>
  </si>
  <si>
    <t>Apoyo a 80 Iniciativas Juveniles de Pasacaballos. Contrato SAMC-LOC3-003-2021</t>
  </si>
  <si>
    <t>DESARROLLO DE ACCIONES DE PREVENCIÓN DE LA VIOLENCIA EN LOS NIÑOS, NIÑAS, ADOLESCENTES Y JÓVENES DE LA LOCALIDAD INDUSTRIAL Y DE LA BAHÍA CARTAGENA DE INDIAS</t>
  </si>
  <si>
    <t>2021-13001-0129</t>
  </si>
  <si>
    <t>Disminuir los índices de Violencia Infantil y Juvenil en la Localidad Industrial y de la Bahía a través de estrategias y acciones de Prevención</t>
  </si>
  <si>
    <t xml:space="preserve"> - GESTION OPERATIVA DEL PROYECTO   -  FORMACIÓN EN PREVENCION DE LA 
VIOLENCIA - DIFUSION DE MENSAJE
</t>
  </si>
  <si>
    <t>50 Niños y niñas beneficiados en Pasacaballos. Contrato SAMC-LOC3-006-2021</t>
  </si>
  <si>
    <t>FORTALECIMIENTO A LA ATENCIÓN INTEGRAL DE LOS ADULTOS MAYORES DE LA LOCALIDAD INDUSTRIAL Y DE LA BAHÍA. CARTAGENA DE INDIAS</t>
  </si>
  <si>
    <t>2021-13001-0088</t>
  </si>
  <si>
    <t>Mejorar la Atención Integral de los ciudadanos de la tercera edad (Adulto Mayor), de los estratos 1 y 2 de la Localidad Industrial y de la Bahía</t>
  </si>
  <si>
    <t xml:space="preserve"> GESTION OPERATIVA DEL PROYECTO -   DIAGNOSTICO Y ATENCION INTEGRAL 
A BENEFICIARIOS
</t>
  </si>
  <si>
    <t>Beneficiados 250 Adultos Mayores con atención de su Salud Oral en Ciudadela 2000, Nazareno, San Fernando y Nelson Mandela. Contrato SAMC-LOC3-008-2021</t>
  </si>
  <si>
    <t>Beneficiados 250 Adultos Mayores y sus familiares con Jornadas de Promoción del Respeto en Ciudadela 2000, Nazareno, San Fernando y Nelson Mandela. Contrato SAMC-LOC3-008-2022</t>
  </si>
  <si>
    <t>Beneficiados 250 Familiares de los formados en temas relacionados con los Derechos y autocuidado de los Adultos Mayores en Ciudadela 2000, Nazareno, San Fernando y Nelson Mandela. Contrato SAMC-LOC3-008-2023</t>
  </si>
  <si>
    <t>Se fortaleció una Organización de y para personas con discapacidad</t>
  </si>
  <si>
    <t>Se beneficiaron 80  personas en condición de discapacidad a través del contrato  CONV-ALC3-003-2020  el cual se ejecutó en el primer trimestre de 2021 y 50 personas con el Contrato SAMC-LOC3-008-2021</t>
  </si>
  <si>
    <t>FORMACIÓN PARA PROMOVER LOS DERECHOS SEXUALES Y REPRODUCTIVOS EN LA LOCALIDAD INDUSTRIAL Y DE LA BAHÍA  CARTAGENA DE INDIAS</t>
  </si>
  <si>
    <t>Aumentar el nivel de Educación Sexual y Reproductiva de las mujeres de la Localidad Industrial y de la Bahía</t>
  </si>
  <si>
    <t>GESTION OPERATIVA DEL PROYECTO -   ELEMENTOS Y  MATERIALES FORMACION EN SALUD SEXUAL Y REPRODUCTIVA - CAMPAÑA Y DIVULGACION DEL MENSAJE</t>
  </si>
  <si>
    <t>90 Mujeres de Pasacaballos beneficiadas con Formación en Salud Sexual y Reproductiva. Contrato SAMC-LOC3-005-2021</t>
  </si>
  <si>
    <t>Campaña de Prevenciòn de la Violencia en contra de la Mujer en Pasacballos. Contrato SAMC-LOC3-005-2021</t>
  </si>
  <si>
    <t>Atención Integral a 50 Mujeres de Pasacaballos en Areas Psicológica, Jurídica y Económica  Contrato SAMC-LOC3-005-2021</t>
  </si>
  <si>
    <t>2021-13001-0064</t>
  </si>
  <si>
    <t>150 NNA beneficiados en Pasacaballos. Contrato SAMC-LOC3-005-2021</t>
  </si>
  <si>
    <t>AVANCE DEL PILAR RESILIENTE A 30 DE DICIEMBRE DE 2021</t>
  </si>
  <si>
    <t>AVANCE DEL PILAR INCLUYENTE A 30 DE DICIEMBRE DE 2020</t>
  </si>
  <si>
    <t>AVANCE DEL PILAR CONTINGENTE A 30 DE DICIEMBRE DE 2021</t>
  </si>
  <si>
    <t>AVANCE DEL PILAR TRANSPARENTE A 30 DE SICIEMBRE DE 2021</t>
  </si>
  <si>
    <t>AVANCE DEL PILAR TRANSVERSAL A 30 DE DICIEMBRE DE 2021</t>
  </si>
  <si>
    <t>AVANCE DEL PLAN DE DESARROLLO DE LA LOCALIDAD INDUSTRIAL Y DE LA BAHIA A 30 DE DICIEMBRE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</si>
</sst>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 #,##0_-;\-&quot;$&quot;\ * #,##0_-;_-&quot;$&quot;\ * &quot;-&quot;_-;_-@_-"/>
    <numFmt numFmtId="165" formatCode="0;[Red]0"/>
    <numFmt numFmtId="166" formatCode="#,##0_ ;\-#,##0\ "/>
  </numFmts>
  <fonts count="17" x14ac:knownFonts="1">
    <font>
      <sz val="11"/>
      <color theme="1"/>
      <name val="Calibri"/>
      <family val="2"/>
      <scheme val="minor"/>
    </font>
    <font>
      <sz val="11"/>
      <color theme="1"/>
      <name val="Arial"/>
      <family val="2"/>
    </font>
    <font>
      <b/>
      <sz val="11"/>
      <color theme="1"/>
      <name val="Arial"/>
      <family val="2"/>
    </font>
    <font>
      <b/>
      <sz val="11"/>
      <color theme="1" tint="4.9989318521683403E-2"/>
      <name val="Arial"/>
      <family val="2"/>
    </font>
    <font>
      <b/>
      <sz val="12"/>
      <color theme="1" tint="4.9989318521683403E-2"/>
      <name val="Arial"/>
      <family val="2"/>
    </font>
    <font>
      <b/>
      <sz val="12"/>
      <color theme="1"/>
      <name val="Arial"/>
      <family val="2"/>
    </font>
    <font>
      <b/>
      <sz val="16"/>
      <color theme="1"/>
      <name val="Calibri"/>
      <family val="2"/>
      <scheme val="minor"/>
    </font>
    <font>
      <sz val="8"/>
      <name val="Calibri"/>
      <family val="2"/>
      <scheme val="minor"/>
    </font>
    <font>
      <sz val="8"/>
      <color theme="1"/>
      <name val="Calibri"/>
      <family val="2"/>
      <scheme val="minor"/>
    </font>
    <font>
      <sz val="8"/>
      <color theme="1"/>
      <name val="Century Gothic"/>
      <family val="2"/>
    </font>
    <font>
      <sz val="8"/>
      <color theme="1"/>
      <name val="Arial"/>
      <family val="2"/>
    </font>
    <font>
      <sz val="8"/>
      <color rgb="FFFF0000"/>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b/>
      <sz val="9"/>
      <color theme="1"/>
      <name val="Arial"/>
      <family val="2"/>
    </font>
    <font>
      <sz val="8"/>
      <color rgb="FF00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2"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9" fontId="13" fillId="0" borderId="0" applyFont="0" applyFill="0" applyBorder="0" applyAlignment="0" applyProtection="0"/>
    <xf numFmtId="43" fontId="13" fillId="0" borderId="0" applyFont="0" applyFill="0" applyBorder="0" applyAlignment="0" applyProtection="0"/>
  </cellStyleXfs>
  <cellXfs count="214">
    <xf numFmtId="0" fontId="0" fillId="0" borderId="0" xfId="0"/>
    <xf numFmtId="0" fontId="1" fillId="0" borderId="0" xfId="0" applyFont="1"/>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0" xfId="0" applyFill="1"/>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top" wrapText="1"/>
    </xf>
    <xf numFmtId="0" fontId="8" fillId="0" borderId="1" xfId="0" applyFont="1" applyFill="1" applyBorder="1" applyAlignment="1">
      <alignment horizontal="justify" vertical="top" wrapText="1"/>
    </xf>
    <xf numFmtId="0" fontId="8" fillId="0" borderId="1" xfId="0" applyFont="1" applyFill="1" applyBorder="1" applyAlignment="1">
      <alignment horizontal="justify" vertical="top"/>
    </xf>
    <xf numFmtId="0" fontId="8" fillId="0" borderId="1" xfId="0" applyFont="1" applyFill="1" applyBorder="1" applyAlignment="1">
      <alignmen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wrapText="1"/>
    </xf>
    <xf numFmtId="0" fontId="8" fillId="0" borderId="1" xfId="0" applyFont="1" applyFill="1" applyBorder="1"/>
    <xf numFmtId="0" fontId="8" fillId="0" borderId="1" xfId="0" applyFont="1" applyFill="1" applyBorder="1" applyAlignment="1">
      <alignment horizontal="center" vertical="center"/>
    </xf>
    <xf numFmtId="0" fontId="8" fillId="0" borderId="0" xfId="0" applyFont="1" applyFill="1"/>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3" fillId="0" borderId="4" xfId="0" applyFont="1" applyBorder="1" applyAlignment="1">
      <alignment horizontal="center" vertical="center" wrapText="1"/>
    </xf>
    <xf numFmtId="1" fontId="2" fillId="0" borderId="7" xfId="0" applyNumberFormat="1" applyFont="1" applyBorder="1" applyAlignment="1">
      <alignment horizontal="center" vertical="center" wrapText="1"/>
    </xf>
    <xf numFmtId="0" fontId="4" fillId="0" borderId="4" xfId="0" applyFont="1" applyBorder="1" applyAlignment="1">
      <alignment horizontal="center" vertical="center" wrapText="1"/>
    </xf>
    <xf numFmtId="164" fontId="2" fillId="0" borderId="4" xfId="0" applyNumberFormat="1" applyFont="1" applyBorder="1" applyAlignment="1">
      <alignment horizontal="center" vertical="center" wrapText="1"/>
    </xf>
    <xf numFmtId="0" fontId="2" fillId="2" borderId="4" xfId="0" applyFont="1" applyFill="1" applyBorder="1" applyAlignment="1">
      <alignment horizontal="center" vertical="center" wrapText="1"/>
    </xf>
    <xf numFmtId="9" fontId="8" fillId="0" borderId="1" xfId="0" applyNumberFormat="1" applyFont="1" applyFill="1" applyBorder="1" applyAlignment="1">
      <alignment horizontal="center" vertical="center"/>
    </xf>
    <xf numFmtId="0" fontId="8" fillId="0" borderId="1" xfId="0" applyFont="1" applyFill="1" applyBorder="1" applyAlignment="1">
      <alignment vertical="top"/>
    </xf>
    <xf numFmtId="0" fontId="8" fillId="0" borderId="1" xfId="0" applyFont="1" applyFill="1" applyBorder="1" applyAlignment="1">
      <alignment horizontal="center" vertical="top" wrapText="1"/>
    </xf>
    <xf numFmtId="0" fontId="8" fillId="0" borderId="4"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2" fillId="0" borderId="1" xfId="0" applyFont="1" applyFill="1" applyBorder="1" applyAlignment="1">
      <alignment horizontal="center" vertical="center"/>
    </xf>
    <xf numFmtId="0" fontId="8" fillId="0" borderId="1" xfId="0" applyFont="1" applyFill="1" applyBorder="1" applyAlignment="1">
      <alignment horizontal="justify" vertical="center"/>
    </xf>
    <xf numFmtId="0" fontId="10" fillId="0" borderId="1" xfId="0" applyFont="1" applyFill="1" applyBorder="1" applyAlignment="1">
      <alignment horizontal="justify" vertical="center"/>
    </xf>
    <xf numFmtId="0" fontId="10" fillId="0" borderId="1" xfId="0" applyFont="1" applyFill="1" applyBorder="1" applyAlignment="1">
      <alignment vertical="top" wrapText="1"/>
    </xf>
    <xf numFmtId="0" fontId="9" fillId="0" borderId="1" xfId="0" applyFont="1" applyFill="1" applyBorder="1" applyAlignment="1">
      <alignment vertical="top" wrapText="1"/>
    </xf>
    <xf numFmtId="0" fontId="8" fillId="0" borderId="0" xfId="0" applyFont="1" applyFill="1" applyBorder="1"/>
    <xf numFmtId="0" fontId="8" fillId="0" borderId="1" xfId="0" applyFont="1" applyBorder="1" applyAlignment="1">
      <alignment vertical="top" wrapText="1"/>
    </xf>
    <xf numFmtId="0" fontId="8" fillId="3" borderId="8" xfId="0" applyFont="1" applyFill="1" applyBorder="1" applyAlignment="1">
      <alignment horizontal="justify" vertical="top" wrapText="1"/>
    </xf>
    <xf numFmtId="0" fontId="8" fillId="0" borderId="1" xfId="0" applyFont="1" applyFill="1" applyBorder="1" applyAlignment="1">
      <alignment horizontal="center" vertical="top"/>
    </xf>
    <xf numFmtId="0" fontId="8" fillId="0" borderId="4" xfId="0" applyFont="1" applyFill="1" applyBorder="1" applyAlignment="1">
      <alignment vertical="top"/>
    </xf>
    <xf numFmtId="0" fontId="8" fillId="0" borderId="1" xfId="0" applyFont="1" applyBorder="1" applyAlignment="1">
      <alignment wrapText="1"/>
    </xf>
    <xf numFmtId="9" fontId="8" fillId="0" borderId="1" xfId="1" applyFont="1" applyFill="1" applyBorder="1" applyAlignment="1">
      <alignment horizontal="center" vertical="center"/>
    </xf>
    <xf numFmtId="0" fontId="15" fillId="2" borderId="1" xfId="0" applyFont="1" applyFill="1" applyBorder="1" applyAlignment="1">
      <alignment horizontal="center" vertical="center" wrapText="1"/>
    </xf>
    <xf numFmtId="9" fontId="7" fillId="0" borderId="1" xfId="1" applyFont="1" applyFill="1" applyBorder="1" applyAlignment="1">
      <alignment horizontal="center" vertical="center" wrapText="1"/>
    </xf>
    <xf numFmtId="0" fontId="14" fillId="0" borderId="1" xfId="0" applyFont="1" applyBorder="1" applyAlignment="1">
      <alignment horizontal="center" wrapText="1"/>
    </xf>
    <xf numFmtId="0" fontId="0" fillId="0" borderId="0" xfId="0" applyAlignment="1">
      <alignment horizontal="center" vertical="center" wrapText="1"/>
    </xf>
    <xf numFmtId="0" fontId="14" fillId="0" borderId="1" xfId="0" applyFont="1" applyBorder="1" applyAlignment="1">
      <alignment horizontal="center" vertical="center" wrapText="1"/>
    </xf>
    <xf numFmtId="3" fontId="8" fillId="0" borderId="1" xfId="0" applyNumberFormat="1" applyFont="1" applyFill="1" applyBorder="1" applyAlignment="1">
      <alignment vertical="top"/>
    </xf>
    <xf numFmtId="0" fontId="8" fillId="0" borderId="1" xfId="0" applyFont="1" applyFill="1" applyBorder="1" applyAlignment="1">
      <alignment horizontal="center" vertical="center" wrapText="1"/>
    </xf>
    <xf numFmtId="0" fontId="16" fillId="0" borderId="0" xfId="0" applyFont="1" applyAlignment="1">
      <alignment vertical="top" wrapText="1"/>
    </xf>
    <xf numFmtId="0" fontId="8" fillId="0" borderId="1" xfId="0" applyFont="1" applyFill="1" applyBorder="1" applyAlignment="1">
      <alignment horizontal="center" vertical="center" wrapText="1"/>
    </xf>
    <xf numFmtId="0" fontId="16" fillId="0" borderId="1" xfId="0" applyFont="1" applyBorder="1" applyAlignment="1">
      <alignment vertical="top" wrapText="1"/>
    </xf>
    <xf numFmtId="0" fontId="8" fillId="0" borderId="0" xfId="0" applyFont="1" applyAlignment="1">
      <alignment vertical="top" wrapText="1"/>
    </xf>
    <xf numFmtId="0" fontId="8" fillId="0" borderId="1" xfId="0" applyFont="1" applyFill="1" applyBorder="1" applyAlignment="1">
      <alignment horizontal="right" vertical="top"/>
    </xf>
    <xf numFmtId="0" fontId="7" fillId="0" borderId="1" xfId="0" applyFont="1" applyFill="1" applyBorder="1" applyAlignment="1">
      <alignment horizontal="center" vertical="top" wrapText="1"/>
    </xf>
    <xf numFmtId="0" fontId="8" fillId="0" borderId="1" xfId="0" applyFont="1" applyBorder="1" applyAlignment="1">
      <alignment horizontal="right" vertical="top"/>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43" fontId="8" fillId="0" borderId="1" xfId="2" applyFont="1" applyFill="1" applyBorder="1" applyAlignment="1">
      <alignment vertical="top"/>
    </xf>
    <xf numFmtId="43" fontId="8" fillId="0" borderId="1" xfId="2" applyFont="1" applyFill="1" applyBorder="1" applyAlignment="1">
      <alignment horizontal="right" vertical="top"/>
    </xf>
    <xf numFmtId="43" fontId="8" fillId="0" borderId="1" xfId="0" applyNumberFormat="1" applyFont="1" applyFill="1" applyBorder="1" applyAlignment="1">
      <alignment vertical="top"/>
    </xf>
    <xf numFmtId="0" fontId="8" fillId="0" borderId="0" xfId="0" applyFont="1" applyAlignment="1">
      <alignment horizontal="justify" vertical="center"/>
    </xf>
    <xf numFmtId="0" fontId="14" fillId="0" borderId="0" xfId="0" applyFont="1" applyBorder="1" applyAlignment="1">
      <alignment horizontal="center" wrapText="1"/>
    </xf>
    <xf numFmtId="9" fontId="12" fillId="0" borderId="1" xfId="1" applyFont="1" applyFill="1" applyBorder="1" applyAlignment="1">
      <alignment horizontal="center" vertical="center"/>
    </xf>
    <xf numFmtId="9" fontId="0" fillId="0" borderId="1" xfId="1" applyFont="1" applyFill="1" applyBorder="1" applyAlignment="1">
      <alignment horizontal="center" vertical="center"/>
    </xf>
    <xf numFmtId="0" fontId="14"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top"/>
    </xf>
    <xf numFmtId="0" fontId="8" fillId="0" borderId="4" xfId="0" applyFont="1" applyFill="1" applyBorder="1" applyAlignment="1">
      <alignment horizontal="center" vertical="top"/>
    </xf>
    <xf numFmtId="0" fontId="8" fillId="0" borderId="4" xfId="0" applyFont="1" applyFill="1" applyBorder="1" applyAlignment="1">
      <alignment horizontal="justify" vertical="top" wrapText="1"/>
    </xf>
    <xf numFmtId="0" fontId="8" fillId="0" borderId="5" xfId="0" applyFont="1" applyFill="1" applyBorder="1" applyAlignment="1">
      <alignment horizontal="center" vertical="top" wrapText="1"/>
    </xf>
    <xf numFmtId="0" fontId="8" fillId="0" borderId="5"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16" fillId="0" borderId="0" xfId="0" applyFont="1" applyAlignment="1">
      <alignment horizontal="justify" vertical="top" wrapText="1"/>
    </xf>
    <xf numFmtId="3" fontId="8" fillId="0" borderId="1" xfId="0" applyNumberFormat="1" applyFont="1" applyBorder="1" applyAlignment="1">
      <alignment horizontal="right" vertical="top"/>
    </xf>
    <xf numFmtId="1" fontId="8" fillId="0" borderId="1" xfId="0" applyNumberFormat="1" applyFont="1" applyFill="1" applyBorder="1" applyAlignment="1">
      <alignment horizontal="center" vertical="top"/>
    </xf>
    <xf numFmtId="0" fontId="8" fillId="0" borderId="4" xfId="0" applyFont="1" applyFill="1" applyBorder="1" applyAlignment="1">
      <alignment vertical="top" wrapText="1"/>
    </xf>
    <xf numFmtId="0" fontId="16" fillId="0" borderId="4" xfId="0" applyFont="1" applyBorder="1" applyAlignment="1">
      <alignment vertical="top" wrapText="1"/>
    </xf>
    <xf numFmtId="3" fontId="8" fillId="0" borderId="1" xfId="0" applyNumberFormat="1" applyFont="1" applyFill="1" applyBorder="1" applyAlignment="1">
      <alignment horizontal="right" vertical="top"/>
    </xf>
    <xf numFmtId="0" fontId="8" fillId="4"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0" xfId="0" applyFont="1" applyAlignment="1">
      <alignment horizontal="center" vertical="center"/>
    </xf>
    <xf numFmtId="166" fontId="8" fillId="0" borderId="1" xfId="2" applyNumberFormat="1" applyFont="1" applyFill="1" applyBorder="1" applyAlignment="1">
      <alignment vertical="top"/>
    </xf>
    <xf numFmtId="0" fontId="8" fillId="0" borderId="1" xfId="0" applyFont="1" applyFill="1" applyBorder="1" applyAlignment="1">
      <alignment horizontal="center" vertical="center" wrapText="1"/>
    </xf>
    <xf numFmtId="0" fontId="8" fillId="0" borderId="4" xfId="0" applyFont="1" applyFill="1" applyBorder="1" applyAlignment="1">
      <alignment horizontal="right" vertical="top"/>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top" wrapText="1"/>
    </xf>
    <xf numFmtId="0" fontId="8" fillId="0" borderId="4" xfId="0" applyFont="1" applyFill="1" applyBorder="1" applyAlignment="1">
      <alignment horizontal="center" vertical="center"/>
    </xf>
    <xf numFmtId="9" fontId="8" fillId="0" borderId="4" xfId="1" applyFont="1" applyFill="1" applyBorder="1" applyAlignment="1">
      <alignment horizontal="center" vertical="center"/>
    </xf>
    <xf numFmtId="0" fontId="9" fillId="0" borderId="4" xfId="0" applyFont="1" applyFill="1" applyBorder="1" applyAlignment="1">
      <alignment horizontal="center" vertical="top" wrapText="1"/>
    </xf>
    <xf numFmtId="0" fontId="8" fillId="6"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0" xfId="0" applyFont="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3" fontId="8" fillId="0" borderId="1" xfId="0" applyNumberFormat="1" applyFont="1" applyFill="1" applyBorder="1" applyAlignment="1">
      <alignment horizontal="center" vertical="top"/>
    </xf>
    <xf numFmtId="0" fontId="8" fillId="0" borderId="5" xfId="0" applyFont="1" applyFill="1" applyBorder="1" applyAlignment="1">
      <alignment vertical="top" wrapText="1"/>
    </xf>
    <xf numFmtId="0" fontId="8" fillId="0" borderId="1" xfId="0" applyFont="1" applyFill="1" applyBorder="1" applyAlignment="1">
      <alignment horizontal="center" vertical="center" wrapText="1"/>
    </xf>
    <xf numFmtId="0" fontId="8" fillId="0" borderId="0" xfId="0" applyFont="1" applyAlignment="1">
      <alignment wrapText="1"/>
    </xf>
    <xf numFmtId="0" fontId="8" fillId="0" borderId="5" xfId="0" applyFont="1" applyFill="1" applyBorder="1" applyAlignment="1">
      <alignment vertical="top"/>
    </xf>
    <xf numFmtId="9" fontId="14" fillId="0" borderId="0" xfId="1" applyFont="1" applyBorder="1" applyAlignment="1">
      <alignment horizontal="center" vertical="center" wrapText="1"/>
    </xf>
    <xf numFmtId="0" fontId="14" fillId="0" borderId="0" xfId="0" applyFont="1" applyAlignment="1">
      <alignment horizontal="center" vertical="center" wrapText="1"/>
    </xf>
    <xf numFmtId="9" fontId="14" fillId="0" borderId="0" xfId="1" applyFont="1" applyAlignment="1">
      <alignment horizontal="center" vertical="center"/>
    </xf>
    <xf numFmtId="9" fontId="14" fillId="0" borderId="0" xfId="0" applyNumberFormat="1" applyFont="1" applyBorder="1" applyAlignment="1">
      <alignment horizontal="center" vertical="center" wrapText="1"/>
    </xf>
    <xf numFmtId="0" fontId="8"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166" fontId="8" fillId="0" borderId="4" xfId="2" applyNumberFormat="1" applyFont="1" applyFill="1" applyBorder="1" applyAlignment="1">
      <alignment horizontal="center" vertical="top"/>
    </xf>
    <xf numFmtId="166" fontId="8" fillId="0" borderId="5" xfId="2" applyNumberFormat="1" applyFont="1" applyFill="1" applyBorder="1" applyAlignment="1">
      <alignment horizontal="center" vertical="top"/>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4" xfId="0" applyFont="1" applyBorder="1" applyAlignment="1">
      <alignment horizontal="center" vertical="top"/>
    </xf>
    <xf numFmtId="0" fontId="16" fillId="0" borderId="5" xfId="0" applyFont="1" applyBorder="1" applyAlignment="1">
      <alignment horizontal="center" vertical="top"/>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1" xfId="0" applyFont="1" applyFill="1" applyBorder="1" applyAlignment="1">
      <alignment horizontal="center" vertical="center" wrapText="1"/>
    </xf>
    <xf numFmtId="9" fontId="0" fillId="0" borderId="4" xfId="1" applyFont="1" applyFill="1" applyBorder="1" applyAlignment="1">
      <alignment horizontal="center" vertical="center"/>
    </xf>
    <xf numFmtId="9" fontId="0" fillId="0" borderId="6" xfId="1" applyFont="1" applyFill="1" applyBorder="1" applyAlignment="1">
      <alignment horizontal="center" vertical="center"/>
    </xf>
    <xf numFmtId="9" fontId="0" fillId="0" borderId="5" xfId="1" applyFont="1" applyFill="1" applyBorder="1" applyAlignment="1">
      <alignment horizontal="center" vertical="center"/>
    </xf>
    <xf numFmtId="0" fontId="6" fillId="0" borderId="3" xfId="0" applyFont="1" applyBorder="1" applyAlignment="1">
      <alignment horizontal="center" vertical="center" wrapText="1"/>
    </xf>
    <xf numFmtId="0" fontId="7" fillId="0" borderId="1" xfId="0" applyFont="1" applyFill="1" applyBorder="1" applyAlignment="1">
      <alignment horizontal="center" vertical="center" wrapText="1"/>
    </xf>
    <xf numFmtId="9" fontId="7" fillId="0" borderId="4" xfId="1" applyFont="1" applyFill="1" applyBorder="1" applyAlignment="1">
      <alignment horizontal="center" vertical="center" wrapText="1"/>
    </xf>
    <xf numFmtId="9" fontId="7" fillId="0" borderId="5" xfId="1" applyFont="1" applyFill="1" applyBorder="1" applyAlignment="1">
      <alignment horizontal="center" vertical="center" wrapText="1"/>
    </xf>
    <xf numFmtId="9" fontId="12" fillId="0" borderId="4" xfId="1" applyFont="1" applyFill="1" applyBorder="1" applyAlignment="1">
      <alignment horizontal="center" vertical="center"/>
    </xf>
    <xf numFmtId="9" fontId="12" fillId="0" borderId="6" xfId="1" applyFont="1" applyFill="1" applyBorder="1" applyAlignment="1">
      <alignment horizontal="center" vertical="center"/>
    </xf>
    <xf numFmtId="9" fontId="12" fillId="0" borderId="5" xfId="1" applyFont="1" applyFill="1" applyBorder="1" applyAlignment="1">
      <alignment horizontal="center" vertical="center"/>
    </xf>
    <xf numFmtId="0" fontId="8" fillId="0" borderId="6" xfId="0" applyFont="1" applyFill="1" applyBorder="1" applyAlignment="1">
      <alignment horizontal="center" vertical="top"/>
    </xf>
    <xf numFmtId="3" fontId="16" fillId="0" borderId="4" xfId="0" applyNumberFormat="1" applyFont="1" applyBorder="1" applyAlignment="1">
      <alignment horizontal="center" vertical="top" wrapText="1"/>
    </xf>
    <xf numFmtId="3" fontId="16" fillId="0" borderId="6" xfId="0" applyNumberFormat="1" applyFont="1" applyBorder="1" applyAlignment="1">
      <alignment horizontal="center" vertical="top" wrapText="1"/>
    </xf>
    <xf numFmtId="3" fontId="16" fillId="0" borderId="5" xfId="0" applyNumberFormat="1" applyFont="1" applyBorder="1" applyAlignment="1">
      <alignment horizontal="center" vertical="top" wrapText="1"/>
    </xf>
    <xf numFmtId="0" fontId="8" fillId="0" borderId="6" xfId="0" applyFont="1" applyBorder="1" applyAlignment="1">
      <alignment horizontal="center" vertical="top" wrapText="1"/>
    </xf>
    <xf numFmtId="0" fontId="8" fillId="0" borderId="4" xfId="0" applyFont="1" applyBorder="1" applyAlignment="1">
      <alignment horizontal="center" vertical="top"/>
    </xf>
    <xf numFmtId="0" fontId="8" fillId="0" borderId="6" xfId="0" applyFont="1" applyBorder="1" applyAlignment="1">
      <alignment horizontal="center" vertical="top"/>
    </xf>
    <xf numFmtId="0" fontId="8" fillId="0" borderId="5" xfId="0" applyFont="1" applyBorder="1" applyAlignment="1">
      <alignment horizontal="center" vertical="top"/>
    </xf>
    <xf numFmtId="0" fontId="8" fillId="0" borderId="6" xfId="0" applyFont="1" applyFill="1" applyBorder="1" applyAlignment="1">
      <alignment horizontal="center" vertical="top" wrapText="1"/>
    </xf>
    <xf numFmtId="9" fontId="8" fillId="0" borderId="6" xfId="1" applyFont="1" applyFill="1" applyBorder="1" applyAlignment="1">
      <alignment horizontal="center" vertical="center"/>
    </xf>
    <xf numFmtId="9" fontId="8" fillId="0" borderId="5" xfId="1" applyFont="1" applyFill="1" applyBorder="1" applyAlignment="1">
      <alignment horizontal="center" vertical="center"/>
    </xf>
    <xf numFmtId="0" fontId="16" fillId="0" borderId="6" xfId="0" applyFont="1" applyBorder="1" applyAlignment="1">
      <alignment horizontal="center" vertical="top" wrapText="1"/>
    </xf>
    <xf numFmtId="3" fontId="8" fillId="0" borderId="4" xfId="0" applyNumberFormat="1" applyFont="1" applyFill="1" applyBorder="1" applyAlignment="1">
      <alignment horizontal="center" vertical="top"/>
    </xf>
    <xf numFmtId="3" fontId="8" fillId="0" borderId="6" xfId="0" applyNumberFormat="1" applyFont="1" applyFill="1" applyBorder="1" applyAlignment="1">
      <alignment horizontal="center" vertical="top"/>
    </xf>
    <xf numFmtId="3" fontId="8" fillId="0" borderId="5" xfId="0" applyNumberFormat="1" applyFont="1" applyFill="1" applyBorder="1" applyAlignment="1">
      <alignment horizontal="center" vertical="top"/>
    </xf>
    <xf numFmtId="3" fontId="8" fillId="0" borderId="4" xfId="0" applyNumberFormat="1" applyFont="1" applyFill="1" applyBorder="1" applyAlignment="1">
      <alignment horizontal="center" vertical="top" wrapText="1"/>
    </xf>
    <xf numFmtId="3" fontId="8" fillId="0" borderId="5" xfId="0" applyNumberFormat="1" applyFont="1" applyFill="1" applyBorder="1" applyAlignment="1">
      <alignment horizontal="center" vertical="top" wrapText="1"/>
    </xf>
    <xf numFmtId="1" fontId="8" fillId="0" borderId="4" xfId="0" applyNumberFormat="1" applyFont="1" applyFill="1" applyBorder="1" applyAlignment="1">
      <alignment horizontal="center" vertical="top"/>
    </xf>
    <xf numFmtId="1" fontId="8" fillId="0" borderId="5" xfId="0" applyNumberFormat="1" applyFont="1" applyFill="1" applyBorder="1" applyAlignment="1">
      <alignment horizontal="center" vertical="top"/>
    </xf>
    <xf numFmtId="0" fontId="8" fillId="0" borderId="7" xfId="0" applyFont="1" applyBorder="1" applyAlignment="1">
      <alignment horizontal="center" vertical="top" wrapText="1"/>
    </xf>
    <xf numFmtId="0" fontId="8" fillId="0" borderId="12" xfId="0" applyFont="1" applyBorder="1" applyAlignment="1">
      <alignment horizontal="center" vertical="top" wrapText="1"/>
    </xf>
    <xf numFmtId="0" fontId="8" fillId="0" borderId="1" xfId="0" applyFont="1" applyBorder="1" applyAlignment="1">
      <alignment horizontal="center" vertical="top" wrapText="1"/>
    </xf>
    <xf numFmtId="0" fontId="8" fillId="5" borderId="4" xfId="0" applyFont="1" applyFill="1" applyBorder="1" applyAlignment="1">
      <alignment horizontal="center" vertical="center"/>
    </xf>
    <xf numFmtId="0" fontId="8" fillId="5" borderId="5"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9" fontId="7" fillId="0" borderId="4" xfId="1" applyNumberFormat="1" applyFont="1" applyFill="1" applyBorder="1" applyAlignment="1">
      <alignment horizontal="center" vertical="center" wrapText="1"/>
    </xf>
    <xf numFmtId="9" fontId="7" fillId="0" borderId="6" xfId="1" applyNumberFormat="1" applyFont="1" applyFill="1" applyBorder="1" applyAlignment="1">
      <alignment horizontal="center" vertical="center" wrapText="1"/>
    </xf>
    <xf numFmtId="9" fontId="7" fillId="0" borderId="5" xfId="1"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4" xfId="0" applyFont="1" applyFill="1" applyBorder="1" applyAlignment="1">
      <alignment horizontal="center"/>
    </xf>
    <xf numFmtId="0" fontId="8" fillId="0" borderId="5" xfId="0" applyFont="1" applyFill="1" applyBorder="1" applyAlignment="1">
      <alignment horizontal="center"/>
    </xf>
    <xf numFmtId="0" fontId="7" fillId="0" borderId="4" xfId="0" applyFont="1" applyFill="1" applyBorder="1" applyAlignment="1">
      <alignment horizontal="center" vertical="top" wrapText="1"/>
    </xf>
    <xf numFmtId="0" fontId="7" fillId="0" borderId="5" xfId="0" applyFont="1" applyFill="1" applyBorder="1" applyAlignment="1">
      <alignment horizontal="center" vertical="top" wrapText="1"/>
    </xf>
    <xf numFmtId="0" fontId="8" fillId="0" borderId="6" xfId="0" applyFont="1" applyFill="1" applyBorder="1" applyAlignment="1">
      <alignment horizontal="center" vertical="center" wrapText="1"/>
    </xf>
    <xf numFmtId="9" fontId="7" fillId="0" borderId="6" xfId="1" applyFont="1" applyFill="1" applyBorder="1" applyAlignment="1">
      <alignment horizontal="center" vertical="center" wrapText="1"/>
    </xf>
    <xf numFmtId="0" fontId="8" fillId="0" borderId="4" xfId="0" applyFont="1" applyFill="1" applyBorder="1" applyAlignment="1">
      <alignment horizontal="justify" vertical="top" wrapText="1"/>
    </xf>
    <xf numFmtId="0" fontId="8" fillId="0" borderId="5" xfId="0" applyFont="1" applyFill="1" applyBorder="1" applyAlignment="1">
      <alignment horizontal="justify" vertical="top" wrapText="1"/>
    </xf>
    <xf numFmtId="43" fontId="8" fillId="0" borderId="4" xfId="2" applyFont="1" applyFill="1" applyBorder="1" applyAlignment="1">
      <alignment horizontal="center" vertical="top" wrapText="1"/>
    </xf>
    <xf numFmtId="43" fontId="8" fillId="0" borderId="5" xfId="2" applyFont="1" applyFill="1" applyBorder="1" applyAlignment="1">
      <alignment horizontal="center" vertical="top"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4" xfId="0" applyFont="1" applyFill="1" applyBorder="1" applyAlignment="1">
      <alignment horizontal="center" vertical="top" wrapText="1"/>
    </xf>
    <xf numFmtId="0" fontId="9" fillId="0" borderId="5" xfId="0" applyFont="1" applyFill="1" applyBorder="1" applyAlignment="1">
      <alignment horizontal="center" vertical="top" wrapText="1"/>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9" fontId="8" fillId="0" borderId="4" xfId="1" applyFont="1" applyFill="1" applyBorder="1" applyAlignment="1">
      <alignment horizontal="center" vertical="center"/>
    </xf>
    <xf numFmtId="0" fontId="10" fillId="0" borderId="1" xfId="0" applyFont="1" applyFill="1" applyBorder="1" applyAlignment="1">
      <alignment horizontal="center" vertical="center" wrapText="1"/>
    </xf>
    <xf numFmtId="3" fontId="8" fillId="0" borderId="4" xfId="0" applyNumberFormat="1" applyFont="1" applyBorder="1" applyAlignment="1">
      <alignment horizontal="center" vertical="top"/>
    </xf>
    <xf numFmtId="3" fontId="8" fillId="0" borderId="6" xfId="0" applyNumberFormat="1" applyFont="1" applyBorder="1" applyAlignment="1">
      <alignment horizontal="center" vertical="top"/>
    </xf>
    <xf numFmtId="3" fontId="8" fillId="0" borderId="5" xfId="0" applyNumberFormat="1" applyFont="1" applyBorder="1" applyAlignment="1">
      <alignment horizontal="center" vertical="top"/>
    </xf>
    <xf numFmtId="1" fontId="8" fillId="0" borderId="6" xfId="0" applyNumberFormat="1" applyFont="1" applyFill="1" applyBorder="1" applyAlignment="1">
      <alignment horizontal="center" vertical="top"/>
    </xf>
    <xf numFmtId="0" fontId="8" fillId="0" borderId="9" xfId="0" applyFont="1" applyBorder="1" applyAlignment="1">
      <alignment horizontal="center" vertical="top" wrapText="1"/>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0" fontId="8" fillId="0" borderId="6" xfId="0" applyFont="1" applyFill="1" applyBorder="1" applyAlignment="1">
      <alignment horizontal="center" vertical="center"/>
    </xf>
    <xf numFmtId="0" fontId="8" fillId="0" borderId="6" xfId="0" applyFont="1" applyFill="1" applyBorder="1" applyAlignment="1">
      <alignment horizontal="justify" vertical="top" wrapText="1"/>
    </xf>
    <xf numFmtId="0" fontId="7" fillId="0" borderId="4"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5" xfId="0" applyFont="1" applyFill="1" applyBorder="1" applyAlignment="1">
      <alignment horizontal="justify" vertical="top"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66675</xdr:colOff>
      <xdr:row>22</xdr:row>
      <xdr:rowOff>66675</xdr:rowOff>
    </xdr:from>
    <xdr:to>
      <xdr:col>20</xdr:col>
      <xdr:colOff>952500</xdr:colOff>
      <xdr:row>22</xdr:row>
      <xdr:rowOff>1647825</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20088225" y="26222325"/>
          <a:ext cx="885825"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1. 4,000,000</a:t>
          </a:r>
        </a:p>
        <a:p>
          <a:r>
            <a:rPr lang="es-CO" sz="800"/>
            <a:t>2. 897,600,000</a:t>
          </a:r>
        </a:p>
        <a:p>
          <a:r>
            <a:rPr lang="es-CO" sz="800"/>
            <a:t>3. 16,000,000</a:t>
          </a:r>
        </a:p>
        <a:p>
          <a:endParaRPr lang="es-CO"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152401</xdr:colOff>
      <xdr:row>7</xdr:row>
      <xdr:rowOff>38100</xdr:rowOff>
    </xdr:from>
    <xdr:to>
      <xdr:col>20</xdr:col>
      <xdr:colOff>1095375</xdr:colOff>
      <xdr:row>7</xdr:row>
      <xdr:rowOff>1619250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20393026" y="7419975"/>
          <a:ext cx="942974"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1. 33,000,000</a:t>
          </a:r>
        </a:p>
        <a:p>
          <a:r>
            <a:rPr lang="es-CO" sz="800"/>
            <a:t>2. 14,000,000</a:t>
          </a:r>
        </a:p>
        <a:p>
          <a:r>
            <a:rPr lang="es-CO" sz="800"/>
            <a:t>3. 31,000,000</a:t>
          </a:r>
        </a:p>
        <a:p>
          <a:r>
            <a:rPr lang="es-CO" sz="800"/>
            <a:t>4. 230,000,000</a:t>
          </a:r>
        </a:p>
        <a:p>
          <a:r>
            <a:rPr lang="es-CO" sz="800"/>
            <a:t>5. 10,000,000</a:t>
          </a:r>
        </a:p>
        <a:p>
          <a:r>
            <a:rPr lang="es-CO" sz="800"/>
            <a:t>6. 10,000,000</a:t>
          </a:r>
        </a:p>
        <a:p>
          <a:endParaRPr lang="es-CO" sz="800"/>
        </a:p>
      </xdr:txBody>
    </xdr:sp>
    <xdr:clientData/>
  </xdr:twoCellAnchor>
  <xdr:twoCellAnchor>
    <xdr:from>
      <xdr:col>20</xdr:col>
      <xdr:colOff>209550</xdr:colOff>
      <xdr:row>9</xdr:row>
      <xdr:rowOff>190500</xdr:rowOff>
    </xdr:from>
    <xdr:to>
      <xdr:col>20</xdr:col>
      <xdr:colOff>1085850</xdr:colOff>
      <xdr:row>9</xdr:row>
      <xdr:rowOff>1752600</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21040725" y="9715500"/>
          <a:ext cx="876300"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1. 6,230,000</a:t>
          </a:r>
        </a:p>
        <a:p>
          <a:r>
            <a:rPr lang="es-CO" sz="800"/>
            <a:t>2. 124,225,000</a:t>
          </a:r>
        </a:p>
        <a:p>
          <a:r>
            <a:rPr lang="es-CO" sz="800"/>
            <a:t>3. 40,675,000</a:t>
          </a:r>
        </a:p>
        <a:p>
          <a:r>
            <a:rPr lang="es-CO" sz="800"/>
            <a:t>4. 28,000,000</a:t>
          </a:r>
        </a:p>
        <a:p>
          <a:r>
            <a:rPr lang="es-CO" sz="800"/>
            <a:t>5. 18,270,000</a:t>
          </a:r>
        </a:p>
        <a:p>
          <a:r>
            <a:rPr lang="es-CO" sz="800"/>
            <a:t>6. 10,500,000</a:t>
          </a:r>
        </a:p>
        <a:p>
          <a:endParaRPr lang="es-CO" sz="800"/>
        </a:p>
        <a:p>
          <a:endParaRPr lang="es-CO" sz="800"/>
        </a:p>
      </xdr:txBody>
    </xdr:sp>
    <xdr:clientData/>
  </xdr:twoCellAnchor>
  <xdr:twoCellAnchor>
    <xdr:from>
      <xdr:col>20</xdr:col>
      <xdr:colOff>304800</xdr:colOff>
      <xdr:row>11</xdr:row>
      <xdr:rowOff>171450</xdr:rowOff>
    </xdr:from>
    <xdr:to>
      <xdr:col>20</xdr:col>
      <xdr:colOff>1190625</xdr:colOff>
      <xdr:row>12</xdr:row>
      <xdr:rowOff>0</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21135975" y="12315825"/>
          <a:ext cx="885825"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1. 50,000,000</a:t>
          </a:r>
        </a:p>
        <a:p>
          <a:r>
            <a:rPr lang="es-CO" sz="800"/>
            <a:t>2. 81,813,000</a:t>
          </a:r>
        </a:p>
        <a:p>
          <a:r>
            <a:rPr lang="es-CO" sz="800"/>
            <a:t>3. 53,666,667</a:t>
          </a:r>
        </a:p>
        <a:p>
          <a:r>
            <a:rPr lang="es-CO" sz="800"/>
            <a:t>4. 15,300,000</a:t>
          </a:r>
        </a:p>
        <a:p>
          <a:r>
            <a:rPr lang="es-CO" sz="800"/>
            <a:t>5.</a:t>
          </a:r>
          <a:r>
            <a:rPr lang="es-CO" sz="800" baseline="0"/>
            <a:t> 91,666,667</a:t>
          </a:r>
          <a:endParaRPr lang="es-CO" sz="800"/>
        </a:p>
        <a:p>
          <a:endParaRPr lang="es-CO" sz="800"/>
        </a:p>
        <a:p>
          <a:endParaRPr lang="es-CO" sz="800"/>
        </a:p>
      </xdr:txBody>
    </xdr:sp>
    <xdr:clientData/>
  </xdr:twoCellAnchor>
  <xdr:twoCellAnchor>
    <xdr:from>
      <xdr:col>20</xdr:col>
      <xdr:colOff>295275</xdr:colOff>
      <xdr:row>10</xdr:row>
      <xdr:rowOff>323850</xdr:rowOff>
    </xdr:from>
    <xdr:to>
      <xdr:col>20</xdr:col>
      <xdr:colOff>1104900</xdr:colOff>
      <xdr:row>10</xdr:row>
      <xdr:rowOff>1171575</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1126450" y="12277725"/>
          <a:ext cx="80962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1. 9,000,000</a:t>
          </a:r>
        </a:p>
        <a:p>
          <a:r>
            <a:rPr lang="es-CO" sz="800"/>
            <a:t>2. 119,490,000</a:t>
          </a:r>
        </a:p>
        <a:p>
          <a:r>
            <a:rPr lang="es-CO" sz="800"/>
            <a:t>3. 31,710,000</a:t>
          </a:r>
        </a:p>
        <a:p>
          <a:r>
            <a:rPr lang="es-CO" sz="800"/>
            <a:t>4. 98,500,000</a:t>
          </a:r>
        </a:p>
        <a:p>
          <a:r>
            <a:rPr lang="es-CO" sz="800"/>
            <a:t>5. 15,000,000</a:t>
          </a:r>
        </a:p>
        <a:p>
          <a:r>
            <a:rPr lang="es-CO" sz="800"/>
            <a:t>6. 10,500,000</a:t>
          </a:r>
        </a:p>
        <a:p>
          <a:endParaRPr lang="es-CO" sz="800"/>
        </a:p>
        <a:p>
          <a:endParaRPr lang="es-CO" sz="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19050</xdr:colOff>
      <xdr:row>21</xdr:row>
      <xdr:rowOff>171450</xdr:rowOff>
    </xdr:from>
    <xdr:to>
      <xdr:col>20</xdr:col>
      <xdr:colOff>904875</xdr:colOff>
      <xdr:row>21</xdr:row>
      <xdr:rowOff>1752600</xdr:rowOff>
    </xdr:to>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20012025" y="27203400"/>
          <a:ext cx="885825" cy="158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800"/>
            <a:t>1. 4,000,000</a:t>
          </a:r>
        </a:p>
        <a:p>
          <a:r>
            <a:rPr lang="es-CO" sz="800"/>
            <a:t>2. 42,667,500</a:t>
          </a:r>
        </a:p>
        <a:p>
          <a:r>
            <a:rPr lang="es-CO" sz="800"/>
            <a:t>3. 10,435,000</a:t>
          </a:r>
        </a:p>
        <a:p>
          <a:r>
            <a:rPr lang="es-CO" sz="800"/>
            <a:t>4. 40,000,000</a:t>
          </a:r>
        </a:p>
        <a:p>
          <a:r>
            <a:rPr lang="es-CO" sz="800"/>
            <a:t>5. 4,000,000</a:t>
          </a:r>
        </a:p>
        <a:p>
          <a:r>
            <a:rPr lang="es-CO" sz="800"/>
            <a:t>6. 19,047,500</a:t>
          </a:r>
        </a:p>
        <a:p>
          <a:r>
            <a:rPr lang="es-CO" sz="800"/>
            <a:t>7. 4,000,000</a:t>
          </a:r>
        </a:p>
        <a:p>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0"/>
  <sheetViews>
    <sheetView topLeftCell="I25" zoomScaleNormal="100" workbookViewId="0">
      <selection activeCell="O30" sqref="O30"/>
    </sheetView>
  </sheetViews>
  <sheetFormatPr baseColWidth="10" defaultRowHeight="14.5" x14ac:dyDescent="0.35"/>
  <cols>
    <col min="2" max="4" width="16.1796875" customWidth="1"/>
    <col min="5" max="5" width="23.26953125" customWidth="1"/>
    <col min="6" max="6" width="15" customWidth="1"/>
    <col min="9" max="9" width="14.26953125" customWidth="1"/>
    <col min="10" max="10" width="15.7265625" customWidth="1"/>
    <col min="11" max="11" width="23" customWidth="1"/>
    <col min="12" max="16" width="14.453125" customWidth="1"/>
    <col min="17" max="17" width="14.7265625" customWidth="1"/>
    <col min="18" max="18" width="14.453125" customWidth="1"/>
    <col min="20" max="20" width="13.54296875" customWidth="1"/>
    <col min="21" max="21" width="15.1796875" customWidth="1"/>
    <col min="22" max="22" width="14.453125" customWidth="1"/>
    <col min="23" max="23" width="14" customWidth="1"/>
    <col min="24" max="24" width="14.54296875" customWidth="1"/>
    <col min="25" max="25" width="19.1796875" customWidth="1"/>
    <col min="26" max="26" width="20.1796875" customWidth="1"/>
    <col min="27" max="27" width="19" customWidth="1"/>
    <col min="28" max="28" width="25.1796875" customWidth="1"/>
  </cols>
  <sheetData>
    <row r="1" spans="1:28" ht="66.75" customHeight="1" x14ac:dyDescent="0.35">
      <c r="E1" s="144" t="s">
        <v>341</v>
      </c>
      <c r="F1" s="144"/>
      <c r="G1" s="144"/>
      <c r="H1" s="144"/>
      <c r="I1" s="144"/>
      <c r="J1" s="144"/>
      <c r="K1" s="144"/>
      <c r="L1" s="144"/>
      <c r="M1" s="144"/>
      <c r="N1" s="144"/>
      <c r="O1" s="144"/>
      <c r="P1" s="144"/>
      <c r="Q1" s="144"/>
      <c r="R1" s="144"/>
      <c r="S1" s="144"/>
      <c r="T1" s="144"/>
      <c r="U1" s="144"/>
      <c r="V1" s="144"/>
      <c r="W1" s="144"/>
      <c r="X1" s="144"/>
      <c r="Y1" s="144"/>
      <c r="Z1" s="144"/>
      <c r="AA1" s="144"/>
      <c r="AB1" s="144"/>
    </row>
    <row r="3" spans="1:28" s="1" customFormat="1" ht="78.75" customHeight="1" x14ac:dyDescent="0.3">
      <c r="A3" s="3" t="s">
        <v>17</v>
      </c>
      <c r="B3" s="3" t="s">
        <v>16</v>
      </c>
      <c r="C3" s="3" t="s">
        <v>355</v>
      </c>
      <c r="D3" s="3" t="s">
        <v>337</v>
      </c>
      <c r="E3" s="3" t="s">
        <v>15</v>
      </c>
      <c r="F3" s="3" t="s">
        <v>14</v>
      </c>
      <c r="G3" s="3" t="s">
        <v>13</v>
      </c>
      <c r="H3" s="3" t="s">
        <v>337</v>
      </c>
      <c r="I3" s="11" t="s">
        <v>12</v>
      </c>
      <c r="J3" s="3" t="s">
        <v>11</v>
      </c>
      <c r="K3" s="10" t="s">
        <v>338</v>
      </c>
      <c r="L3" s="9" t="s">
        <v>339</v>
      </c>
      <c r="M3" s="52" t="s">
        <v>394</v>
      </c>
      <c r="N3" s="52" t="s">
        <v>395</v>
      </c>
      <c r="O3" s="52" t="s">
        <v>396</v>
      </c>
      <c r="P3" s="52" t="s">
        <v>397</v>
      </c>
      <c r="Q3" s="6" t="s">
        <v>10</v>
      </c>
      <c r="R3" s="8" t="s">
        <v>9</v>
      </c>
      <c r="S3" s="7" t="s">
        <v>8</v>
      </c>
      <c r="T3" s="6" t="s">
        <v>7</v>
      </c>
      <c r="U3" s="5" t="s">
        <v>340</v>
      </c>
      <c r="V3" s="3" t="s">
        <v>6</v>
      </c>
      <c r="W3" s="4" t="s">
        <v>5</v>
      </c>
      <c r="X3" s="3" t="s">
        <v>4</v>
      </c>
      <c r="Y3" s="3" t="s">
        <v>3</v>
      </c>
      <c r="Z3" s="2" t="s">
        <v>2</v>
      </c>
      <c r="AA3" s="2" t="s">
        <v>1</v>
      </c>
      <c r="AB3" s="2" t="s">
        <v>0</v>
      </c>
    </row>
    <row r="4" spans="1:28" s="13" customFormat="1" ht="117" customHeight="1" x14ac:dyDescent="0.35">
      <c r="A4" s="22" t="s">
        <v>27</v>
      </c>
      <c r="B4" s="140" t="s">
        <v>28</v>
      </c>
      <c r="C4" s="159"/>
      <c r="D4" s="23"/>
      <c r="E4" s="93"/>
      <c r="F4" s="140" t="s">
        <v>30</v>
      </c>
      <c r="G4" s="95"/>
      <c r="H4" s="103">
        <v>0</v>
      </c>
      <c r="I4" s="17" t="s">
        <v>29</v>
      </c>
      <c r="J4" s="94">
        <v>500</v>
      </c>
      <c r="K4" s="104">
        <v>200</v>
      </c>
      <c r="L4" s="67">
        <v>160</v>
      </c>
      <c r="M4" s="51">
        <f>+L4/K4</f>
        <v>0.8</v>
      </c>
      <c r="N4" s="160">
        <f>(M4+M5+M6)/3</f>
        <v>0.93333333333333324</v>
      </c>
      <c r="O4" s="160">
        <f>(N4+N7+N9+N11)/4</f>
        <v>0.40833333333333333</v>
      </c>
      <c r="P4" s="86">
        <f t="shared" ref="P4:P15" si="0">L4/J4</f>
        <v>0.32</v>
      </c>
      <c r="Q4" s="138" t="s">
        <v>400</v>
      </c>
      <c r="R4" s="130" t="s">
        <v>399</v>
      </c>
      <c r="S4" s="138" t="s">
        <v>398</v>
      </c>
      <c r="T4" s="138" t="s">
        <v>401</v>
      </c>
      <c r="U4" s="163">
        <v>100000000</v>
      </c>
      <c r="V4" s="130" t="s">
        <v>285</v>
      </c>
      <c r="W4" s="163">
        <v>100000000</v>
      </c>
      <c r="X4" s="128" t="s">
        <v>286</v>
      </c>
      <c r="Y4" s="130" t="s">
        <v>287</v>
      </c>
      <c r="Z4" s="163">
        <v>100000000</v>
      </c>
      <c r="AA4" s="163">
        <v>100000000</v>
      </c>
      <c r="AB4" s="17" t="s">
        <v>404</v>
      </c>
    </row>
    <row r="5" spans="1:28" s="13" customFormat="1" ht="189" x14ac:dyDescent="0.35">
      <c r="A5" s="23"/>
      <c r="B5" s="140"/>
      <c r="C5" s="159"/>
      <c r="D5" s="23"/>
      <c r="E5" s="23"/>
      <c r="F5" s="140"/>
      <c r="G5" s="16" t="s">
        <v>31</v>
      </c>
      <c r="H5" s="69">
        <v>2</v>
      </c>
      <c r="I5" s="17" t="s">
        <v>32</v>
      </c>
      <c r="J5" s="24">
        <v>50</v>
      </c>
      <c r="K5" s="68">
        <v>10</v>
      </c>
      <c r="L5" s="24">
        <v>15</v>
      </c>
      <c r="M5" s="51">
        <v>1</v>
      </c>
      <c r="N5" s="160"/>
      <c r="O5" s="160"/>
      <c r="P5" s="51">
        <f t="shared" si="0"/>
        <v>0.3</v>
      </c>
      <c r="Q5" s="155"/>
      <c r="R5" s="151"/>
      <c r="S5" s="155"/>
      <c r="T5" s="155"/>
      <c r="U5" s="164"/>
      <c r="V5" s="151"/>
      <c r="W5" s="164"/>
      <c r="X5" s="159"/>
      <c r="Y5" s="151"/>
      <c r="Z5" s="164"/>
      <c r="AA5" s="164"/>
      <c r="AB5" s="17" t="s">
        <v>403</v>
      </c>
    </row>
    <row r="6" spans="1:28" s="13" customFormat="1" ht="63" x14ac:dyDescent="0.35">
      <c r="A6" s="23"/>
      <c r="B6" s="140"/>
      <c r="C6" s="159"/>
      <c r="D6" s="23"/>
      <c r="E6" s="23"/>
      <c r="F6" s="140"/>
      <c r="G6" s="17" t="s">
        <v>34</v>
      </c>
      <c r="H6" s="69">
        <v>0</v>
      </c>
      <c r="I6" s="17" t="s">
        <v>33</v>
      </c>
      <c r="J6" s="24">
        <v>20</v>
      </c>
      <c r="K6" s="68">
        <v>6</v>
      </c>
      <c r="L6" s="67">
        <v>6</v>
      </c>
      <c r="M6" s="51">
        <f>+L6/K6</f>
        <v>1</v>
      </c>
      <c r="N6" s="161"/>
      <c r="O6" s="160"/>
      <c r="P6" s="51">
        <f t="shared" si="0"/>
        <v>0.3</v>
      </c>
      <c r="Q6" s="139"/>
      <c r="R6" s="131"/>
      <c r="S6" s="139"/>
      <c r="T6" s="139"/>
      <c r="U6" s="165"/>
      <c r="V6" s="131"/>
      <c r="W6" s="165"/>
      <c r="X6" s="129"/>
      <c r="Y6" s="131"/>
      <c r="Z6" s="165"/>
      <c r="AA6" s="165"/>
      <c r="AB6" s="17" t="s">
        <v>402</v>
      </c>
    </row>
    <row r="7" spans="1:28" s="13" customFormat="1" ht="73.5" x14ac:dyDescent="0.35">
      <c r="A7" s="23"/>
      <c r="B7" s="140"/>
      <c r="C7" s="159"/>
      <c r="D7" s="23"/>
      <c r="E7" s="23"/>
      <c r="F7" s="145" t="s">
        <v>35</v>
      </c>
      <c r="G7" s="16" t="s">
        <v>37</v>
      </c>
      <c r="H7" s="69">
        <v>0</v>
      </c>
      <c r="I7" s="17" t="s">
        <v>36</v>
      </c>
      <c r="J7" s="24">
        <v>3</v>
      </c>
      <c r="K7" s="68">
        <v>1</v>
      </c>
      <c r="L7" s="67">
        <v>0</v>
      </c>
      <c r="M7" s="51">
        <f t="shared" ref="M7:M24" si="1">L7/K7</f>
        <v>0</v>
      </c>
      <c r="N7" s="146">
        <f>(M7+M8)/2</f>
        <v>0</v>
      </c>
      <c r="O7" s="160"/>
      <c r="P7" s="51">
        <f t="shared" si="0"/>
        <v>0</v>
      </c>
      <c r="Q7" s="73"/>
      <c r="R7" s="73"/>
      <c r="S7" s="73"/>
      <c r="T7" s="73"/>
      <c r="U7" s="73"/>
      <c r="V7" s="74"/>
      <c r="W7" s="74"/>
      <c r="X7" s="74"/>
      <c r="Y7" s="74"/>
      <c r="Z7" s="74"/>
      <c r="AA7" s="74"/>
      <c r="AB7" s="17" t="s">
        <v>410</v>
      </c>
    </row>
    <row r="8" spans="1:28" s="13" customFormat="1" ht="42" x14ac:dyDescent="0.35">
      <c r="A8" s="23"/>
      <c r="B8" s="140"/>
      <c r="C8" s="159"/>
      <c r="D8" s="23"/>
      <c r="E8" s="23"/>
      <c r="F8" s="145"/>
      <c r="G8" s="16" t="s">
        <v>39</v>
      </c>
      <c r="H8" s="69">
        <v>0</v>
      </c>
      <c r="I8" s="17" t="s">
        <v>38</v>
      </c>
      <c r="J8" s="24">
        <v>1</v>
      </c>
      <c r="K8" s="68">
        <v>1</v>
      </c>
      <c r="L8" s="67">
        <v>0</v>
      </c>
      <c r="M8" s="51">
        <f t="shared" si="1"/>
        <v>0</v>
      </c>
      <c r="N8" s="147"/>
      <c r="O8" s="160"/>
      <c r="P8" s="51">
        <f t="shared" si="0"/>
        <v>0</v>
      </c>
      <c r="Q8" s="24"/>
      <c r="R8" s="24"/>
      <c r="S8" s="24"/>
      <c r="T8" s="24"/>
      <c r="U8" s="24"/>
      <c r="V8" s="73"/>
      <c r="W8" s="73"/>
      <c r="X8" s="73"/>
      <c r="Y8" s="24"/>
      <c r="Z8" s="24"/>
      <c r="AA8" s="24"/>
      <c r="AB8" s="17" t="s">
        <v>410</v>
      </c>
    </row>
    <row r="9" spans="1:28" s="13" customFormat="1" ht="135.75" customHeight="1" x14ac:dyDescent="0.35">
      <c r="A9" s="23"/>
      <c r="B9" s="140"/>
      <c r="C9" s="159"/>
      <c r="D9" s="23"/>
      <c r="E9" s="23"/>
      <c r="F9" s="140" t="s">
        <v>40</v>
      </c>
      <c r="G9" s="17" t="s">
        <v>23</v>
      </c>
      <c r="H9" s="69">
        <v>0</v>
      </c>
      <c r="I9" s="17" t="s">
        <v>41</v>
      </c>
      <c r="J9" s="24">
        <v>25</v>
      </c>
      <c r="K9" s="105">
        <v>8</v>
      </c>
      <c r="L9" s="67">
        <v>13</v>
      </c>
      <c r="M9" s="51">
        <v>1</v>
      </c>
      <c r="N9" s="146">
        <f>(M9+M10)/2</f>
        <v>0.7</v>
      </c>
      <c r="O9" s="160"/>
      <c r="P9" s="51">
        <f t="shared" si="0"/>
        <v>0.52</v>
      </c>
      <c r="Q9" s="138" t="s">
        <v>405</v>
      </c>
      <c r="R9" s="128" t="s">
        <v>406</v>
      </c>
      <c r="S9" s="138" t="s">
        <v>408</v>
      </c>
      <c r="T9" s="138" t="s">
        <v>407</v>
      </c>
      <c r="U9" s="166">
        <v>200000000</v>
      </c>
      <c r="V9" s="128" t="s">
        <v>285</v>
      </c>
      <c r="W9" s="166">
        <v>200000000</v>
      </c>
      <c r="X9" s="128" t="s">
        <v>286</v>
      </c>
      <c r="Y9" s="128" t="s">
        <v>287</v>
      </c>
      <c r="Z9" s="166">
        <v>200000000</v>
      </c>
      <c r="AA9" s="166">
        <v>200000000</v>
      </c>
      <c r="AB9" s="17" t="s">
        <v>409</v>
      </c>
    </row>
    <row r="10" spans="1:28" s="13" customFormat="1" ht="105" x14ac:dyDescent="0.35">
      <c r="A10" s="23"/>
      <c r="B10" s="140"/>
      <c r="C10" s="159"/>
      <c r="D10" s="23"/>
      <c r="E10" s="23"/>
      <c r="F10" s="140"/>
      <c r="G10" s="17" t="s">
        <v>42</v>
      </c>
      <c r="H10" s="69">
        <v>0</v>
      </c>
      <c r="I10" s="17" t="s">
        <v>43</v>
      </c>
      <c r="J10" s="24">
        <v>1500</v>
      </c>
      <c r="K10" s="68">
        <v>500</v>
      </c>
      <c r="L10" s="67">
        <v>200</v>
      </c>
      <c r="M10" s="51">
        <f t="shared" si="1"/>
        <v>0.4</v>
      </c>
      <c r="N10" s="147"/>
      <c r="O10" s="160"/>
      <c r="P10" s="51">
        <f t="shared" si="0"/>
        <v>0.13333333333333333</v>
      </c>
      <c r="Q10" s="139"/>
      <c r="R10" s="129"/>
      <c r="S10" s="139"/>
      <c r="T10" s="139"/>
      <c r="U10" s="167"/>
      <c r="V10" s="129"/>
      <c r="W10" s="167"/>
      <c r="X10" s="129"/>
      <c r="Y10" s="129"/>
      <c r="Z10" s="167"/>
      <c r="AA10" s="167"/>
      <c r="AB10" s="17" t="s">
        <v>419</v>
      </c>
    </row>
    <row r="11" spans="1:28" s="13" customFormat="1" ht="63" x14ac:dyDescent="0.35">
      <c r="A11" s="23"/>
      <c r="B11" s="140"/>
      <c r="C11" s="129"/>
      <c r="D11" s="23"/>
      <c r="E11" s="23"/>
      <c r="F11" s="15" t="s">
        <v>44</v>
      </c>
      <c r="G11" s="16" t="s">
        <v>47</v>
      </c>
      <c r="H11" s="69">
        <v>1</v>
      </c>
      <c r="I11" s="17" t="s">
        <v>45</v>
      </c>
      <c r="J11" s="24">
        <v>6</v>
      </c>
      <c r="K11" s="68">
        <v>2</v>
      </c>
      <c r="L11" s="40">
        <v>0</v>
      </c>
      <c r="M11" s="51">
        <f>L11/K11</f>
        <v>0</v>
      </c>
      <c r="N11" s="86">
        <v>0</v>
      </c>
      <c r="O11" s="161"/>
      <c r="P11" s="86">
        <f t="shared" si="0"/>
        <v>0</v>
      </c>
      <c r="Q11" s="60"/>
      <c r="R11" s="60"/>
      <c r="S11" s="60"/>
      <c r="T11" s="60"/>
      <c r="U11" s="60"/>
      <c r="V11" s="60"/>
      <c r="W11" s="60"/>
      <c r="X11" s="60"/>
      <c r="Y11" s="60"/>
      <c r="Z11" s="60"/>
      <c r="AA11" s="60"/>
      <c r="AB11" s="17" t="s">
        <v>431</v>
      </c>
    </row>
    <row r="12" spans="1:28" s="13" customFormat="1" ht="105.75" customHeight="1" x14ac:dyDescent="0.35">
      <c r="A12" s="23"/>
      <c r="B12" s="145" t="s">
        <v>46</v>
      </c>
      <c r="C12" s="17" t="s">
        <v>356</v>
      </c>
      <c r="D12" s="34" t="s">
        <v>357</v>
      </c>
      <c r="E12" s="19" t="s">
        <v>264</v>
      </c>
      <c r="F12" s="145" t="s">
        <v>48</v>
      </c>
      <c r="G12" s="18" t="s">
        <v>24</v>
      </c>
      <c r="H12" s="69">
        <v>6</v>
      </c>
      <c r="I12" s="17" t="s">
        <v>49</v>
      </c>
      <c r="J12" s="24">
        <v>50</v>
      </c>
      <c r="K12" s="68">
        <v>12</v>
      </c>
      <c r="L12" s="40">
        <v>14</v>
      </c>
      <c r="M12" s="51">
        <v>1</v>
      </c>
      <c r="N12" s="148">
        <f>(M12+M13+M14+M15)/4</f>
        <v>0.875</v>
      </c>
      <c r="O12" s="148">
        <f>(N12+N16)/2</f>
        <v>0.77083333333333326</v>
      </c>
      <c r="P12" s="86">
        <f t="shared" si="0"/>
        <v>0.28000000000000003</v>
      </c>
      <c r="Q12" s="128" t="s">
        <v>413</v>
      </c>
      <c r="R12" s="130" t="s">
        <v>412</v>
      </c>
      <c r="S12" s="128" t="s">
        <v>411</v>
      </c>
      <c r="T12" s="134" t="s">
        <v>414</v>
      </c>
      <c r="U12" s="152">
        <v>100000000</v>
      </c>
      <c r="V12" s="130" t="s">
        <v>285</v>
      </c>
      <c r="W12" s="152">
        <v>97256964</v>
      </c>
      <c r="X12" s="138" t="s">
        <v>286</v>
      </c>
      <c r="Y12" s="156" t="s">
        <v>287</v>
      </c>
      <c r="Z12" s="152">
        <v>97256964</v>
      </c>
      <c r="AA12" s="152">
        <v>97256964</v>
      </c>
      <c r="AB12" s="19" t="s">
        <v>415</v>
      </c>
    </row>
    <row r="13" spans="1:28" s="13" customFormat="1" ht="69" customHeight="1" x14ac:dyDescent="0.35">
      <c r="A13" s="23"/>
      <c r="B13" s="145"/>
      <c r="C13" s="23"/>
      <c r="D13" s="23"/>
      <c r="E13" s="23"/>
      <c r="F13" s="145"/>
      <c r="G13" s="17" t="s">
        <v>54</v>
      </c>
      <c r="H13" s="69">
        <v>6</v>
      </c>
      <c r="I13" s="17" t="s">
        <v>51</v>
      </c>
      <c r="J13" s="24">
        <v>20</v>
      </c>
      <c r="K13" s="68">
        <v>7</v>
      </c>
      <c r="L13" s="40">
        <v>14</v>
      </c>
      <c r="M13" s="51">
        <v>1</v>
      </c>
      <c r="N13" s="149"/>
      <c r="O13" s="149"/>
      <c r="P13" s="86">
        <f t="shared" si="0"/>
        <v>0.7</v>
      </c>
      <c r="Q13" s="159"/>
      <c r="R13" s="151"/>
      <c r="S13" s="159"/>
      <c r="T13" s="162"/>
      <c r="U13" s="153"/>
      <c r="V13" s="151"/>
      <c r="W13" s="153"/>
      <c r="X13" s="155"/>
      <c r="Y13" s="157"/>
      <c r="Z13" s="153"/>
      <c r="AA13" s="153"/>
      <c r="AB13" s="120" t="s">
        <v>470</v>
      </c>
    </row>
    <row r="14" spans="1:28" s="13" customFormat="1" ht="94.5" x14ac:dyDescent="0.35">
      <c r="A14" s="23"/>
      <c r="B14" s="145"/>
      <c r="C14" s="23"/>
      <c r="D14" s="23"/>
      <c r="E14" s="23"/>
      <c r="F14" s="145"/>
      <c r="G14" s="17" t="s">
        <v>53</v>
      </c>
      <c r="H14" s="69">
        <v>0</v>
      </c>
      <c r="I14" s="17" t="s">
        <v>50</v>
      </c>
      <c r="J14" s="24">
        <v>6</v>
      </c>
      <c r="K14" s="68">
        <v>2</v>
      </c>
      <c r="L14" s="67">
        <v>1</v>
      </c>
      <c r="M14" s="51">
        <f t="shared" si="1"/>
        <v>0.5</v>
      </c>
      <c r="N14" s="149"/>
      <c r="O14" s="149"/>
      <c r="P14" s="86">
        <f t="shared" si="0"/>
        <v>0.16666666666666666</v>
      </c>
      <c r="Q14" s="159"/>
      <c r="R14" s="151"/>
      <c r="S14" s="159"/>
      <c r="T14" s="162"/>
      <c r="U14" s="153"/>
      <c r="V14" s="151"/>
      <c r="W14" s="153"/>
      <c r="X14" s="155"/>
      <c r="Y14" s="157"/>
      <c r="Z14" s="153"/>
      <c r="AA14" s="153"/>
      <c r="AB14" s="17" t="s">
        <v>416</v>
      </c>
    </row>
    <row r="15" spans="1:28" s="13" customFormat="1" ht="73.5" x14ac:dyDescent="0.35">
      <c r="A15" s="23"/>
      <c r="B15" s="145"/>
      <c r="C15" s="23"/>
      <c r="D15" s="23"/>
      <c r="E15" s="23"/>
      <c r="F15" s="145"/>
      <c r="G15" s="17" t="s">
        <v>52</v>
      </c>
      <c r="H15" s="69">
        <v>0</v>
      </c>
      <c r="I15" s="17" t="s">
        <v>55</v>
      </c>
      <c r="J15" s="24">
        <v>6</v>
      </c>
      <c r="K15" s="68">
        <v>2</v>
      </c>
      <c r="L15" s="67">
        <v>2</v>
      </c>
      <c r="M15" s="51">
        <f t="shared" si="1"/>
        <v>1</v>
      </c>
      <c r="N15" s="150"/>
      <c r="O15" s="149"/>
      <c r="P15" s="86">
        <f t="shared" si="0"/>
        <v>0.33333333333333331</v>
      </c>
      <c r="Q15" s="129"/>
      <c r="R15" s="131"/>
      <c r="S15" s="129"/>
      <c r="T15" s="135"/>
      <c r="U15" s="154"/>
      <c r="V15" s="131"/>
      <c r="W15" s="154"/>
      <c r="X15" s="139"/>
      <c r="Y15" s="158"/>
      <c r="Z15" s="154"/>
      <c r="AA15" s="154"/>
      <c r="AB15" s="17" t="s">
        <v>417</v>
      </c>
    </row>
    <row r="16" spans="1:28" s="13" customFormat="1" ht="136.5" x14ac:dyDescent="0.35">
      <c r="A16" s="23"/>
      <c r="B16" s="145"/>
      <c r="C16" s="23"/>
      <c r="D16" s="23"/>
      <c r="E16" s="23"/>
      <c r="F16" s="140" t="s">
        <v>60</v>
      </c>
      <c r="G16" s="17" t="s">
        <v>56</v>
      </c>
      <c r="H16" s="69">
        <v>0</v>
      </c>
      <c r="I16" s="17" t="s">
        <v>57</v>
      </c>
      <c r="J16" s="24">
        <v>30</v>
      </c>
      <c r="K16" s="68">
        <v>10</v>
      </c>
      <c r="L16" s="39">
        <v>17</v>
      </c>
      <c r="M16" s="51">
        <v>1</v>
      </c>
      <c r="N16" s="141">
        <f>(M16+M17+M18)/3</f>
        <v>0.66666666666666663</v>
      </c>
      <c r="O16" s="149"/>
      <c r="P16" s="87">
        <f t="shared" ref="P16:P24" si="2">L16/J16</f>
        <v>0.56666666666666665</v>
      </c>
      <c r="Q16" s="17" t="s">
        <v>303</v>
      </c>
      <c r="R16" s="49" t="s">
        <v>304</v>
      </c>
      <c r="S16" s="46" t="s">
        <v>309</v>
      </c>
      <c r="T16" s="46" t="s">
        <v>323</v>
      </c>
      <c r="U16" s="63">
        <v>800000000</v>
      </c>
      <c r="V16" s="34" t="s">
        <v>285</v>
      </c>
      <c r="W16" s="34">
        <v>78650396218</v>
      </c>
      <c r="X16" s="19" t="s">
        <v>286</v>
      </c>
      <c r="Y16" s="34" t="s">
        <v>287</v>
      </c>
      <c r="Z16" s="81">
        <v>78650396218</v>
      </c>
      <c r="AA16" s="81">
        <v>78650396218</v>
      </c>
      <c r="AB16" s="17" t="s">
        <v>350</v>
      </c>
    </row>
    <row r="17" spans="1:28" s="13" customFormat="1" ht="31.5" x14ac:dyDescent="0.35">
      <c r="A17" s="23"/>
      <c r="B17" s="145"/>
      <c r="C17" s="23"/>
      <c r="D17" s="23"/>
      <c r="E17" s="23"/>
      <c r="F17" s="140"/>
      <c r="G17" s="17" t="s">
        <v>22</v>
      </c>
      <c r="H17" s="69">
        <v>0</v>
      </c>
      <c r="I17" s="17" t="s">
        <v>58</v>
      </c>
      <c r="J17" s="24">
        <v>6</v>
      </c>
      <c r="K17" s="68">
        <v>2</v>
      </c>
      <c r="L17" s="67">
        <v>0</v>
      </c>
      <c r="M17" s="51">
        <f t="shared" si="1"/>
        <v>0</v>
      </c>
      <c r="N17" s="142"/>
      <c r="O17" s="149"/>
      <c r="P17" s="87">
        <f t="shared" si="2"/>
        <v>0</v>
      </c>
      <c r="Q17" s="24"/>
      <c r="R17" s="24"/>
      <c r="S17" s="24"/>
      <c r="T17" s="24"/>
      <c r="U17" s="24"/>
      <c r="V17" s="24"/>
      <c r="W17" s="24"/>
      <c r="X17" s="24"/>
      <c r="Y17" s="24"/>
      <c r="Z17" s="24"/>
      <c r="AA17" s="24"/>
      <c r="AB17" s="17" t="s">
        <v>410</v>
      </c>
    </row>
    <row r="18" spans="1:28" s="13" customFormat="1" ht="106" x14ac:dyDescent="0.35">
      <c r="A18" s="23"/>
      <c r="B18" s="145"/>
      <c r="C18" s="23"/>
      <c r="D18" s="23"/>
      <c r="E18" s="23"/>
      <c r="F18" s="140"/>
      <c r="G18" s="19" t="s">
        <v>59</v>
      </c>
      <c r="H18" s="69">
        <v>0</v>
      </c>
      <c r="I18" s="17" t="s">
        <v>351</v>
      </c>
      <c r="J18" s="24">
        <v>20</v>
      </c>
      <c r="K18" s="68">
        <v>10</v>
      </c>
      <c r="L18" s="39">
        <v>16</v>
      </c>
      <c r="M18" s="51">
        <v>1</v>
      </c>
      <c r="N18" s="143"/>
      <c r="O18" s="149"/>
      <c r="P18" s="87">
        <f t="shared" si="2"/>
        <v>0.8</v>
      </c>
      <c r="Q18" s="22" t="s">
        <v>297</v>
      </c>
      <c r="R18" s="49" t="s">
        <v>299</v>
      </c>
      <c r="S18" s="62" t="s">
        <v>311</v>
      </c>
      <c r="T18" s="19" t="s">
        <v>312</v>
      </c>
      <c r="U18" s="102">
        <v>300000000</v>
      </c>
      <c r="V18" s="34" t="s">
        <v>285</v>
      </c>
      <c r="W18" s="63">
        <v>300000000</v>
      </c>
      <c r="X18" s="19" t="s">
        <v>286</v>
      </c>
      <c r="Y18" s="34" t="s">
        <v>287</v>
      </c>
      <c r="Z18" s="81">
        <v>300000000</v>
      </c>
      <c r="AA18" s="83">
        <f>+Z18</f>
        <v>300000000</v>
      </c>
      <c r="AB18" s="17" t="s">
        <v>418</v>
      </c>
    </row>
    <row r="19" spans="1:28" s="13" customFormat="1" ht="63" x14ac:dyDescent="0.35">
      <c r="A19" s="23"/>
      <c r="B19" s="145"/>
      <c r="C19" s="23"/>
      <c r="D19" s="23"/>
      <c r="E19" s="23"/>
      <c r="F19" s="12" t="s">
        <v>61</v>
      </c>
      <c r="G19" s="19" t="s">
        <v>63</v>
      </c>
      <c r="H19" s="69">
        <v>0</v>
      </c>
      <c r="I19" s="17" t="s">
        <v>62</v>
      </c>
      <c r="J19" s="24">
        <v>2</v>
      </c>
      <c r="K19" s="68">
        <v>0</v>
      </c>
      <c r="L19" s="67" t="s">
        <v>336</v>
      </c>
      <c r="M19" s="51" t="s">
        <v>336</v>
      </c>
      <c r="N19" s="87" t="s">
        <v>336</v>
      </c>
      <c r="O19" s="150"/>
      <c r="P19" s="87" t="s">
        <v>336</v>
      </c>
      <c r="Q19" s="87" t="s">
        <v>336</v>
      </c>
      <c r="R19" s="87" t="s">
        <v>336</v>
      </c>
      <c r="S19" s="87" t="s">
        <v>336</v>
      </c>
      <c r="T19" s="87" t="s">
        <v>336</v>
      </c>
      <c r="U19" s="87" t="s">
        <v>336</v>
      </c>
      <c r="V19" s="87" t="s">
        <v>336</v>
      </c>
      <c r="W19" s="87" t="s">
        <v>336</v>
      </c>
      <c r="X19" s="87" t="s">
        <v>336</v>
      </c>
      <c r="Y19" s="87" t="s">
        <v>336</v>
      </c>
      <c r="Z19" s="87" t="s">
        <v>336</v>
      </c>
      <c r="AA19" s="87" t="s">
        <v>336</v>
      </c>
      <c r="AB19" s="87" t="s">
        <v>336</v>
      </c>
    </row>
    <row r="20" spans="1:28" s="13" customFormat="1" ht="114" customHeight="1" x14ac:dyDescent="0.35">
      <c r="A20" s="23"/>
      <c r="B20" s="140" t="s">
        <v>64</v>
      </c>
      <c r="C20" s="19" t="s">
        <v>265</v>
      </c>
      <c r="D20" s="84" t="s">
        <v>358</v>
      </c>
      <c r="E20" s="19" t="s">
        <v>265</v>
      </c>
      <c r="F20" s="145" t="s">
        <v>65</v>
      </c>
      <c r="G20" s="19" t="s">
        <v>67</v>
      </c>
      <c r="H20" s="69">
        <v>0</v>
      </c>
      <c r="I20" s="17" t="s">
        <v>66</v>
      </c>
      <c r="J20" s="24">
        <v>6</v>
      </c>
      <c r="K20" s="68">
        <v>1</v>
      </c>
      <c r="L20" s="67">
        <v>0</v>
      </c>
      <c r="M20" s="51">
        <v>0</v>
      </c>
      <c r="N20" s="141">
        <f>(M21+M20)/2</f>
        <v>0.5</v>
      </c>
      <c r="O20" s="141">
        <v>0.5</v>
      </c>
      <c r="P20" s="87">
        <f t="shared" si="2"/>
        <v>0</v>
      </c>
      <c r="Q20" s="24"/>
      <c r="R20" s="24"/>
      <c r="S20" s="24"/>
      <c r="T20" s="24"/>
      <c r="U20" s="24"/>
      <c r="V20" s="24"/>
      <c r="W20" s="24"/>
      <c r="X20" s="24"/>
      <c r="Y20" s="24"/>
      <c r="Z20" s="24"/>
      <c r="AA20" s="24"/>
      <c r="AB20" s="17" t="s">
        <v>431</v>
      </c>
    </row>
    <row r="21" spans="1:28" s="13" customFormat="1" ht="94.5" x14ac:dyDescent="0.35">
      <c r="A21" s="23"/>
      <c r="B21" s="140"/>
      <c r="C21" s="23"/>
      <c r="D21" s="23"/>
      <c r="E21" s="23"/>
      <c r="F21" s="145"/>
      <c r="G21" s="19" t="s">
        <v>352</v>
      </c>
      <c r="H21" s="69">
        <v>0</v>
      </c>
      <c r="I21" s="17" t="s">
        <v>353</v>
      </c>
      <c r="J21" s="24">
        <v>20</v>
      </c>
      <c r="K21" s="68">
        <v>10</v>
      </c>
      <c r="L21" s="39">
        <v>25</v>
      </c>
      <c r="M21" s="51">
        <v>1</v>
      </c>
      <c r="N21" s="143"/>
      <c r="O21" s="143"/>
      <c r="P21" s="87">
        <v>1</v>
      </c>
      <c r="Q21" s="19" t="s">
        <v>298</v>
      </c>
      <c r="R21" s="34" t="s">
        <v>315</v>
      </c>
      <c r="S21" s="62" t="s">
        <v>316</v>
      </c>
      <c r="T21" s="19" t="s">
        <v>317</v>
      </c>
      <c r="U21" s="106">
        <v>400000000</v>
      </c>
      <c r="V21" s="34" t="s">
        <v>285</v>
      </c>
      <c r="W21" s="106">
        <v>400000000</v>
      </c>
      <c r="X21" s="19" t="s">
        <v>286</v>
      </c>
      <c r="Y21" s="34" t="s">
        <v>287</v>
      </c>
      <c r="Z21" s="106">
        <v>400000000</v>
      </c>
      <c r="AA21" s="106">
        <v>400000000</v>
      </c>
      <c r="AB21" s="17" t="s">
        <v>349</v>
      </c>
    </row>
    <row r="22" spans="1:28" s="13" customFormat="1" ht="52.5" x14ac:dyDescent="0.35">
      <c r="A22" s="23"/>
      <c r="B22" s="140" t="s">
        <v>18</v>
      </c>
      <c r="C22" s="22" t="s">
        <v>359</v>
      </c>
      <c r="D22" s="23"/>
      <c r="E22" s="19" t="s">
        <v>284</v>
      </c>
      <c r="F22" s="140" t="s">
        <v>68</v>
      </c>
      <c r="G22" s="16" t="s">
        <v>72</v>
      </c>
      <c r="H22" s="69">
        <v>0</v>
      </c>
      <c r="I22" s="17" t="s">
        <v>69</v>
      </c>
      <c r="J22" s="24">
        <v>5</v>
      </c>
      <c r="K22" s="68">
        <v>2</v>
      </c>
      <c r="L22" s="39">
        <v>0</v>
      </c>
      <c r="M22" s="51">
        <f t="shared" si="1"/>
        <v>0</v>
      </c>
      <c r="N22" s="141">
        <f>(M22+M23+M24)/3</f>
        <v>0.55555555555555547</v>
      </c>
      <c r="O22" s="141">
        <v>0.56000000000000005</v>
      </c>
      <c r="P22" s="87">
        <f t="shared" si="2"/>
        <v>0</v>
      </c>
      <c r="Q22" s="24"/>
      <c r="R22" s="24"/>
      <c r="S22" s="24"/>
      <c r="T22" s="24"/>
      <c r="U22" s="24"/>
      <c r="V22" s="24"/>
      <c r="W22" s="24"/>
      <c r="X22" s="24"/>
      <c r="Y22" s="24"/>
      <c r="Z22" s="24"/>
      <c r="AA22" s="24"/>
      <c r="AB22" s="17" t="s">
        <v>410</v>
      </c>
    </row>
    <row r="23" spans="1:28" s="13" customFormat="1" ht="180.75" customHeight="1" x14ac:dyDescent="0.35">
      <c r="A23" s="23"/>
      <c r="B23" s="140"/>
      <c r="C23" s="23"/>
      <c r="D23" s="23"/>
      <c r="E23" s="23"/>
      <c r="F23" s="140"/>
      <c r="G23" s="16" t="s">
        <v>73</v>
      </c>
      <c r="H23" s="69">
        <v>0</v>
      </c>
      <c r="I23" s="17" t="s">
        <v>70</v>
      </c>
      <c r="J23" s="24">
        <v>300</v>
      </c>
      <c r="K23" s="68">
        <v>100</v>
      </c>
      <c r="L23" s="39">
        <v>300</v>
      </c>
      <c r="M23" s="51">
        <v>1</v>
      </c>
      <c r="N23" s="142"/>
      <c r="O23" s="142"/>
      <c r="P23" s="87">
        <f t="shared" si="2"/>
        <v>1</v>
      </c>
      <c r="Q23" s="134" t="s">
        <v>354</v>
      </c>
      <c r="R23" s="136" t="s">
        <v>310</v>
      </c>
      <c r="S23" s="138" t="s">
        <v>313</v>
      </c>
      <c r="T23" s="134" t="s">
        <v>314</v>
      </c>
      <c r="U23" s="134"/>
      <c r="V23" s="130" t="s">
        <v>285</v>
      </c>
      <c r="W23" s="106">
        <v>1000000000</v>
      </c>
      <c r="X23" s="128" t="s">
        <v>286</v>
      </c>
      <c r="Y23" s="130" t="s">
        <v>287</v>
      </c>
      <c r="Z23" s="132">
        <v>1000000000</v>
      </c>
      <c r="AA23" s="132">
        <v>1000000000</v>
      </c>
      <c r="AB23" s="17" t="s">
        <v>342</v>
      </c>
    </row>
    <row r="24" spans="1:28" s="13" customFormat="1" ht="52.5" x14ac:dyDescent="0.35">
      <c r="A24" s="23"/>
      <c r="B24" s="140"/>
      <c r="C24" s="23"/>
      <c r="D24" s="23"/>
      <c r="E24" s="23"/>
      <c r="F24" s="140"/>
      <c r="G24" s="16" t="s">
        <v>74</v>
      </c>
      <c r="H24" s="69">
        <v>3</v>
      </c>
      <c r="I24" s="17" t="s">
        <v>71</v>
      </c>
      <c r="J24" s="24">
        <v>10</v>
      </c>
      <c r="K24" s="68">
        <v>3</v>
      </c>
      <c r="L24" s="39">
        <v>2</v>
      </c>
      <c r="M24" s="51">
        <f t="shared" si="1"/>
        <v>0.66666666666666663</v>
      </c>
      <c r="N24" s="143"/>
      <c r="O24" s="143"/>
      <c r="P24" s="87">
        <f t="shared" si="2"/>
        <v>0.2</v>
      </c>
      <c r="Q24" s="135"/>
      <c r="R24" s="137"/>
      <c r="S24" s="139"/>
      <c r="T24" s="135"/>
      <c r="U24" s="135"/>
      <c r="V24" s="131"/>
      <c r="W24" s="106"/>
      <c r="X24" s="129"/>
      <c r="Y24" s="131"/>
      <c r="Z24" s="133"/>
      <c r="AA24" s="133"/>
      <c r="AB24" s="17" t="s">
        <v>348</v>
      </c>
    </row>
    <row r="28" spans="1:28" ht="72.5" x14ac:dyDescent="0.35">
      <c r="M28" s="54" t="s">
        <v>504</v>
      </c>
      <c r="N28" s="85"/>
      <c r="O28" s="124">
        <f>(O4+O12+O20+O22)/4</f>
        <v>0.55979166666666669</v>
      </c>
      <c r="P28" s="85"/>
    </row>
    <row r="30" spans="1:28" ht="130.5" x14ac:dyDescent="0.35">
      <c r="M30" s="54" t="s">
        <v>509</v>
      </c>
      <c r="N30" s="85"/>
      <c r="O30" s="127">
        <f>(O28+'PILAR 2'!O23+'PILAR 3'!O18+'PILAR 4'!O29+'EJE TRANSVERSAL'!O29)/5</f>
        <v>0.55823650793650792</v>
      </c>
      <c r="P30" s="85"/>
    </row>
  </sheetData>
  <autoFilter ref="A3:AM24" xr:uid="{00000000-0009-0000-0000-000000000000}"/>
  <mergeCells count="67">
    <mergeCell ref="Z12:Z15"/>
    <mergeCell ref="AA12:AA15"/>
    <mergeCell ref="X4:X6"/>
    <mergeCell ref="Y4:Y6"/>
    <mergeCell ref="Z4:Z6"/>
    <mergeCell ref="AA4:AA6"/>
    <mergeCell ref="X9:X10"/>
    <mergeCell ref="Y9:Y10"/>
    <mergeCell ref="Z9:Z10"/>
    <mergeCell ref="AA9:AA10"/>
    <mergeCell ref="W4:W6"/>
    <mergeCell ref="S9:S10"/>
    <mergeCell ref="T9:T10"/>
    <mergeCell ref="S4:S6"/>
    <mergeCell ref="T4:T6"/>
    <mergeCell ref="V9:V10"/>
    <mergeCell ref="W9:W10"/>
    <mergeCell ref="S12:S15"/>
    <mergeCell ref="T12:T15"/>
    <mergeCell ref="U4:U6"/>
    <mergeCell ref="U9:U10"/>
    <mergeCell ref="V4:V6"/>
    <mergeCell ref="B4:B11"/>
    <mergeCell ref="Q9:Q10"/>
    <mergeCell ref="R9:R10"/>
    <mergeCell ref="F12:F15"/>
    <mergeCell ref="F16:F18"/>
    <mergeCell ref="B12:B19"/>
    <mergeCell ref="F4:F6"/>
    <mergeCell ref="C4:C11"/>
    <mergeCell ref="Q12:Q15"/>
    <mergeCell ref="R12:R15"/>
    <mergeCell ref="N4:N6"/>
    <mergeCell ref="O4:O11"/>
    <mergeCell ref="Q4:Q6"/>
    <mergeCell ref="R4:R6"/>
    <mergeCell ref="E1:AB1"/>
    <mergeCell ref="F20:F21"/>
    <mergeCell ref="F9:F10"/>
    <mergeCell ref="F7:F8"/>
    <mergeCell ref="N7:N8"/>
    <mergeCell ref="N9:N10"/>
    <mergeCell ref="N12:N15"/>
    <mergeCell ref="O12:O19"/>
    <mergeCell ref="N16:N18"/>
    <mergeCell ref="N20:N21"/>
    <mergeCell ref="O20:O21"/>
    <mergeCell ref="V12:V15"/>
    <mergeCell ref="W12:W15"/>
    <mergeCell ref="X12:X15"/>
    <mergeCell ref="Y12:Y15"/>
    <mergeCell ref="U12:U15"/>
    <mergeCell ref="B20:B21"/>
    <mergeCell ref="F22:F24"/>
    <mergeCell ref="B22:B24"/>
    <mergeCell ref="N22:N24"/>
    <mergeCell ref="O22:O24"/>
    <mergeCell ref="X23:X24"/>
    <mergeCell ref="Y23:Y24"/>
    <mergeCell ref="Z23:Z24"/>
    <mergeCell ref="AA23:AA24"/>
    <mergeCell ref="Q23:Q24"/>
    <mergeCell ref="R23:R24"/>
    <mergeCell ref="S23:S24"/>
    <mergeCell ref="T23:T24"/>
    <mergeCell ref="U23:U24"/>
    <mergeCell ref="V23:V24"/>
  </mergeCells>
  <pageMargins left="0.7" right="0.7" top="0.75" bottom="0.75" header="0.3" footer="0.3"/>
  <pageSetup paperSize="5" orientation="landscape"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23"/>
  <sheetViews>
    <sheetView topLeftCell="G19" workbookViewId="0">
      <selection activeCell="P23" sqref="P23"/>
    </sheetView>
  </sheetViews>
  <sheetFormatPr baseColWidth="10" defaultRowHeight="14.5" x14ac:dyDescent="0.35"/>
  <cols>
    <col min="2" max="4" width="16.26953125" customWidth="1"/>
    <col min="5" max="5" width="20" customWidth="1"/>
    <col min="6" max="6" width="14.7265625" customWidth="1"/>
    <col min="9" max="9" width="13.1796875" customWidth="1"/>
    <col min="10" max="10" width="16.26953125" customWidth="1"/>
    <col min="11" max="11" width="21.7265625" customWidth="1"/>
    <col min="12" max="16" width="16.81640625" customWidth="1"/>
    <col min="17" max="17" width="14.453125" customWidth="1"/>
    <col min="18" max="18" width="12.81640625" customWidth="1"/>
    <col min="20" max="20" width="13.54296875" customWidth="1"/>
    <col min="21" max="21" width="20.7265625" customWidth="1"/>
    <col min="22" max="23" width="13.7265625" customWidth="1"/>
    <col min="24" max="24" width="16.54296875" customWidth="1"/>
    <col min="25" max="25" width="19" customWidth="1"/>
    <col min="26" max="26" width="18.54296875" customWidth="1"/>
    <col min="27" max="27" width="18.26953125" customWidth="1"/>
    <col min="28" max="28" width="25.54296875" customWidth="1"/>
  </cols>
  <sheetData>
    <row r="1" spans="1:28" ht="63.75" customHeight="1" x14ac:dyDescent="0.35">
      <c r="E1" s="144" t="s">
        <v>341</v>
      </c>
      <c r="F1" s="144"/>
      <c r="G1" s="144"/>
      <c r="H1" s="144"/>
      <c r="I1" s="144"/>
      <c r="J1" s="144"/>
      <c r="K1" s="144"/>
      <c r="L1" s="144"/>
      <c r="M1" s="144"/>
      <c r="N1" s="144"/>
      <c r="O1" s="144"/>
      <c r="P1" s="144"/>
      <c r="Q1" s="144"/>
      <c r="R1" s="144"/>
      <c r="S1" s="144"/>
      <c r="T1" s="144"/>
      <c r="U1" s="144"/>
      <c r="V1" s="144"/>
      <c r="W1" s="144"/>
      <c r="X1" s="144"/>
      <c r="Y1" s="144"/>
      <c r="Z1" s="144"/>
      <c r="AA1" s="144"/>
      <c r="AB1" s="144"/>
    </row>
    <row r="3" spans="1:28" ht="62" x14ac:dyDescent="0.35">
      <c r="A3" s="3" t="s">
        <v>17</v>
      </c>
      <c r="B3" s="3" t="s">
        <v>16</v>
      </c>
      <c r="C3" s="3" t="s">
        <v>355</v>
      </c>
      <c r="D3" s="3" t="s">
        <v>337</v>
      </c>
      <c r="E3" s="3" t="s">
        <v>15</v>
      </c>
      <c r="F3" s="3" t="s">
        <v>14</v>
      </c>
      <c r="G3" s="3" t="s">
        <v>13</v>
      </c>
      <c r="H3" s="3" t="s">
        <v>337</v>
      </c>
      <c r="I3" s="11" t="s">
        <v>12</v>
      </c>
      <c r="J3" s="3" t="s">
        <v>11</v>
      </c>
      <c r="K3" s="10" t="s">
        <v>338</v>
      </c>
      <c r="L3" s="9" t="s">
        <v>339</v>
      </c>
      <c r="M3" s="52" t="s">
        <v>394</v>
      </c>
      <c r="N3" s="52" t="s">
        <v>395</v>
      </c>
      <c r="O3" s="52" t="s">
        <v>396</v>
      </c>
      <c r="P3" s="52" t="s">
        <v>397</v>
      </c>
      <c r="Q3" s="6" t="s">
        <v>10</v>
      </c>
      <c r="R3" s="8" t="s">
        <v>9</v>
      </c>
      <c r="S3" s="7" t="s">
        <v>8</v>
      </c>
      <c r="T3" s="6" t="s">
        <v>7</v>
      </c>
      <c r="U3" s="5" t="s">
        <v>340</v>
      </c>
      <c r="V3" s="3" t="s">
        <v>6</v>
      </c>
      <c r="W3" s="4" t="s">
        <v>5</v>
      </c>
      <c r="X3" s="3" t="s">
        <v>4</v>
      </c>
      <c r="Y3" s="3" t="s">
        <v>3</v>
      </c>
      <c r="Z3" s="2" t="s">
        <v>2</v>
      </c>
      <c r="AA3" s="2" t="s">
        <v>1</v>
      </c>
      <c r="AB3" s="2" t="s">
        <v>0</v>
      </c>
    </row>
    <row r="4" spans="1:28" ht="170.25" customHeight="1" x14ac:dyDescent="0.35">
      <c r="A4" s="22" t="s">
        <v>75</v>
      </c>
      <c r="B4" s="180" t="s">
        <v>76</v>
      </c>
      <c r="C4" s="19" t="s">
        <v>360</v>
      </c>
      <c r="D4" s="24">
        <v>730</v>
      </c>
      <c r="E4" s="34" t="s">
        <v>266</v>
      </c>
      <c r="F4" s="37" t="s">
        <v>79</v>
      </c>
      <c r="G4" s="41" t="s">
        <v>77</v>
      </c>
      <c r="H4" s="70">
        <v>0</v>
      </c>
      <c r="I4" s="19" t="s">
        <v>78</v>
      </c>
      <c r="J4" s="24">
        <v>600</v>
      </c>
      <c r="K4" s="72">
        <v>200</v>
      </c>
      <c r="L4" s="67">
        <v>28</v>
      </c>
      <c r="M4" s="53">
        <f>L4/K4</f>
        <v>0.14000000000000001</v>
      </c>
      <c r="N4" s="51">
        <f>L4/K4</f>
        <v>0.14000000000000001</v>
      </c>
      <c r="O4" s="146">
        <f>(N4+N5)/2</f>
        <v>7.0000000000000007E-2</v>
      </c>
      <c r="P4" s="53">
        <f>L4/J4</f>
        <v>4.6666666666666669E-2</v>
      </c>
      <c r="Q4" s="97" t="s">
        <v>379</v>
      </c>
      <c r="R4" s="99" t="s">
        <v>383</v>
      </c>
      <c r="S4" s="17" t="s">
        <v>392</v>
      </c>
      <c r="T4" s="17" t="s">
        <v>380</v>
      </c>
      <c r="U4" s="98">
        <v>500000000</v>
      </c>
      <c r="V4" s="90" t="s">
        <v>285</v>
      </c>
      <c r="W4" s="63" t="s">
        <v>381</v>
      </c>
      <c r="X4" s="19" t="s">
        <v>286</v>
      </c>
      <c r="Y4" s="90" t="s">
        <v>287</v>
      </c>
      <c r="Z4" s="63" t="s">
        <v>381</v>
      </c>
      <c r="AA4" s="63" t="s">
        <v>393</v>
      </c>
      <c r="AB4" s="17" t="s">
        <v>382</v>
      </c>
    </row>
    <row r="5" spans="1:28" ht="94.5" x14ac:dyDescent="0.35">
      <c r="A5" s="23"/>
      <c r="B5" s="186"/>
      <c r="C5" s="23"/>
      <c r="D5" s="23"/>
      <c r="E5" s="23"/>
      <c r="F5" s="180" t="s">
        <v>87</v>
      </c>
      <c r="G5" s="16" t="s">
        <v>81</v>
      </c>
      <c r="H5" s="70">
        <v>0</v>
      </c>
      <c r="I5" s="19" t="s">
        <v>80</v>
      </c>
      <c r="J5" s="24">
        <v>150</v>
      </c>
      <c r="K5" s="72">
        <v>50</v>
      </c>
      <c r="L5" s="67">
        <v>0</v>
      </c>
      <c r="M5" s="53">
        <v>0</v>
      </c>
      <c r="N5" s="146">
        <f>(M5+M6+M7)/3</f>
        <v>0</v>
      </c>
      <c r="O5" s="187"/>
      <c r="P5" s="53">
        <f t="shared" ref="P5:P9" si="0">L5/J5</f>
        <v>0</v>
      </c>
      <c r="Q5" s="24"/>
      <c r="R5" s="24"/>
      <c r="S5" s="24"/>
      <c r="T5" s="24"/>
      <c r="U5" s="24"/>
      <c r="V5" s="24"/>
      <c r="W5" s="24"/>
      <c r="X5" s="24"/>
      <c r="Y5" s="24"/>
      <c r="Z5" s="24"/>
      <c r="AA5" s="24"/>
      <c r="AB5" s="17" t="s">
        <v>431</v>
      </c>
    </row>
    <row r="6" spans="1:28" ht="147" x14ac:dyDescent="0.35">
      <c r="A6" s="23"/>
      <c r="B6" s="186"/>
      <c r="C6" s="23"/>
      <c r="D6" s="23"/>
      <c r="E6" s="23"/>
      <c r="F6" s="186"/>
      <c r="G6" s="17" t="s">
        <v>83</v>
      </c>
      <c r="H6" s="70">
        <v>0</v>
      </c>
      <c r="I6" s="19" t="s">
        <v>82</v>
      </c>
      <c r="J6" s="24">
        <v>600</v>
      </c>
      <c r="K6" s="72">
        <v>200</v>
      </c>
      <c r="L6" s="67">
        <v>0</v>
      </c>
      <c r="M6" s="53">
        <f>L6/K6</f>
        <v>0</v>
      </c>
      <c r="N6" s="187"/>
      <c r="O6" s="187"/>
      <c r="P6" s="53">
        <f t="shared" si="0"/>
        <v>0</v>
      </c>
      <c r="Q6" s="24"/>
      <c r="R6" s="24"/>
      <c r="S6" s="24"/>
      <c r="T6" s="24"/>
      <c r="U6" s="24"/>
      <c r="V6" s="24"/>
      <c r="W6" s="24"/>
      <c r="X6" s="24"/>
      <c r="Y6" s="24"/>
      <c r="Z6" s="24"/>
      <c r="AA6" s="24"/>
      <c r="AB6" s="17" t="s">
        <v>431</v>
      </c>
    </row>
    <row r="7" spans="1:28" ht="84" x14ac:dyDescent="0.35">
      <c r="A7" s="23"/>
      <c r="B7" s="181"/>
      <c r="C7" s="23"/>
      <c r="D7" s="23"/>
      <c r="E7" s="23"/>
      <c r="F7" s="181"/>
      <c r="G7" s="16" t="s">
        <v>85</v>
      </c>
      <c r="H7" s="70">
        <v>0</v>
      </c>
      <c r="I7" s="19" t="s">
        <v>84</v>
      </c>
      <c r="J7" s="24">
        <v>200</v>
      </c>
      <c r="K7" s="72">
        <v>0</v>
      </c>
      <c r="L7" s="38">
        <v>0</v>
      </c>
      <c r="M7" s="53">
        <v>0</v>
      </c>
      <c r="N7" s="147"/>
      <c r="O7" s="147"/>
      <c r="P7" s="53">
        <f t="shared" si="0"/>
        <v>0</v>
      </c>
      <c r="Q7" s="24"/>
      <c r="R7" s="24"/>
      <c r="S7" s="24"/>
      <c r="T7" s="24"/>
      <c r="U7" s="24"/>
      <c r="V7" s="24"/>
      <c r="W7" s="24"/>
      <c r="X7" s="24"/>
      <c r="Y7" s="24"/>
      <c r="Z7" s="24"/>
      <c r="AA7" s="24"/>
      <c r="AB7" s="17" t="s">
        <v>431</v>
      </c>
    </row>
    <row r="8" spans="1:28" ht="135" customHeight="1" x14ac:dyDescent="0.35">
      <c r="A8" s="23"/>
      <c r="B8" s="140" t="s">
        <v>86</v>
      </c>
      <c r="C8" s="19" t="s">
        <v>361</v>
      </c>
      <c r="D8" s="23"/>
      <c r="E8" s="19" t="s">
        <v>270</v>
      </c>
      <c r="F8" s="145" t="s">
        <v>88</v>
      </c>
      <c r="G8" s="16" t="s">
        <v>90</v>
      </c>
      <c r="H8" s="70">
        <v>0</v>
      </c>
      <c r="I8" s="19" t="s">
        <v>89</v>
      </c>
      <c r="J8" s="24">
        <v>3</v>
      </c>
      <c r="K8" s="72">
        <v>1</v>
      </c>
      <c r="L8" s="67">
        <v>1</v>
      </c>
      <c r="M8" s="53">
        <f>L8/K8</f>
        <v>1</v>
      </c>
      <c r="N8" s="146">
        <f>(M8+M9)/2</f>
        <v>1</v>
      </c>
      <c r="O8" s="146">
        <v>1</v>
      </c>
      <c r="P8" s="53">
        <f t="shared" si="0"/>
        <v>0.33333333333333331</v>
      </c>
      <c r="Q8" s="138" t="s">
        <v>471</v>
      </c>
      <c r="R8" s="168" t="s">
        <v>472</v>
      </c>
      <c r="S8" s="170" t="s">
        <v>473</v>
      </c>
      <c r="T8" s="172" t="s">
        <v>474</v>
      </c>
      <c r="U8" s="163">
        <v>300000000</v>
      </c>
      <c r="V8" s="130" t="s">
        <v>285</v>
      </c>
      <c r="W8" s="163">
        <v>293000000</v>
      </c>
      <c r="X8" s="128" t="s">
        <v>286</v>
      </c>
      <c r="Y8" s="130" t="s">
        <v>287</v>
      </c>
      <c r="Z8" s="163">
        <v>293000000</v>
      </c>
      <c r="AA8" s="163">
        <v>293000000</v>
      </c>
      <c r="AB8" s="17" t="s">
        <v>475</v>
      </c>
    </row>
    <row r="9" spans="1:28" ht="52.5" x14ac:dyDescent="0.35">
      <c r="A9" s="23"/>
      <c r="B9" s="140"/>
      <c r="C9" s="23"/>
      <c r="D9" s="23"/>
      <c r="E9" s="23"/>
      <c r="F9" s="145"/>
      <c r="G9" s="17" t="s">
        <v>94</v>
      </c>
      <c r="H9" s="70">
        <v>0</v>
      </c>
      <c r="I9" s="19" t="s">
        <v>91</v>
      </c>
      <c r="J9" s="24">
        <v>3</v>
      </c>
      <c r="K9" s="72">
        <v>1</v>
      </c>
      <c r="L9" s="118">
        <v>1</v>
      </c>
      <c r="M9" s="53">
        <f>L9/K9</f>
        <v>1</v>
      </c>
      <c r="N9" s="147"/>
      <c r="O9" s="147"/>
      <c r="P9" s="53">
        <f t="shared" si="0"/>
        <v>0.33333333333333331</v>
      </c>
      <c r="Q9" s="139"/>
      <c r="R9" s="169"/>
      <c r="S9" s="171"/>
      <c r="T9" s="172"/>
      <c r="U9" s="165"/>
      <c r="V9" s="131"/>
      <c r="W9" s="165"/>
      <c r="X9" s="129"/>
      <c r="Y9" s="131"/>
      <c r="Z9" s="165"/>
      <c r="AA9" s="165"/>
      <c r="AB9" s="17" t="s">
        <v>476</v>
      </c>
    </row>
    <row r="10" spans="1:28" ht="85" x14ac:dyDescent="0.35">
      <c r="A10" s="23"/>
      <c r="B10" s="140" t="s">
        <v>92</v>
      </c>
      <c r="C10" s="22" t="s">
        <v>362</v>
      </c>
      <c r="D10" s="23"/>
      <c r="E10" s="19" t="s">
        <v>269</v>
      </c>
      <c r="F10" s="140" t="s">
        <v>93</v>
      </c>
      <c r="G10" s="17" t="s">
        <v>96</v>
      </c>
      <c r="H10" s="70">
        <v>182</v>
      </c>
      <c r="I10" s="19" t="s">
        <v>95</v>
      </c>
      <c r="J10" s="24">
        <v>4000</v>
      </c>
      <c r="K10" s="72">
        <v>1000</v>
      </c>
      <c r="L10" s="38">
        <v>1952</v>
      </c>
      <c r="M10" s="53">
        <v>1</v>
      </c>
      <c r="N10" s="146">
        <f>(M10+M11)/2</f>
        <v>0.5</v>
      </c>
      <c r="O10" s="146">
        <v>0.5</v>
      </c>
      <c r="P10" s="53">
        <f>L10/J10</f>
        <v>0.48799999999999999</v>
      </c>
      <c r="Q10" s="89" t="s">
        <v>308</v>
      </c>
      <c r="R10" s="89" t="s">
        <v>308</v>
      </c>
      <c r="S10" s="89" t="s">
        <v>308</v>
      </c>
      <c r="T10" s="89" t="s">
        <v>308</v>
      </c>
      <c r="U10" s="89" t="s">
        <v>308</v>
      </c>
      <c r="V10" s="89" t="s">
        <v>308</v>
      </c>
      <c r="W10" s="89" t="s">
        <v>308</v>
      </c>
      <c r="X10" s="89" t="s">
        <v>308</v>
      </c>
      <c r="Y10" s="89" t="s">
        <v>308</v>
      </c>
      <c r="Z10" s="89" t="s">
        <v>308</v>
      </c>
      <c r="AA10" s="89" t="s">
        <v>308</v>
      </c>
      <c r="AB10" s="17" t="s">
        <v>377</v>
      </c>
    </row>
    <row r="11" spans="1:28" ht="94.5" x14ac:dyDescent="0.35">
      <c r="A11" s="23"/>
      <c r="B11" s="140"/>
      <c r="C11" s="23"/>
      <c r="D11" s="23"/>
      <c r="E11" s="23"/>
      <c r="F11" s="140"/>
      <c r="G11" s="16" t="s">
        <v>98</v>
      </c>
      <c r="H11" s="70">
        <v>6</v>
      </c>
      <c r="I11" s="19" t="s">
        <v>97</v>
      </c>
      <c r="J11" s="24">
        <v>20</v>
      </c>
      <c r="K11" s="72">
        <v>5</v>
      </c>
      <c r="L11" s="38">
        <v>0</v>
      </c>
      <c r="M11" s="53">
        <f>L11/K11</f>
        <v>0</v>
      </c>
      <c r="N11" s="147"/>
      <c r="O11" s="147"/>
      <c r="P11" s="53">
        <f t="shared" ref="P11:P14" si="1">L11/J11</f>
        <v>0</v>
      </c>
      <c r="Q11" s="60"/>
      <c r="R11" s="60"/>
      <c r="S11" s="60"/>
      <c r="T11" s="60"/>
      <c r="U11" s="60"/>
      <c r="V11" s="60"/>
      <c r="W11" s="60"/>
      <c r="X11" s="60"/>
      <c r="Y11" s="60"/>
      <c r="Z11" s="60"/>
      <c r="AA11" s="60"/>
      <c r="AB11" s="17" t="s">
        <v>478</v>
      </c>
    </row>
    <row r="12" spans="1:28" ht="94.5" x14ac:dyDescent="0.35">
      <c r="A12" s="23"/>
      <c r="B12" s="140" t="s">
        <v>99</v>
      </c>
      <c r="C12" s="19" t="s">
        <v>363</v>
      </c>
      <c r="D12" s="19"/>
      <c r="E12" s="19" t="s">
        <v>267</v>
      </c>
      <c r="F12" s="140" t="s">
        <v>100</v>
      </c>
      <c r="G12" s="16" t="s">
        <v>102</v>
      </c>
      <c r="H12" s="70">
        <v>0</v>
      </c>
      <c r="I12" s="19" t="s">
        <v>101</v>
      </c>
      <c r="J12" s="24">
        <v>1200</v>
      </c>
      <c r="K12" s="71">
        <v>400</v>
      </c>
      <c r="L12" s="38">
        <v>0</v>
      </c>
      <c r="M12" s="53">
        <f>L12/K12</f>
        <v>0</v>
      </c>
      <c r="N12" s="146">
        <f>(M12+M14)/2</f>
        <v>0</v>
      </c>
      <c r="O12" s="177">
        <f>(N12+N15)/2</f>
        <v>0.5</v>
      </c>
      <c r="P12" s="53">
        <f t="shared" si="1"/>
        <v>0</v>
      </c>
      <c r="Q12" s="24"/>
      <c r="R12" s="24"/>
      <c r="S12" s="24"/>
      <c r="T12" s="24"/>
      <c r="U12" s="24"/>
      <c r="V12" s="24"/>
      <c r="W12" s="24"/>
      <c r="X12" s="24"/>
      <c r="Y12" s="24"/>
      <c r="Z12" s="24"/>
      <c r="AA12" s="24"/>
      <c r="AB12" s="17" t="s">
        <v>431</v>
      </c>
    </row>
    <row r="13" spans="1:28" ht="73.5" x14ac:dyDescent="0.35">
      <c r="A13" s="23"/>
      <c r="B13" s="140"/>
      <c r="C13" s="23"/>
      <c r="D13" s="23"/>
      <c r="E13" s="23"/>
      <c r="F13" s="140"/>
      <c r="G13" s="16" t="s">
        <v>104</v>
      </c>
      <c r="H13" s="70">
        <v>0</v>
      </c>
      <c r="I13" s="19" t="s">
        <v>103</v>
      </c>
      <c r="J13" s="24">
        <v>7</v>
      </c>
      <c r="K13" s="71">
        <v>2</v>
      </c>
      <c r="L13" s="67">
        <v>0</v>
      </c>
      <c r="M13" s="53">
        <v>0</v>
      </c>
      <c r="N13" s="187"/>
      <c r="O13" s="178"/>
      <c r="P13" s="53">
        <f t="shared" si="1"/>
        <v>0</v>
      </c>
      <c r="Q13" s="24"/>
      <c r="R13" s="24"/>
      <c r="S13" s="24"/>
      <c r="T13" s="24"/>
      <c r="U13" s="24"/>
      <c r="V13" s="24"/>
      <c r="W13" s="24"/>
      <c r="X13" s="24"/>
      <c r="Y13" s="24"/>
      <c r="Z13" s="24"/>
      <c r="AA13" s="24"/>
      <c r="AB13" s="17" t="s">
        <v>431</v>
      </c>
    </row>
    <row r="14" spans="1:28" ht="73.5" x14ac:dyDescent="0.35">
      <c r="A14" s="23"/>
      <c r="B14" s="140"/>
      <c r="C14" s="23"/>
      <c r="D14" s="23"/>
      <c r="E14" s="23"/>
      <c r="F14" s="140"/>
      <c r="G14" s="16" t="s">
        <v>106</v>
      </c>
      <c r="H14" s="70">
        <v>100</v>
      </c>
      <c r="I14" s="19" t="s">
        <v>105</v>
      </c>
      <c r="J14" s="24">
        <v>3000</v>
      </c>
      <c r="K14" s="71">
        <v>1000</v>
      </c>
      <c r="L14" s="38">
        <v>0</v>
      </c>
      <c r="M14" s="53">
        <f>L14/K14</f>
        <v>0</v>
      </c>
      <c r="N14" s="147"/>
      <c r="O14" s="178"/>
      <c r="P14" s="53">
        <f t="shared" si="1"/>
        <v>0</v>
      </c>
      <c r="Q14" s="19"/>
      <c r="R14" s="19"/>
      <c r="S14" s="19"/>
      <c r="T14" s="19"/>
      <c r="U14" s="19"/>
      <c r="V14" s="19"/>
      <c r="W14" s="19"/>
      <c r="X14" s="19"/>
      <c r="Y14" s="19"/>
      <c r="Z14" s="19"/>
      <c r="AA14" s="19"/>
      <c r="AB14" s="17" t="s">
        <v>431</v>
      </c>
    </row>
    <row r="15" spans="1:28" ht="106" x14ac:dyDescent="0.35">
      <c r="A15" s="182"/>
      <c r="B15" s="180" t="s">
        <v>99</v>
      </c>
      <c r="C15" s="182"/>
      <c r="D15" s="182"/>
      <c r="E15" s="182"/>
      <c r="F15" s="180" t="s">
        <v>107</v>
      </c>
      <c r="G15" s="184" t="s">
        <v>109</v>
      </c>
      <c r="H15" s="173">
        <v>0</v>
      </c>
      <c r="I15" s="128" t="s">
        <v>108</v>
      </c>
      <c r="J15" s="192">
        <v>10</v>
      </c>
      <c r="K15" s="173">
        <v>10</v>
      </c>
      <c r="L15" s="175">
        <v>10</v>
      </c>
      <c r="M15" s="146">
        <f t="shared" ref="M15" si="2">L15/K15</f>
        <v>1</v>
      </c>
      <c r="N15" s="146">
        <f>L15/J15</f>
        <v>1</v>
      </c>
      <c r="O15" s="178"/>
      <c r="P15" s="146">
        <v>0.33333333333333331</v>
      </c>
      <c r="Q15" s="50" t="s">
        <v>320</v>
      </c>
      <c r="R15" s="49" t="s">
        <v>319</v>
      </c>
      <c r="S15" s="46" t="s">
        <v>335</v>
      </c>
      <c r="T15" s="46" t="s">
        <v>331</v>
      </c>
      <c r="U15" s="65" t="s">
        <v>332</v>
      </c>
      <c r="V15" s="34" t="s">
        <v>285</v>
      </c>
      <c r="W15" s="63" t="s">
        <v>321</v>
      </c>
      <c r="X15" s="19" t="s">
        <v>286</v>
      </c>
      <c r="Y15" s="34" t="s">
        <v>287</v>
      </c>
      <c r="Z15" s="82">
        <v>439321636.70999998</v>
      </c>
      <c r="AA15" s="190">
        <f>+Z15+Z16</f>
        <v>601090512.8499999</v>
      </c>
      <c r="AB15" s="188" t="s">
        <v>477</v>
      </c>
    </row>
    <row r="16" spans="1:28" ht="106" x14ac:dyDescent="0.35">
      <c r="A16" s="183"/>
      <c r="B16" s="181"/>
      <c r="C16" s="183"/>
      <c r="D16" s="183"/>
      <c r="E16" s="183"/>
      <c r="F16" s="181"/>
      <c r="G16" s="185"/>
      <c r="H16" s="174"/>
      <c r="I16" s="129"/>
      <c r="J16" s="193"/>
      <c r="K16" s="174"/>
      <c r="L16" s="176"/>
      <c r="M16" s="147"/>
      <c r="N16" s="147"/>
      <c r="O16" s="179"/>
      <c r="P16" s="147"/>
      <c r="Q16" s="50" t="s">
        <v>300</v>
      </c>
      <c r="R16" s="49" t="s">
        <v>301</v>
      </c>
      <c r="S16" s="46" t="s">
        <v>334</v>
      </c>
      <c r="T16" s="46" t="s">
        <v>323</v>
      </c>
      <c r="U16" s="65" t="s">
        <v>333</v>
      </c>
      <c r="V16" s="34" t="s">
        <v>285</v>
      </c>
      <c r="W16" s="63" t="s">
        <v>322</v>
      </c>
      <c r="X16" s="19" t="s">
        <v>286</v>
      </c>
      <c r="Y16" s="34" t="s">
        <v>287</v>
      </c>
      <c r="Z16" s="82">
        <v>161768876.13999999</v>
      </c>
      <c r="AA16" s="191"/>
      <c r="AB16" s="189"/>
    </row>
    <row r="17" spans="1:28" ht="73.5" x14ac:dyDescent="0.35">
      <c r="A17" s="23"/>
      <c r="B17" s="140" t="s">
        <v>110</v>
      </c>
      <c r="C17" s="19" t="s">
        <v>364</v>
      </c>
      <c r="D17" s="19"/>
      <c r="E17" s="19" t="s">
        <v>268</v>
      </c>
      <c r="F17" s="140" t="s">
        <v>111</v>
      </c>
      <c r="G17" s="16" t="s">
        <v>113</v>
      </c>
      <c r="H17" s="71">
        <v>0</v>
      </c>
      <c r="I17" s="19" t="s">
        <v>112</v>
      </c>
      <c r="J17" s="24">
        <v>45</v>
      </c>
      <c r="K17" s="71">
        <v>15</v>
      </c>
      <c r="L17" s="67">
        <v>0</v>
      </c>
      <c r="M17" s="53">
        <v>0</v>
      </c>
      <c r="N17" s="146">
        <f>(M17+M18+M19+M20)/4</f>
        <v>0</v>
      </c>
      <c r="O17" s="146">
        <v>0</v>
      </c>
      <c r="P17" s="53">
        <f t="shared" ref="P17:P20" si="3">L17/J17</f>
        <v>0</v>
      </c>
      <c r="Q17" s="24"/>
      <c r="R17" s="24"/>
      <c r="S17" s="24"/>
      <c r="T17" s="24"/>
      <c r="U17" s="24"/>
      <c r="V17" s="24"/>
      <c r="W17" s="24"/>
      <c r="X17" s="24"/>
      <c r="Y17" s="24"/>
      <c r="Z17" s="24"/>
      <c r="AA17" s="24"/>
      <c r="AB17" s="17" t="s">
        <v>410</v>
      </c>
    </row>
    <row r="18" spans="1:28" ht="84" x14ac:dyDescent="0.35">
      <c r="A18" s="23"/>
      <c r="B18" s="140"/>
      <c r="C18" s="23"/>
      <c r="D18" s="23"/>
      <c r="E18" s="23"/>
      <c r="F18" s="140"/>
      <c r="G18" s="16" t="s">
        <v>114</v>
      </c>
      <c r="H18" s="71">
        <v>0</v>
      </c>
      <c r="I18" s="19" t="s">
        <v>115</v>
      </c>
      <c r="J18" s="24">
        <v>250</v>
      </c>
      <c r="K18" s="71">
        <v>80</v>
      </c>
      <c r="L18" s="67">
        <v>0</v>
      </c>
      <c r="M18" s="53">
        <v>0</v>
      </c>
      <c r="N18" s="187"/>
      <c r="O18" s="187"/>
      <c r="P18" s="53">
        <f t="shared" si="3"/>
        <v>0</v>
      </c>
      <c r="Q18" s="24"/>
      <c r="R18" s="24"/>
      <c r="S18" s="24"/>
      <c r="T18" s="24"/>
      <c r="U18" s="24"/>
      <c r="V18" s="24"/>
      <c r="W18" s="24"/>
      <c r="X18" s="24"/>
      <c r="Y18" s="24"/>
      <c r="Z18" s="24"/>
      <c r="AA18" s="24"/>
      <c r="AB18" s="17" t="s">
        <v>431</v>
      </c>
    </row>
    <row r="19" spans="1:28" ht="84" x14ac:dyDescent="0.35">
      <c r="A19" s="23"/>
      <c r="B19" s="140"/>
      <c r="C19" s="23"/>
      <c r="D19" s="23"/>
      <c r="E19" s="23"/>
      <c r="F19" s="140"/>
      <c r="G19" s="16" t="s">
        <v>117</v>
      </c>
      <c r="H19" s="71">
        <v>0</v>
      </c>
      <c r="I19" s="19" t="s">
        <v>116</v>
      </c>
      <c r="J19" s="24">
        <v>10</v>
      </c>
      <c r="K19" s="71">
        <v>3</v>
      </c>
      <c r="L19" s="67">
        <v>0</v>
      </c>
      <c r="M19" s="53">
        <v>0</v>
      </c>
      <c r="N19" s="187"/>
      <c r="O19" s="187"/>
      <c r="P19" s="53">
        <f t="shared" si="3"/>
        <v>0</v>
      </c>
      <c r="Q19" s="24"/>
      <c r="R19" s="24"/>
      <c r="S19" s="24"/>
      <c r="T19" s="24"/>
      <c r="U19" s="24"/>
      <c r="V19" s="24"/>
      <c r="W19" s="24"/>
      <c r="X19" s="24"/>
      <c r="Y19" s="24"/>
      <c r="Z19" s="24"/>
      <c r="AA19" s="24"/>
      <c r="AB19" s="17" t="s">
        <v>431</v>
      </c>
    </row>
    <row r="20" spans="1:28" ht="52.5" x14ac:dyDescent="0.35">
      <c r="A20" s="23"/>
      <c r="B20" s="140"/>
      <c r="C20" s="23"/>
      <c r="D20" s="23"/>
      <c r="E20" s="23"/>
      <c r="F20" s="140"/>
      <c r="G20" s="16" t="s">
        <v>119</v>
      </c>
      <c r="H20" s="37">
        <v>0</v>
      </c>
      <c r="I20" s="19" t="s">
        <v>118</v>
      </c>
      <c r="J20" s="24">
        <v>30</v>
      </c>
      <c r="K20" s="67">
        <v>10</v>
      </c>
      <c r="L20" s="67">
        <v>0</v>
      </c>
      <c r="M20" s="53">
        <f>L20/K20</f>
        <v>0</v>
      </c>
      <c r="N20" s="147"/>
      <c r="O20" s="147"/>
      <c r="P20" s="53">
        <f t="shared" si="3"/>
        <v>0</v>
      </c>
      <c r="Q20" s="24"/>
      <c r="R20" s="24"/>
      <c r="S20" s="24"/>
      <c r="T20" s="24"/>
      <c r="U20" s="24"/>
      <c r="V20" s="24"/>
      <c r="W20" s="24"/>
      <c r="X20" s="24"/>
      <c r="Y20" s="24"/>
      <c r="Z20" s="24"/>
      <c r="AA20" s="24"/>
      <c r="AB20" s="17" t="s">
        <v>431</v>
      </c>
    </row>
    <row r="23" spans="1:28" ht="58" x14ac:dyDescent="0.35">
      <c r="M23" s="125" t="s">
        <v>505</v>
      </c>
      <c r="O23" s="126">
        <f>(O4+O8+O10+O12+O17)/5</f>
        <v>0.41400000000000003</v>
      </c>
    </row>
  </sheetData>
  <mergeCells count="49">
    <mergeCell ref="N17:N20"/>
    <mergeCell ref="O17:O20"/>
    <mergeCell ref="I15:I16"/>
    <mergeCell ref="E1:AB1"/>
    <mergeCell ref="F8:F9"/>
    <mergeCell ref="O4:O7"/>
    <mergeCell ref="N5:N7"/>
    <mergeCell ref="N8:N9"/>
    <mergeCell ref="O8:O9"/>
    <mergeCell ref="N10:N11"/>
    <mergeCell ref="O10:O11"/>
    <mergeCell ref="N12:N14"/>
    <mergeCell ref="F17:F20"/>
    <mergeCell ref="AB15:AB16"/>
    <mergeCell ref="AA15:AA16"/>
    <mergeCell ref="J15:J16"/>
    <mergeCell ref="B8:B9"/>
    <mergeCell ref="F10:F11"/>
    <mergeCell ref="B10:B11"/>
    <mergeCell ref="F5:F7"/>
    <mergeCell ref="C15:C16"/>
    <mergeCell ref="D15:D16"/>
    <mergeCell ref="B4:B7"/>
    <mergeCell ref="B17:B20"/>
    <mergeCell ref="B12:B14"/>
    <mergeCell ref="B15:B16"/>
    <mergeCell ref="H15:H16"/>
    <mergeCell ref="A15:A16"/>
    <mergeCell ref="E15:E16"/>
    <mergeCell ref="F15:F16"/>
    <mergeCell ref="G15:G16"/>
    <mergeCell ref="F12:F14"/>
    <mergeCell ref="P15:P16"/>
    <mergeCell ref="K15:K16"/>
    <mergeCell ref="L15:L16"/>
    <mergeCell ref="M15:M16"/>
    <mergeCell ref="O12:O16"/>
    <mergeCell ref="N15:N16"/>
    <mergeCell ref="Q8:Q9"/>
    <mergeCell ref="R8:R9"/>
    <mergeCell ref="S8:S9"/>
    <mergeCell ref="T8:T9"/>
    <mergeCell ref="U8:U9"/>
    <mergeCell ref="AA8:AA9"/>
    <mergeCell ref="V8:V9"/>
    <mergeCell ref="W8:W9"/>
    <mergeCell ref="X8:X9"/>
    <mergeCell ref="Y8:Y9"/>
    <mergeCell ref="Z8:Z9"/>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8"/>
  <sheetViews>
    <sheetView topLeftCell="H16" workbookViewId="0">
      <selection activeCell="O18" sqref="O18"/>
    </sheetView>
  </sheetViews>
  <sheetFormatPr baseColWidth="10" defaultRowHeight="14.5" x14ac:dyDescent="0.35"/>
  <cols>
    <col min="2" max="4" width="15.81640625" customWidth="1"/>
    <col min="5" max="5" width="19.54296875" customWidth="1"/>
    <col min="6" max="6" width="17.26953125" customWidth="1"/>
    <col min="9" max="9" width="15.453125" customWidth="1"/>
    <col min="11" max="11" width="20.81640625" customWidth="1"/>
    <col min="12" max="16" width="18.453125" customWidth="1"/>
    <col min="17" max="17" width="15.26953125" customWidth="1"/>
    <col min="18" max="18" width="13.7265625" customWidth="1"/>
    <col min="20" max="20" width="13.453125" customWidth="1"/>
    <col min="21" max="21" width="22.54296875" customWidth="1"/>
    <col min="22" max="22" width="16" customWidth="1"/>
    <col min="23" max="23" width="13.1796875" customWidth="1"/>
    <col min="24" max="24" width="14.81640625" customWidth="1"/>
    <col min="25" max="25" width="19.1796875" customWidth="1"/>
    <col min="26" max="26" width="18" customWidth="1"/>
    <col min="27" max="27" width="19.453125" customWidth="1"/>
    <col min="28" max="28" width="28.7265625" customWidth="1"/>
  </cols>
  <sheetData>
    <row r="1" spans="1:28" ht="63.75" customHeight="1" x14ac:dyDescent="0.35">
      <c r="E1" s="144" t="s">
        <v>341</v>
      </c>
      <c r="F1" s="144"/>
      <c r="G1" s="144"/>
      <c r="H1" s="144"/>
      <c r="I1" s="144"/>
      <c r="J1" s="144"/>
      <c r="K1" s="144"/>
      <c r="L1" s="144"/>
      <c r="M1" s="144"/>
      <c r="N1" s="144"/>
      <c r="O1" s="144"/>
      <c r="P1" s="144"/>
      <c r="Q1" s="144"/>
      <c r="R1" s="144"/>
      <c r="S1" s="144"/>
      <c r="T1" s="144"/>
      <c r="U1" s="144"/>
      <c r="V1" s="144"/>
      <c r="W1" s="144"/>
      <c r="X1" s="144"/>
      <c r="Y1" s="144"/>
      <c r="Z1" s="144"/>
      <c r="AA1" s="144"/>
      <c r="AB1" s="144"/>
    </row>
    <row r="3" spans="1:28" ht="70" x14ac:dyDescent="0.35">
      <c r="A3" s="3" t="s">
        <v>17</v>
      </c>
      <c r="B3" s="3" t="s">
        <v>16</v>
      </c>
      <c r="C3" s="3" t="s">
        <v>355</v>
      </c>
      <c r="D3" s="3" t="s">
        <v>337</v>
      </c>
      <c r="E3" s="3" t="s">
        <v>15</v>
      </c>
      <c r="F3" s="3" t="s">
        <v>14</v>
      </c>
      <c r="G3" s="3" t="s">
        <v>13</v>
      </c>
      <c r="H3" s="3" t="s">
        <v>337</v>
      </c>
      <c r="I3" s="11" t="s">
        <v>12</v>
      </c>
      <c r="J3" s="3" t="s">
        <v>11</v>
      </c>
      <c r="K3" s="10" t="s">
        <v>338</v>
      </c>
      <c r="L3" s="9" t="s">
        <v>339</v>
      </c>
      <c r="M3" s="52" t="s">
        <v>394</v>
      </c>
      <c r="N3" s="52" t="s">
        <v>395</v>
      </c>
      <c r="O3" s="52" t="s">
        <v>396</v>
      </c>
      <c r="P3" s="52" t="s">
        <v>397</v>
      </c>
      <c r="Q3" s="6" t="s">
        <v>10</v>
      </c>
      <c r="R3" s="8" t="s">
        <v>9</v>
      </c>
      <c r="S3" s="7" t="s">
        <v>8</v>
      </c>
      <c r="T3" s="6" t="s">
        <v>7</v>
      </c>
      <c r="U3" s="5" t="s">
        <v>340</v>
      </c>
      <c r="V3" s="3" t="s">
        <v>6</v>
      </c>
      <c r="W3" s="4" t="s">
        <v>5</v>
      </c>
      <c r="X3" s="3" t="s">
        <v>4</v>
      </c>
      <c r="Y3" s="3" t="s">
        <v>3</v>
      </c>
      <c r="Z3" s="2" t="s">
        <v>2</v>
      </c>
      <c r="AA3" s="2" t="s">
        <v>1</v>
      </c>
      <c r="AB3" s="2" t="s">
        <v>0</v>
      </c>
    </row>
    <row r="4" spans="1:28" s="25" customFormat="1" ht="148.5" customHeight="1" x14ac:dyDescent="0.25">
      <c r="A4" s="22" t="s">
        <v>146</v>
      </c>
      <c r="B4" s="140" t="s">
        <v>120</v>
      </c>
      <c r="C4" s="22" t="s">
        <v>365</v>
      </c>
      <c r="D4" s="23"/>
      <c r="E4" s="19" t="s">
        <v>271</v>
      </c>
      <c r="F4" s="201" t="s">
        <v>121</v>
      </c>
      <c r="G4" s="42" t="s">
        <v>124</v>
      </c>
      <c r="H4" s="14">
        <v>0</v>
      </c>
      <c r="I4" s="43" t="s">
        <v>122</v>
      </c>
      <c r="J4" s="24">
        <v>600</v>
      </c>
      <c r="K4" s="76">
        <v>200</v>
      </c>
      <c r="L4" s="67">
        <v>100</v>
      </c>
      <c r="M4" s="53">
        <f>L4/K4</f>
        <v>0.5</v>
      </c>
      <c r="N4" s="200">
        <f>(M4+M5)/2</f>
        <v>0.75</v>
      </c>
      <c r="O4" s="200">
        <f>(N4+N6+N11+N14)/4</f>
        <v>0.71440476190476188</v>
      </c>
      <c r="P4" s="51">
        <f t="shared" ref="P4:P15" si="0">L4/J4</f>
        <v>0.16666666666666666</v>
      </c>
      <c r="Q4" s="138" t="s">
        <v>424</v>
      </c>
      <c r="R4" s="130" t="s">
        <v>425</v>
      </c>
      <c r="S4" s="138" t="s">
        <v>426</v>
      </c>
      <c r="T4" s="134" t="s">
        <v>427</v>
      </c>
      <c r="U4" s="128" t="s">
        <v>422</v>
      </c>
      <c r="V4" s="130" t="s">
        <v>285</v>
      </c>
      <c r="W4" s="128" t="s">
        <v>422</v>
      </c>
      <c r="X4" s="128" t="s">
        <v>286</v>
      </c>
      <c r="Y4" s="130" t="s">
        <v>287</v>
      </c>
      <c r="Z4" s="128" t="s">
        <v>422</v>
      </c>
      <c r="AA4" s="128" t="s">
        <v>422</v>
      </c>
      <c r="AB4" s="17" t="s">
        <v>429</v>
      </c>
    </row>
    <row r="5" spans="1:28" s="25" customFormat="1" ht="73.5" x14ac:dyDescent="0.25">
      <c r="A5" s="23"/>
      <c r="B5" s="140"/>
      <c r="C5" s="23"/>
      <c r="D5" s="23"/>
      <c r="E5" s="23"/>
      <c r="F5" s="201"/>
      <c r="G5" s="16" t="s">
        <v>125</v>
      </c>
      <c r="H5" s="37">
        <v>0</v>
      </c>
      <c r="I5" s="43" t="s">
        <v>123</v>
      </c>
      <c r="J5" s="24">
        <v>3</v>
      </c>
      <c r="K5" s="76">
        <v>1</v>
      </c>
      <c r="L5" s="38">
        <v>4</v>
      </c>
      <c r="M5" s="53">
        <v>1</v>
      </c>
      <c r="N5" s="161"/>
      <c r="O5" s="160"/>
      <c r="P5" s="51">
        <v>1</v>
      </c>
      <c r="Q5" s="139"/>
      <c r="R5" s="131"/>
      <c r="S5" s="139"/>
      <c r="T5" s="135"/>
      <c r="U5" s="129"/>
      <c r="V5" s="131"/>
      <c r="W5" s="129"/>
      <c r="X5" s="129"/>
      <c r="Y5" s="131"/>
      <c r="Z5" s="129"/>
      <c r="AA5" s="129"/>
      <c r="AB5" s="17" t="s">
        <v>428</v>
      </c>
    </row>
    <row r="6" spans="1:28" s="25" customFormat="1" ht="52.5" x14ac:dyDescent="0.25">
      <c r="A6" s="23"/>
      <c r="B6" s="140"/>
      <c r="C6" s="23"/>
      <c r="D6" s="23"/>
      <c r="E6" s="23"/>
      <c r="F6" s="201" t="s">
        <v>126</v>
      </c>
      <c r="G6" s="17" t="s">
        <v>128</v>
      </c>
      <c r="H6" s="37">
        <v>0</v>
      </c>
      <c r="I6" s="19" t="s">
        <v>127</v>
      </c>
      <c r="J6" s="24">
        <v>2400</v>
      </c>
      <c r="K6" s="76">
        <v>700</v>
      </c>
      <c r="L6" s="38">
        <v>0</v>
      </c>
      <c r="M6" s="53">
        <f>L6/K6</f>
        <v>0</v>
      </c>
      <c r="N6" s="146">
        <f>(M6+M7+M9+M8+M10)/5</f>
        <v>0.49333333333333335</v>
      </c>
      <c r="O6" s="160"/>
      <c r="P6" s="51">
        <f t="shared" si="0"/>
        <v>0</v>
      </c>
      <c r="Q6" s="24"/>
      <c r="R6" s="24"/>
      <c r="S6" s="24"/>
      <c r="T6" s="24"/>
      <c r="U6" s="24"/>
      <c r="V6" s="24"/>
      <c r="W6" s="24"/>
      <c r="X6" s="24"/>
      <c r="Y6" s="24"/>
      <c r="Z6" s="24"/>
      <c r="AA6" s="24"/>
      <c r="AB6" s="17" t="s">
        <v>431</v>
      </c>
    </row>
    <row r="7" spans="1:28" s="25" customFormat="1" ht="52.5" x14ac:dyDescent="0.25">
      <c r="A7" s="23"/>
      <c r="B7" s="140"/>
      <c r="C7" s="23"/>
      <c r="D7" s="23"/>
      <c r="E7" s="23"/>
      <c r="F7" s="201"/>
      <c r="G7" s="16" t="s">
        <v>130</v>
      </c>
      <c r="H7" s="37">
        <v>0</v>
      </c>
      <c r="I7" s="44" t="s">
        <v>129</v>
      </c>
      <c r="J7" s="24">
        <v>750</v>
      </c>
      <c r="K7" s="76">
        <v>250</v>
      </c>
      <c r="L7" s="67">
        <v>0</v>
      </c>
      <c r="M7" s="53">
        <v>0</v>
      </c>
      <c r="N7" s="187"/>
      <c r="O7" s="160"/>
      <c r="P7" s="51">
        <f t="shared" si="0"/>
        <v>0</v>
      </c>
      <c r="Q7" s="24"/>
      <c r="R7" s="24"/>
      <c r="S7" s="24"/>
      <c r="T7" s="24"/>
      <c r="U7" s="24"/>
      <c r="V7" s="24"/>
      <c r="W7" s="24"/>
      <c r="X7" s="24"/>
      <c r="Y7" s="24"/>
      <c r="Z7" s="24"/>
      <c r="AA7" s="24"/>
      <c r="AB7" s="17" t="s">
        <v>431</v>
      </c>
    </row>
    <row r="8" spans="1:28" s="25" customFormat="1" ht="136.5" x14ac:dyDescent="0.25">
      <c r="A8" s="23"/>
      <c r="B8" s="140"/>
      <c r="C8" s="23"/>
      <c r="D8" s="23"/>
      <c r="E8" s="23"/>
      <c r="F8" s="201"/>
      <c r="G8" s="17" t="s">
        <v>21</v>
      </c>
      <c r="H8" s="37">
        <v>200</v>
      </c>
      <c r="I8" s="19" t="s">
        <v>131</v>
      </c>
      <c r="J8" s="24">
        <v>600</v>
      </c>
      <c r="K8" s="76">
        <v>200</v>
      </c>
      <c r="L8" s="38">
        <v>200</v>
      </c>
      <c r="M8" s="53">
        <f>L8/K8</f>
        <v>1</v>
      </c>
      <c r="N8" s="187"/>
      <c r="O8" s="160"/>
      <c r="P8" s="51">
        <f t="shared" si="0"/>
        <v>0.33333333333333331</v>
      </c>
      <c r="Q8" s="19" t="s">
        <v>296</v>
      </c>
      <c r="R8" s="34" t="s">
        <v>292</v>
      </c>
      <c r="S8" s="62" t="s">
        <v>324</v>
      </c>
      <c r="T8" s="61" t="s">
        <v>325</v>
      </c>
      <c r="U8" s="61"/>
      <c r="V8" s="34" t="s">
        <v>285</v>
      </c>
      <c r="W8" s="63" t="s">
        <v>326</v>
      </c>
      <c r="X8" s="19" t="s">
        <v>286</v>
      </c>
      <c r="Y8" s="34" t="s">
        <v>287</v>
      </c>
      <c r="Z8" s="63" t="s">
        <v>326</v>
      </c>
      <c r="AA8" s="64">
        <v>0</v>
      </c>
      <c r="AB8" s="17" t="s">
        <v>343</v>
      </c>
    </row>
    <row r="9" spans="1:28" s="25" customFormat="1" ht="73.5" x14ac:dyDescent="0.25">
      <c r="A9" s="23"/>
      <c r="B9" s="140"/>
      <c r="C9" s="23"/>
      <c r="D9" s="23"/>
      <c r="E9" s="23"/>
      <c r="F9" s="201"/>
      <c r="G9" s="17" t="s">
        <v>133</v>
      </c>
      <c r="H9" s="37">
        <v>0</v>
      </c>
      <c r="I9" s="19" t="s">
        <v>132</v>
      </c>
      <c r="J9" s="24">
        <v>1</v>
      </c>
      <c r="K9" s="76">
        <v>1</v>
      </c>
      <c r="L9" s="67">
        <v>1</v>
      </c>
      <c r="M9" s="53">
        <f>L9/K9</f>
        <v>1</v>
      </c>
      <c r="N9" s="187"/>
      <c r="O9" s="160"/>
      <c r="P9" s="51">
        <f t="shared" si="0"/>
        <v>1</v>
      </c>
      <c r="Q9" s="24"/>
      <c r="R9" s="24"/>
      <c r="S9" s="24"/>
      <c r="T9" s="24"/>
      <c r="U9" s="24"/>
      <c r="V9" s="24"/>
      <c r="W9" s="24"/>
      <c r="X9" s="24"/>
      <c r="Y9" s="24"/>
      <c r="Z9" s="24"/>
      <c r="AA9" s="24"/>
      <c r="AB9" s="17" t="s">
        <v>479</v>
      </c>
    </row>
    <row r="10" spans="1:28" s="25" customFormat="1" ht="157.5" x14ac:dyDescent="0.25">
      <c r="A10" s="23"/>
      <c r="B10" s="140"/>
      <c r="C10" s="23"/>
      <c r="D10" s="23"/>
      <c r="E10" s="23"/>
      <c r="F10" s="201"/>
      <c r="G10" s="16" t="s">
        <v>135</v>
      </c>
      <c r="H10" s="37">
        <v>0</v>
      </c>
      <c r="I10" s="44" t="s">
        <v>134</v>
      </c>
      <c r="J10" s="24">
        <v>400</v>
      </c>
      <c r="K10" s="76">
        <v>150</v>
      </c>
      <c r="L10" s="38">
        <v>70</v>
      </c>
      <c r="M10" s="53">
        <f>L10/K10</f>
        <v>0.46666666666666667</v>
      </c>
      <c r="N10" s="147"/>
      <c r="O10" s="160"/>
      <c r="P10" s="51">
        <f t="shared" si="0"/>
        <v>0.17499999999999999</v>
      </c>
      <c r="Q10" s="19" t="s">
        <v>327</v>
      </c>
      <c r="R10" s="34" t="s">
        <v>288</v>
      </c>
      <c r="S10" s="19" t="s">
        <v>289</v>
      </c>
      <c r="T10" s="61" t="s">
        <v>328</v>
      </c>
      <c r="U10" s="61"/>
      <c r="V10" s="34" t="s">
        <v>285</v>
      </c>
      <c r="W10" s="34" t="s">
        <v>329</v>
      </c>
      <c r="X10" s="19" t="s">
        <v>286</v>
      </c>
      <c r="Y10" s="34" t="s">
        <v>287</v>
      </c>
      <c r="Z10" s="63" t="s">
        <v>329</v>
      </c>
      <c r="AA10" s="48">
        <v>0</v>
      </c>
      <c r="AB10" s="17" t="s">
        <v>344</v>
      </c>
    </row>
    <row r="11" spans="1:28" s="25" customFormat="1" ht="171.75" customHeight="1" x14ac:dyDescent="0.25">
      <c r="A11" s="23"/>
      <c r="B11" s="140"/>
      <c r="C11" s="23"/>
      <c r="D11" s="23"/>
      <c r="E11" s="23"/>
      <c r="F11" s="194" t="s">
        <v>136</v>
      </c>
      <c r="G11" s="184" t="s">
        <v>138</v>
      </c>
      <c r="H11" s="180">
        <v>0</v>
      </c>
      <c r="I11" s="196" t="s">
        <v>137</v>
      </c>
      <c r="J11" s="192">
        <v>800</v>
      </c>
      <c r="K11" s="198">
        <v>300</v>
      </c>
      <c r="L11" s="192">
        <v>400</v>
      </c>
      <c r="M11" s="200">
        <v>1</v>
      </c>
      <c r="N11" s="200">
        <f>(M11+M13)/2</f>
        <v>1</v>
      </c>
      <c r="O11" s="160"/>
      <c r="P11" s="200">
        <f>L11/J11</f>
        <v>0.5</v>
      </c>
      <c r="Q11" s="100" t="s">
        <v>386</v>
      </c>
      <c r="R11" s="91" t="s">
        <v>293</v>
      </c>
      <c r="S11" s="100" t="s">
        <v>451</v>
      </c>
      <c r="T11" s="101" t="s">
        <v>330</v>
      </c>
      <c r="U11" s="101"/>
      <c r="V11" s="49" t="s">
        <v>285</v>
      </c>
      <c r="W11" s="49" t="s">
        <v>318</v>
      </c>
      <c r="X11" s="100" t="s">
        <v>286</v>
      </c>
      <c r="Y11" s="49" t="s">
        <v>287</v>
      </c>
      <c r="Z11" s="108" t="s">
        <v>318</v>
      </c>
      <c r="AA11" s="108" t="s">
        <v>318</v>
      </c>
      <c r="AB11" s="92" t="s">
        <v>450</v>
      </c>
    </row>
    <row r="12" spans="1:28" s="25" customFormat="1" ht="83.25" customHeight="1" x14ac:dyDescent="0.25">
      <c r="A12" s="23"/>
      <c r="B12" s="140"/>
      <c r="C12" s="23"/>
      <c r="D12" s="23"/>
      <c r="E12" s="23"/>
      <c r="F12" s="195"/>
      <c r="G12" s="185"/>
      <c r="H12" s="181"/>
      <c r="I12" s="197"/>
      <c r="J12" s="193"/>
      <c r="K12" s="199"/>
      <c r="L12" s="193"/>
      <c r="M12" s="161"/>
      <c r="N12" s="160"/>
      <c r="O12" s="160"/>
      <c r="P12" s="161"/>
      <c r="Q12" s="138" t="s">
        <v>385</v>
      </c>
      <c r="R12" s="130" t="s">
        <v>384</v>
      </c>
      <c r="S12" s="128" t="s">
        <v>387</v>
      </c>
      <c r="T12" s="134" t="s">
        <v>390</v>
      </c>
      <c r="U12" s="134"/>
      <c r="V12" s="130" t="s">
        <v>285</v>
      </c>
      <c r="W12" s="130" t="s">
        <v>388</v>
      </c>
      <c r="X12" s="128" t="s">
        <v>286</v>
      </c>
      <c r="Y12" s="130" t="s">
        <v>287</v>
      </c>
      <c r="Z12" s="163">
        <v>297446334</v>
      </c>
      <c r="AA12" s="163">
        <v>297446334</v>
      </c>
      <c r="AB12" s="100" t="s">
        <v>389</v>
      </c>
    </row>
    <row r="13" spans="1:28" s="25" customFormat="1" ht="90.75" customHeight="1" x14ac:dyDescent="0.25">
      <c r="A13" s="23"/>
      <c r="B13" s="140"/>
      <c r="C13" s="23"/>
      <c r="D13" s="23"/>
      <c r="E13" s="23"/>
      <c r="F13" s="195"/>
      <c r="G13" s="110" t="s">
        <v>140</v>
      </c>
      <c r="H13" s="109">
        <v>0</v>
      </c>
      <c r="I13" s="113" t="s">
        <v>139</v>
      </c>
      <c r="J13" s="111">
        <v>50</v>
      </c>
      <c r="K13" s="114">
        <v>20</v>
      </c>
      <c r="L13" s="111">
        <v>50</v>
      </c>
      <c r="M13" s="112">
        <v>1</v>
      </c>
      <c r="N13" s="161"/>
      <c r="O13" s="160"/>
      <c r="P13" s="112">
        <f>L13/J13</f>
        <v>1</v>
      </c>
      <c r="Q13" s="155"/>
      <c r="R13" s="151"/>
      <c r="S13" s="159"/>
      <c r="T13" s="162"/>
      <c r="U13" s="162"/>
      <c r="V13" s="151"/>
      <c r="W13" s="151"/>
      <c r="X13" s="159"/>
      <c r="Y13" s="151"/>
      <c r="Z13" s="164"/>
      <c r="AA13" s="164"/>
      <c r="AB13" s="100" t="s">
        <v>452</v>
      </c>
    </row>
    <row r="14" spans="1:28" s="25" customFormat="1" ht="168.75" customHeight="1" x14ac:dyDescent="0.25">
      <c r="A14" s="23"/>
      <c r="B14" s="140"/>
      <c r="C14" s="23"/>
      <c r="D14" s="23"/>
      <c r="E14" s="23"/>
      <c r="F14" s="140" t="s">
        <v>145</v>
      </c>
      <c r="G14" s="16" t="s">
        <v>142</v>
      </c>
      <c r="H14" s="37">
        <v>25</v>
      </c>
      <c r="I14" s="44" t="s">
        <v>141</v>
      </c>
      <c r="J14" s="24">
        <v>1000</v>
      </c>
      <c r="K14" s="77">
        <v>350</v>
      </c>
      <c r="L14" s="24">
        <v>80</v>
      </c>
      <c r="M14" s="51">
        <f>L14/K14</f>
        <v>0.22857142857142856</v>
      </c>
      <c r="N14" s="200">
        <f>(M14+M15)/2</f>
        <v>0.61428571428571432</v>
      </c>
      <c r="O14" s="160"/>
      <c r="P14" s="51">
        <f t="shared" si="0"/>
        <v>0.08</v>
      </c>
      <c r="Q14" s="128" t="s">
        <v>420</v>
      </c>
      <c r="R14" s="130" t="s">
        <v>430</v>
      </c>
      <c r="S14" s="155" t="s">
        <v>391</v>
      </c>
      <c r="T14" s="155" t="s">
        <v>421</v>
      </c>
      <c r="U14" s="128" t="s">
        <v>422</v>
      </c>
      <c r="V14" s="128" t="s">
        <v>285</v>
      </c>
      <c r="W14" s="128" t="s">
        <v>422</v>
      </c>
      <c r="X14" s="128" t="s">
        <v>286</v>
      </c>
      <c r="Y14" s="130" t="s">
        <v>287</v>
      </c>
      <c r="Z14" s="128" t="s">
        <v>423</v>
      </c>
      <c r="AA14" s="128" t="s">
        <v>423</v>
      </c>
      <c r="AB14" s="17" t="s">
        <v>480</v>
      </c>
    </row>
    <row r="15" spans="1:28" s="25" customFormat="1" ht="42" x14ac:dyDescent="0.25">
      <c r="A15" s="23"/>
      <c r="B15" s="140"/>
      <c r="C15" s="23"/>
      <c r="D15" s="23"/>
      <c r="E15" s="23"/>
      <c r="F15" s="140"/>
      <c r="G15" s="16" t="s">
        <v>144</v>
      </c>
      <c r="H15" s="37">
        <v>0</v>
      </c>
      <c r="I15" s="44" t="s">
        <v>143</v>
      </c>
      <c r="J15" s="24">
        <v>100</v>
      </c>
      <c r="K15" s="76">
        <v>30</v>
      </c>
      <c r="L15" s="67">
        <v>80</v>
      </c>
      <c r="M15" s="51">
        <v>1</v>
      </c>
      <c r="N15" s="161"/>
      <c r="O15" s="161"/>
      <c r="P15" s="51">
        <f t="shared" si="0"/>
        <v>0.8</v>
      </c>
      <c r="Q15" s="129"/>
      <c r="R15" s="131"/>
      <c r="S15" s="139"/>
      <c r="T15" s="139"/>
      <c r="U15" s="129"/>
      <c r="V15" s="129"/>
      <c r="W15" s="129"/>
      <c r="X15" s="129"/>
      <c r="Y15" s="131"/>
      <c r="Z15" s="129"/>
      <c r="AA15" s="129"/>
      <c r="AB15" s="17" t="s">
        <v>481</v>
      </c>
    </row>
    <row r="18" spans="13:15" ht="58" x14ac:dyDescent="0.35">
      <c r="M18" s="125" t="s">
        <v>506</v>
      </c>
      <c r="O18" s="126">
        <f>(N4+N6+N11+N14)/4</f>
        <v>0.71440476190476188</v>
      </c>
    </row>
  </sheetData>
  <mergeCells count="52">
    <mergeCell ref="V14:V15"/>
    <mergeCell ref="B4:B15"/>
    <mergeCell ref="E1:AB1"/>
    <mergeCell ref="F4:F5"/>
    <mergeCell ref="F6:F10"/>
    <mergeCell ref="Y12:Y13"/>
    <mergeCell ref="Z12:Z13"/>
    <mergeCell ref="U12:U13"/>
    <mergeCell ref="AA12:AA13"/>
    <mergeCell ref="V12:V13"/>
    <mergeCell ref="W12:W13"/>
    <mergeCell ref="X12:X13"/>
    <mergeCell ref="N4:N5"/>
    <mergeCell ref="O4:O15"/>
    <mergeCell ref="L11:L12"/>
    <mergeCell ref="R12:R13"/>
    <mergeCell ref="T12:T13"/>
    <mergeCell ref="F14:F15"/>
    <mergeCell ref="F11:F13"/>
    <mergeCell ref="H11:H12"/>
    <mergeCell ref="G11:G12"/>
    <mergeCell ref="I11:I12"/>
    <mergeCell ref="J11:J12"/>
    <mergeCell ref="K11:K12"/>
    <mergeCell ref="P11:P12"/>
    <mergeCell ref="N14:N15"/>
    <mergeCell ref="M11:M12"/>
    <mergeCell ref="N11:N13"/>
    <mergeCell ref="S12:S13"/>
    <mergeCell ref="W4:W5"/>
    <mergeCell ref="Z4:Z5"/>
    <mergeCell ref="S4:S5"/>
    <mergeCell ref="T4:T5"/>
    <mergeCell ref="V4:V5"/>
    <mergeCell ref="X4:X5"/>
    <mergeCell ref="Y4:Y5"/>
    <mergeCell ref="AA4:AA5"/>
    <mergeCell ref="N6:N10"/>
    <mergeCell ref="AA14:AA15"/>
    <mergeCell ref="Q14:Q15"/>
    <mergeCell ref="R14:R15"/>
    <mergeCell ref="S14:S15"/>
    <mergeCell ref="Q12:Q13"/>
    <mergeCell ref="U14:U15"/>
    <mergeCell ref="T14:T15"/>
    <mergeCell ref="W14:W15"/>
    <mergeCell ref="X14:X15"/>
    <mergeCell ref="Y14:Y15"/>
    <mergeCell ref="Z14:Z15"/>
    <mergeCell ref="Q4:Q5"/>
    <mergeCell ref="R4:R5"/>
    <mergeCell ref="U4:U5"/>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9"/>
  <sheetViews>
    <sheetView topLeftCell="E25" zoomScaleNormal="100" workbookViewId="0">
      <selection activeCell="O29" sqref="O29"/>
    </sheetView>
  </sheetViews>
  <sheetFormatPr baseColWidth="10" defaultRowHeight="14.5" x14ac:dyDescent="0.35"/>
  <cols>
    <col min="4" max="4" width="18.453125" customWidth="1"/>
    <col min="5" max="5" width="19.453125" customWidth="1"/>
    <col min="6" max="6" width="16.26953125" customWidth="1"/>
    <col min="9" max="9" width="16.7265625" customWidth="1"/>
    <col min="10" max="10" width="11.54296875" customWidth="1"/>
    <col min="11" max="11" width="15.7265625" customWidth="1"/>
    <col min="12" max="16" width="16.7265625" customWidth="1"/>
    <col min="17" max="17" width="14.453125" customWidth="1"/>
    <col min="18" max="18" width="13" customWidth="1"/>
    <col min="20" max="20" width="13.453125" customWidth="1"/>
    <col min="21" max="21" width="15.7265625" customWidth="1"/>
    <col min="22" max="22" width="14" customWidth="1"/>
    <col min="23" max="23" width="14.54296875" customWidth="1"/>
    <col min="24" max="24" width="14.1796875" customWidth="1"/>
    <col min="25" max="25" width="18.1796875" customWidth="1"/>
    <col min="26" max="26" width="20" customWidth="1"/>
    <col min="27" max="27" width="18.26953125" customWidth="1"/>
    <col min="28" max="28" width="22.7265625" customWidth="1"/>
  </cols>
  <sheetData>
    <row r="1" spans="1:42" ht="63.75" customHeight="1" x14ac:dyDescent="0.35">
      <c r="E1" s="144" t="s">
        <v>341</v>
      </c>
      <c r="F1" s="144"/>
      <c r="G1" s="144"/>
      <c r="H1" s="144"/>
      <c r="I1" s="144"/>
      <c r="J1" s="144"/>
      <c r="K1" s="144"/>
      <c r="L1" s="144"/>
      <c r="M1" s="144"/>
      <c r="N1" s="144"/>
      <c r="O1" s="144"/>
      <c r="P1" s="144"/>
      <c r="Q1" s="144"/>
      <c r="R1" s="144"/>
      <c r="S1" s="144"/>
      <c r="T1" s="144"/>
      <c r="U1" s="144"/>
      <c r="V1" s="144"/>
      <c r="W1" s="144"/>
      <c r="X1" s="144"/>
      <c r="Y1" s="144"/>
      <c r="Z1" s="144"/>
      <c r="AA1" s="144"/>
      <c r="AB1" s="144"/>
    </row>
    <row r="3" spans="1:42" ht="70" x14ac:dyDescent="0.35">
      <c r="A3" s="26" t="s">
        <v>17</v>
      </c>
      <c r="B3" s="26" t="s">
        <v>355</v>
      </c>
      <c r="C3" s="3" t="s">
        <v>337</v>
      </c>
      <c r="D3" s="26" t="s">
        <v>16</v>
      </c>
      <c r="E3" s="26" t="s">
        <v>15</v>
      </c>
      <c r="F3" s="26" t="s">
        <v>14</v>
      </c>
      <c r="G3" s="26" t="s">
        <v>13</v>
      </c>
      <c r="H3" s="3" t="s">
        <v>337</v>
      </c>
      <c r="I3" s="27" t="s">
        <v>12</v>
      </c>
      <c r="J3" s="26" t="s">
        <v>11</v>
      </c>
      <c r="K3" s="10" t="s">
        <v>338</v>
      </c>
      <c r="L3" s="9" t="s">
        <v>339</v>
      </c>
      <c r="M3" s="52" t="s">
        <v>394</v>
      </c>
      <c r="N3" s="52" t="s">
        <v>395</v>
      </c>
      <c r="O3" s="52" t="s">
        <v>396</v>
      </c>
      <c r="P3" s="52" t="s">
        <v>397</v>
      </c>
      <c r="Q3" s="28" t="s">
        <v>10</v>
      </c>
      <c r="R3" s="29" t="s">
        <v>9</v>
      </c>
      <c r="S3" s="30" t="s">
        <v>8</v>
      </c>
      <c r="T3" s="28" t="s">
        <v>7</v>
      </c>
      <c r="U3" s="5" t="s">
        <v>340</v>
      </c>
      <c r="V3" s="26" t="s">
        <v>6</v>
      </c>
      <c r="W3" s="4" t="s">
        <v>5</v>
      </c>
      <c r="X3" s="26" t="s">
        <v>4</v>
      </c>
      <c r="Y3" s="26" t="s">
        <v>3</v>
      </c>
      <c r="Z3" s="32" t="s">
        <v>2</v>
      </c>
      <c r="AA3" s="32" t="s">
        <v>1</v>
      </c>
      <c r="AB3" s="32" t="s">
        <v>0</v>
      </c>
    </row>
    <row r="4" spans="1:42" s="23" customFormat="1" ht="63" x14ac:dyDescent="0.25">
      <c r="A4" s="22" t="s">
        <v>147</v>
      </c>
      <c r="B4" s="19" t="s">
        <v>366</v>
      </c>
      <c r="D4" s="180" t="s">
        <v>148</v>
      </c>
      <c r="E4" s="19" t="s">
        <v>272</v>
      </c>
      <c r="F4" s="140" t="s">
        <v>149</v>
      </c>
      <c r="G4" s="18" t="s">
        <v>151</v>
      </c>
      <c r="H4" s="12">
        <v>7</v>
      </c>
      <c r="I4" s="17" t="s">
        <v>150</v>
      </c>
      <c r="J4" s="24">
        <v>12</v>
      </c>
      <c r="K4" s="78">
        <v>4</v>
      </c>
      <c r="L4" s="24">
        <v>7</v>
      </c>
      <c r="M4" s="51">
        <v>1</v>
      </c>
      <c r="N4" s="200">
        <f>(M4+M5)/2</f>
        <v>1</v>
      </c>
      <c r="O4" s="200">
        <f>(N4+N6+N8)/3</f>
        <v>0.76666666666666661</v>
      </c>
      <c r="P4" s="51">
        <f>L4/J4</f>
        <v>0.58333333333333337</v>
      </c>
      <c r="Q4" s="19" t="s">
        <v>307</v>
      </c>
      <c r="R4" s="19" t="s">
        <v>307</v>
      </c>
      <c r="S4" s="19" t="s">
        <v>307</v>
      </c>
      <c r="T4" s="19" t="s">
        <v>307</v>
      </c>
      <c r="U4" s="19" t="s">
        <v>307</v>
      </c>
      <c r="V4" s="19" t="s">
        <v>307</v>
      </c>
      <c r="W4" s="19" t="s">
        <v>307</v>
      </c>
      <c r="X4" s="19" t="s">
        <v>307</v>
      </c>
      <c r="Y4" s="19" t="s">
        <v>307</v>
      </c>
      <c r="Z4" s="19" t="s">
        <v>307</v>
      </c>
      <c r="AA4" s="19" t="s">
        <v>307</v>
      </c>
      <c r="AB4" s="17" t="s">
        <v>302</v>
      </c>
      <c r="AC4" s="45"/>
      <c r="AD4" s="45"/>
      <c r="AE4" s="45"/>
      <c r="AF4" s="45"/>
      <c r="AG4" s="45"/>
      <c r="AH4" s="45"/>
      <c r="AI4" s="45"/>
      <c r="AJ4" s="45"/>
      <c r="AK4" s="45"/>
      <c r="AL4" s="45"/>
      <c r="AM4" s="45"/>
      <c r="AN4" s="45"/>
      <c r="AO4" s="45"/>
      <c r="AP4" s="45"/>
    </row>
    <row r="5" spans="1:42" s="23" customFormat="1" ht="42" x14ac:dyDescent="0.25">
      <c r="D5" s="186"/>
      <c r="F5" s="140"/>
      <c r="G5" s="16" t="s">
        <v>152</v>
      </c>
      <c r="H5" s="12">
        <v>50</v>
      </c>
      <c r="I5" s="17" t="s">
        <v>290</v>
      </c>
      <c r="J5" s="24">
        <v>200</v>
      </c>
      <c r="K5" s="78">
        <v>60</v>
      </c>
      <c r="L5" s="75">
        <v>60</v>
      </c>
      <c r="M5" s="53">
        <f>L5/K5</f>
        <v>1</v>
      </c>
      <c r="N5" s="161"/>
      <c r="O5" s="160"/>
      <c r="P5" s="51">
        <f t="shared" ref="P5:P26" si="0">L5/J5</f>
        <v>0.3</v>
      </c>
      <c r="Q5" s="19" t="s">
        <v>307</v>
      </c>
      <c r="R5" s="19" t="s">
        <v>307</v>
      </c>
      <c r="S5" s="19" t="s">
        <v>307</v>
      </c>
      <c r="T5" s="19" t="s">
        <v>307</v>
      </c>
      <c r="U5" s="19" t="s">
        <v>307</v>
      </c>
      <c r="V5" s="19" t="s">
        <v>307</v>
      </c>
      <c r="W5" s="19" t="s">
        <v>307</v>
      </c>
      <c r="X5" s="19" t="s">
        <v>307</v>
      </c>
      <c r="Y5" s="19" t="s">
        <v>307</v>
      </c>
      <c r="Z5" s="19" t="s">
        <v>307</v>
      </c>
      <c r="AA5" s="19" t="s">
        <v>307</v>
      </c>
      <c r="AB5" s="17" t="s">
        <v>291</v>
      </c>
      <c r="AC5" s="45"/>
      <c r="AD5" s="45"/>
      <c r="AE5" s="45"/>
      <c r="AF5" s="45"/>
      <c r="AG5" s="45"/>
      <c r="AH5" s="45"/>
      <c r="AI5" s="45"/>
      <c r="AJ5" s="45"/>
      <c r="AK5" s="45"/>
      <c r="AL5" s="45"/>
      <c r="AM5" s="45"/>
      <c r="AN5" s="45"/>
      <c r="AO5" s="45"/>
      <c r="AP5" s="45"/>
    </row>
    <row r="6" spans="1:42" s="23" customFormat="1" ht="73.5" x14ac:dyDescent="0.25">
      <c r="D6" s="186"/>
      <c r="F6" s="140" t="s">
        <v>157</v>
      </c>
      <c r="G6" s="17" t="s">
        <v>155</v>
      </c>
      <c r="H6" s="12">
        <v>0</v>
      </c>
      <c r="I6" s="17" t="s">
        <v>153</v>
      </c>
      <c r="J6" s="24">
        <v>1</v>
      </c>
      <c r="K6" s="78">
        <v>1</v>
      </c>
      <c r="L6" s="67">
        <v>0.6</v>
      </c>
      <c r="M6" s="51">
        <f>L6/K6</f>
        <v>0.6</v>
      </c>
      <c r="N6" s="200">
        <f>(M6+M7)/2</f>
        <v>0.8</v>
      </c>
      <c r="O6" s="160"/>
      <c r="P6" s="51">
        <f t="shared" si="0"/>
        <v>0.6</v>
      </c>
      <c r="Q6" s="74" t="s">
        <v>308</v>
      </c>
      <c r="R6" s="74" t="s">
        <v>308</v>
      </c>
      <c r="S6" s="74" t="s">
        <v>308</v>
      </c>
      <c r="T6" s="74" t="s">
        <v>308</v>
      </c>
      <c r="U6" s="74" t="s">
        <v>308</v>
      </c>
      <c r="V6" s="115" t="s">
        <v>308</v>
      </c>
      <c r="W6" s="115" t="s">
        <v>308</v>
      </c>
      <c r="X6" s="115" t="s">
        <v>308</v>
      </c>
      <c r="Y6" s="115" t="s">
        <v>308</v>
      </c>
      <c r="Z6" s="115" t="s">
        <v>308</v>
      </c>
      <c r="AA6" s="115" t="s">
        <v>308</v>
      </c>
      <c r="AB6" s="17" t="s">
        <v>453</v>
      </c>
      <c r="AC6" s="45"/>
      <c r="AD6" s="45"/>
      <c r="AE6" s="45"/>
      <c r="AF6" s="45"/>
      <c r="AG6" s="45"/>
      <c r="AH6" s="45"/>
      <c r="AI6" s="45"/>
      <c r="AJ6" s="45"/>
      <c r="AK6" s="45"/>
      <c r="AL6" s="45"/>
      <c r="AM6" s="45"/>
      <c r="AN6" s="45"/>
      <c r="AO6" s="45"/>
      <c r="AP6" s="45"/>
    </row>
    <row r="7" spans="1:42" s="23" customFormat="1" ht="73.5" x14ac:dyDescent="0.25">
      <c r="D7" s="186"/>
      <c r="F7" s="140"/>
      <c r="G7" s="16" t="s">
        <v>156</v>
      </c>
      <c r="H7" s="12">
        <v>1</v>
      </c>
      <c r="I7" s="17" t="s">
        <v>154</v>
      </c>
      <c r="J7" s="24">
        <v>1</v>
      </c>
      <c r="K7" s="78">
        <v>1</v>
      </c>
      <c r="L7" s="24">
        <v>1</v>
      </c>
      <c r="M7" s="51">
        <f>L7/K7</f>
        <v>1</v>
      </c>
      <c r="N7" s="161"/>
      <c r="O7" s="160"/>
      <c r="P7" s="51">
        <f t="shared" si="0"/>
        <v>1</v>
      </c>
      <c r="Q7" s="19" t="s">
        <v>307</v>
      </c>
      <c r="R7" s="19" t="s">
        <v>307</v>
      </c>
      <c r="S7" s="19" t="s">
        <v>307</v>
      </c>
      <c r="T7" s="19" t="s">
        <v>307</v>
      </c>
      <c r="U7" s="19" t="s">
        <v>307</v>
      </c>
      <c r="V7" s="19" t="s">
        <v>307</v>
      </c>
      <c r="W7" s="19" t="s">
        <v>307</v>
      </c>
      <c r="X7" s="19" t="s">
        <v>307</v>
      </c>
      <c r="Y7" s="19" t="s">
        <v>307</v>
      </c>
      <c r="Z7" s="19" t="s">
        <v>307</v>
      </c>
      <c r="AA7" s="19" t="s">
        <v>307</v>
      </c>
      <c r="AB7" s="17" t="s">
        <v>448</v>
      </c>
      <c r="AC7" s="45"/>
      <c r="AD7" s="45"/>
      <c r="AE7" s="45"/>
      <c r="AF7" s="45"/>
      <c r="AG7" s="45"/>
      <c r="AH7" s="45"/>
      <c r="AI7" s="45"/>
      <c r="AJ7" s="45"/>
      <c r="AK7" s="45"/>
      <c r="AL7" s="45"/>
      <c r="AM7" s="45"/>
      <c r="AN7" s="45"/>
      <c r="AO7" s="45"/>
      <c r="AP7" s="45"/>
    </row>
    <row r="8" spans="1:42" s="23" customFormat="1" ht="63.5" thickBot="1" x14ac:dyDescent="0.3">
      <c r="D8" s="186"/>
      <c r="F8" s="12" t="s">
        <v>159</v>
      </c>
      <c r="G8" s="17" t="s">
        <v>26</v>
      </c>
      <c r="H8" s="12">
        <v>0</v>
      </c>
      <c r="I8" s="17" t="s">
        <v>158</v>
      </c>
      <c r="J8" s="24">
        <v>12</v>
      </c>
      <c r="K8" s="78">
        <v>4</v>
      </c>
      <c r="L8" s="67">
        <v>0</v>
      </c>
      <c r="M8" s="51">
        <v>0</v>
      </c>
      <c r="N8" s="200">
        <f>(M8+M9)/2</f>
        <v>0.5</v>
      </c>
      <c r="O8" s="160"/>
      <c r="P8" s="51">
        <v>0</v>
      </c>
      <c r="Q8" s="24"/>
      <c r="R8" s="24"/>
      <c r="S8" s="24"/>
      <c r="T8" s="24"/>
      <c r="U8" s="24"/>
      <c r="V8" s="24"/>
      <c r="W8" s="24"/>
      <c r="X8" s="24"/>
      <c r="Y8" s="24"/>
      <c r="Z8" s="24"/>
      <c r="AA8" s="24"/>
      <c r="AB8" s="17" t="s">
        <v>431</v>
      </c>
      <c r="AC8" s="45"/>
      <c r="AD8" s="45"/>
      <c r="AE8" s="45"/>
      <c r="AF8" s="45"/>
      <c r="AG8" s="45"/>
      <c r="AH8" s="45"/>
      <c r="AI8" s="45"/>
      <c r="AJ8" s="45"/>
      <c r="AK8" s="45"/>
      <c r="AL8" s="45"/>
      <c r="AM8" s="45"/>
      <c r="AN8" s="45"/>
      <c r="AO8" s="45"/>
      <c r="AP8" s="45"/>
    </row>
    <row r="9" spans="1:42" s="23" customFormat="1" ht="42.5" thickBot="1" x14ac:dyDescent="0.3">
      <c r="D9" s="181"/>
      <c r="F9" s="12" t="s">
        <v>20</v>
      </c>
      <c r="G9" s="17" t="s">
        <v>161</v>
      </c>
      <c r="H9" s="12">
        <v>2</v>
      </c>
      <c r="I9" s="17" t="s">
        <v>160</v>
      </c>
      <c r="J9" s="24">
        <v>8</v>
      </c>
      <c r="K9" s="78">
        <v>2</v>
      </c>
      <c r="L9" s="24">
        <v>2</v>
      </c>
      <c r="M9" s="51">
        <f>L9/K9</f>
        <v>1</v>
      </c>
      <c r="N9" s="161"/>
      <c r="O9" s="161"/>
      <c r="P9" s="51">
        <f t="shared" si="0"/>
        <v>0.25</v>
      </c>
      <c r="Q9" s="19" t="s">
        <v>307</v>
      </c>
      <c r="R9" s="19" t="s">
        <v>307</v>
      </c>
      <c r="S9" s="19" t="s">
        <v>307</v>
      </c>
      <c r="T9" s="19" t="s">
        <v>307</v>
      </c>
      <c r="U9" s="19" t="s">
        <v>307</v>
      </c>
      <c r="V9" s="19" t="s">
        <v>307</v>
      </c>
      <c r="W9" s="19" t="s">
        <v>307</v>
      </c>
      <c r="X9" s="19" t="s">
        <v>307</v>
      </c>
      <c r="Y9" s="19" t="s">
        <v>307</v>
      </c>
      <c r="Z9" s="19" t="s">
        <v>307</v>
      </c>
      <c r="AA9" s="19" t="s">
        <v>307</v>
      </c>
      <c r="AB9" s="47" t="s">
        <v>468</v>
      </c>
      <c r="AC9" s="45"/>
      <c r="AD9" s="45"/>
      <c r="AE9" s="45"/>
      <c r="AF9" s="45"/>
      <c r="AG9" s="45"/>
      <c r="AH9" s="45"/>
      <c r="AI9" s="45"/>
      <c r="AJ9" s="45"/>
      <c r="AK9" s="45"/>
      <c r="AL9" s="45"/>
      <c r="AM9" s="45"/>
      <c r="AN9" s="45"/>
      <c r="AO9" s="45"/>
      <c r="AP9" s="45"/>
    </row>
    <row r="10" spans="1:42" s="23" customFormat="1" ht="262.5" x14ac:dyDescent="0.25">
      <c r="B10" s="19" t="s">
        <v>367</v>
      </c>
      <c r="D10" s="180" t="s">
        <v>162</v>
      </c>
      <c r="E10" s="19" t="s">
        <v>273</v>
      </c>
      <c r="F10" s="140" t="s">
        <v>163</v>
      </c>
      <c r="G10" s="17" t="s">
        <v>167</v>
      </c>
      <c r="H10" s="12">
        <v>5</v>
      </c>
      <c r="I10" s="17" t="s">
        <v>164</v>
      </c>
      <c r="J10" s="24">
        <v>20</v>
      </c>
      <c r="K10" s="78">
        <v>10</v>
      </c>
      <c r="L10" s="24">
        <v>10</v>
      </c>
      <c r="M10" s="51">
        <f>L10/K10</f>
        <v>1</v>
      </c>
      <c r="N10" s="200">
        <f>(M10+M11+M12)/3</f>
        <v>1</v>
      </c>
      <c r="O10" s="200">
        <f>(N10+N13+N15+N16)/4</f>
        <v>0.58250000000000002</v>
      </c>
      <c r="P10" s="51">
        <f t="shared" si="0"/>
        <v>0.5</v>
      </c>
      <c r="Q10" s="128" t="s">
        <v>436</v>
      </c>
      <c r="R10" s="168" t="s">
        <v>438</v>
      </c>
      <c r="S10" s="172" t="s">
        <v>432</v>
      </c>
      <c r="T10" s="206" t="s">
        <v>433</v>
      </c>
      <c r="U10" s="202">
        <v>200000000</v>
      </c>
      <c r="V10" s="130" t="s">
        <v>285</v>
      </c>
      <c r="W10" s="202">
        <v>200000000</v>
      </c>
      <c r="X10" s="128" t="s">
        <v>286</v>
      </c>
      <c r="Y10" s="130" t="s">
        <v>287</v>
      </c>
      <c r="Z10" s="202">
        <v>200000000</v>
      </c>
      <c r="AA10" s="202">
        <v>200000000</v>
      </c>
      <c r="AB10" s="17" t="s">
        <v>434</v>
      </c>
      <c r="AC10" s="45"/>
      <c r="AD10" s="45"/>
      <c r="AE10" s="45"/>
      <c r="AF10" s="45"/>
      <c r="AG10" s="45"/>
      <c r="AH10" s="45"/>
      <c r="AI10" s="45"/>
      <c r="AJ10" s="45"/>
      <c r="AK10" s="45"/>
      <c r="AL10" s="45"/>
      <c r="AM10" s="45"/>
      <c r="AN10" s="45"/>
      <c r="AO10" s="45"/>
      <c r="AP10" s="45"/>
    </row>
    <row r="11" spans="1:42" s="23" customFormat="1" ht="94.5" x14ac:dyDescent="0.25">
      <c r="D11" s="186"/>
      <c r="F11" s="140"/>
      <c r="G11" s="16" t="s">
        <v>25</v>
      </c>
      <c r="H11" s="12">
        <v>0</v>
      </c>
      <c r="I11" s="17" t="s">
        <v>165</v>
      </c>
      <c r="J11" s="24">
        <v>35</v>
      </c>
      <c r="K11" s="78">
        <v>10</v>
      </c>
      <c r="L11" s="67">
        <v>10</v>
      </c>
      <c r="M11" s="51">
        <f>L11/K11</f>
        <v>1</v>
      </c>
      <c r="N11" s="160"/>
      <c r="O11" s="160"/>
      <c r="P11" s="51">
        <f t="shared" si="0"/>
        <v>0.2857142857142857</v>
      </c>
      <c r="Q11" s="159"/>
      <c r="R11" s="205"/>
      <c r="S11" s="172"/>
      <c r="T11" s="207"/>
      <c r="U11" s="203"/>
      <c r="V11" s="151"/>
      <c r="W11" s="203"/>
      <c r="X11" s="159"/>
      <c r="Y11" s="151"/>
      <c r="Z11" s="203"/>
      <c r="AA11" s="203"/>
      <c r="AB11" s="17" t="s">
        <v>454</v>
      </c>
      <c r="AC11" s="45"/>
      <c r="AD11" s="45"/>
      <c r="AE11" s="45"/>
      <c r="AF11" s="45"/>
      <c r="AG11" s="45"/>
      <c r="AH11" s="45"/>
      <c r="AI11" s="45"/>
      <c r="AJ11" s="45"/>
      <c r="AK11" s="45"/>
      <c r="AL11" s="45"/>
      <c r="AM11" s="45"/>
      <c r="AN11" s="45"/>
      <c r="AO11" s="45"/>
      <c r="AP11" s="45"/>
    </row>
    <row r="12" spans="1:42" s="23" customFormat="1" ht="42" x14ac:dyDescent="0.25">
      <c r="D12" s="186"/>
      <c r="F12" s="140"/>
      <c r="G12" s="16" t="s">
        <v>168</v>
      </c>
      <c r="H12" s="12">
        <v>0</v>
      </c>
      <c r="I12" s="17" t="s">
        <v>166</v>
      </c>
      <c r="J12" s="24">
        <v>50</v>
      </c>
      <c r="K12" s="78">
        <v>15</v>
      </c>
      <c r="L12" s="67">
        <v>15</v>
      </c>
      <c r="M12" s="51">
        <f>L12/K12</f>
        <v>1</v>
      </c>
      <c r="N12" s="161"/>
      <c r="O12" s="160"/>
      <c r="P12" s="51">
        <f t="shared" si="0"/>
        <v>0.3</v>
      </c>
      <c r="Q12" s="129"/>
      <c r="R12" s="169"/>
      <c r="S12" s="172"/>
      <c r="T12" s="208"/>
      <c r="U12" s="204"/>
      <c r="V12" s="131"/>
      <c r="W12" s="204"/>
      <c r="X12" s="129"/>
      <c r="Y12" s="131"/>
      <c r="Z12" s="204"/>
      <c r="AA12" s="204"/>
      <c r="AB12" s="17" t="s">
        <v>449</v>
      </c>
      <c r="AC12" s="45"/>
      <c r="AD12" s="45"/>
      <c r="AE12" s="45"/>
      <c r="AF12" s="45"/>
      <c r="AG12" s="45"/>
      <c r="AH12" s="45"/>
      <c r="AI12" s="45"/>
      <c r="AJ12" s="45"/>
      <c r="AK12" s="45"/>
      <c r="AL12" s="45"/>
      <c r="AM12" s="45"/>
      <c r="AN12" s="45"/>
      <c r="AO12" s="45"/>
      <c r="AP12" s="45"/>
    </row>
    <row r="13" spans="1:42" s="23" customFormat="1" ht="168.75" customHeight="1" x14ac:dyDescent="0.25">
      <c r="D13" s="186"/>
      <c r="F13" s="140" t="s">
        <v>169</v>
      </c>
      <c r="G13" s="16" t="s">
        <v>171</v>
      </c>
      <c r="H13" s="12">
        <v>0</v>
      </c>
      <c r="I13" s="17" t="s">
        <v>170</v>
      </c>
      <c r="J13" s="24">
        <v>5</v>
      </c>
      <c r="K13" s="78">
        <v>2</v>
      </c>
      <c r="L13" s="67">
        <v>1</v>
      </c>
      <c r="M13" s="51">
        <f t="shared" ref="M13:M14" si="1">L13/K13</f>
        <v>0.5</v>
      </c>
      <c r="N13" s="146">
        <f>(M13+M14)/2</f>
        <v>0.75</v>
      </c>
      <c r="O13" s="160"/>
      <c r="P13" s="51">
        <f t="shared" si="0"/>
        <v>0.2</v>
      </c>
      <c r="Q13" s="138" t="s">
        <v>435</v>
      </c>
      <c r="R13" s="130" t="s">
        <v>437</v>
      </c>
      <c r="S13" s="128" t="s">
        <v>439</v>
      </c>
      <c r="T13" s="128" t="s">
        <v>440</v>
      </c>
      <c r="U13" s="163">
        <v>100000000</v>
      </c>
      <c r="V13" s="130" t="s">
        <v>285</v>
      </c>
      <c r="W13" s="163">
        <v>100000000</v>
      </c>
      <c r="X13" s="128" t="s">
        <v>286</v>
      </c>
      <c r="Y13" s="130" t="s">
        <v>287</v>
      </c>
      <c r="Z13" s="163">
        <v>98000000</v>
      </c>
      <c r="AA13" s="163">
        <v>98000000</v>
      </c>
      <c r="AB13" s="17" t="s">
        <v>441</v>
      </c>
      <c r="AC13" s="45"/>
      <c r="AD13" s="45"/>
      <c r="AE13" s="45"/>
      <c r="AF13" s="45"/>
      <c r="AG13" s="45"/>
      <c r="AH13" s="45"/>
      <c r="AI13" s="45"/>
      <c r="AJ13" s="45"/>
      <c r="AK13" s="45"/>
      <c r="AL13" s="45"/>
      <c r="AM13" s="45"/>
      <c r="AN13" s="45"/>
      <c r="AO13" s="45"/>
      <c r="AP13" s="45"/>
    </row>
    <row r="14" spans="1:42" s="23" customFormat="1" ht="105" x14ac:dyDescent="0.25">
      <c r="D14" s="186"/>
      <c r="F14" s="140"/>
      <c r="G14" s="16" t="s">
        <v>173</v>
      </c>
      <c r="H14" s="12">
        <v>0</v>
      </c>
      <c r="I14" s="17" t="s">
        <v>172</v>
      </c>
      <c r="J14" s="24">
        <v>3</v>
      </c>
      <c r="K14" s="78">
        <v>1</v>
      </c>
      <c r="L14" s="67">
        <v>1</v>
      </c>
      <c r="M14" s="51">
        <f t="shared" si="1"/>
        <v>1</v>
      </c>
      <c r="N14" s="147"/>
      <c r="O14" s="160"/>
      <c r="P14" s="51">
        <f t="shared" si="0"/>
        <v>0.33333333333333331</v>
      </c>
      <c r="Q14" s="139"/>
      <c r="R14" s="131"/>
      <c r="S14" s="129"/>
      <c r="T14" s="129"/>
      <c r="U14" s="165"/>
      <c r="V14" s="131"/>
      <c r="W14" s="165"/>
      <c r="X14" s="129"/>
      <c r="Y14" s="131"/>
      <c r="Z14" s="165"/>
      <c r="AA14" s="165"/>
      <c r="AB14" s="17" t="s">
        <v>442</v>
      </c>
      <c r="AC14" s="45"/>
      <c r="AD14" s="45"/>
      <c r="AE14" s="45"/>
      <c r="AF14" s="45"/>
      <c r="AG14" s="45"/>
      <c r="AH14" s="45"/>
      <c r="AI14" s="45"/>
      <c r="AJ14" s="45"/>
      <c r="AK14" s="45"/>
      <c r="AL14" s="45"/>
      <c r="AM14" s="45"/>
      <c r="AN14" s="45"/>
      <c r="AO14" s="45"/>
      <c r="AP14" s="45"/>
    </row>
    <row r="15" spans="1:42" s="23" customFormat="1" ht="115.5" x14ac:dyDescent="0.25">
      <c r="D15" s="186"/>
      <c r="F15" s="12" t="s">
        <v>175</v>
      </c>
      <c r="G15" s="16" t="s">
        <v>176</v>
      </c>
      <c r="H15" s="12">
        <v>0</v>
      </c>
      <c r="I15" s="17" t="s">
        <v>174</v>
      </c>
      <c r="J15" s="24">
        <v>400</v>
      </c>
      <c r="K15" s="78">
        <v>150</v>
      </c>
      <c r="L15" s="67">
        <v>50</v>
      </c>
      <c r="M15" s="53">
        <f>L15/K15</f>
        <v>0.33333333333333331</v>
      </c>
      <c r="N15" s="53">
        <v>0.33</v>
      </c>
      <c r="O15" s="160"/>
      <c r="P15" s="51">
        <f t="shared" si="0"/>
        <v>0.125</v>
      </c>
      <c r="Q15" s="116" t="s">
        <v>482</v>
      </c>
      <c r="R15" s="90" t="s">
        <v>483</v>
      </c>
      <c r="S15" s="122" t="s">
        <v>484</v>
      </c>
      <c r="T15" s="96" t="s">
        <v>485</v>
      </c>
      <c r="U15" s="119">
        <v>50000000</v>
      </c>
      <c r="V15" s="24" t="s">
        <v>285</v>
      </c>
      <c r="W15" s="119">
        <v>45500000</v>
      </c>
      <c r="X15" s="96" t="s">
        <v>286</v>
      </c>
      <c r="Y15" s="90" t="s">
        <v>287</v>
      </c>
      <c r="Z15" s="119">
        <v>45500000</v>
      </c>
      <c r="AA15" s="119">
        <v>45500000</v>
      </c>
      <c r="AB15" s="17" t="s">
        <v>486</v>
      </c>
      <c r="AC15" s="45"/>
      <c r="AD15" s="45"/>
      <c r="AE15" s="45"/>
      <c r="AF15" s="45"/>
      <c r="AG15" s="45"/>
      <c r="AH15" s="45"/>
      <c r="AI15" s="45"/>
      <c r="AJ15" s="45"/>
      <c r="AK15" s="45"/>
      <c r="AL15" s="45"/>
      <c r="AM15" s="45"/>
      <c r="AN15" s="45"/>
      <c r="AO15" s="45"/>
      <c r="AP15" s="45"/>
    </row>
    <row r="16" spans="1:42" s="23" customFormat="1" ht="84" x14ac:dyDescent="0.25">
      <c r="D16" s="181"/>
      <c r="F16" s="12" t="s">
        <v>177</v>
      </c>
      <c r="G16" s="16" t="s">
        <v>179</v>
      </c>
      <c r="H16" s="12">
        <v>0</v>
      </c>
      <c r="I16" s="17" t="s">
        <v>178</v>
      </c>
      <c r="J16" s="24">
        <v>600</v>
      </c>
      <c r="K16" s="78">
        <v>200</v>
      </c>
      <c r="L16" s="67">
        <v>50</v>
      </c>
      <c r="M16" s="51">
        <f>L16/K16</f>
        <v>0.25</v>
      </c>
      <c r="N16" s="53">
        <f>L16/K16</f>
        <v>0.25</v>
      </c>
      <c r="O16" s="161"/>
      <c r="P16" s="51">
        <f t="shared" si="0"/>
        <v>8.3333333333333329E-2</v>
      </c>
      <c r="Q16" s="116" t="s">
        <v>464</v>
      </c>
      <c r="R16" s="90" t="s">
        <v>465</v>
      </c>
      <c r="S16" s="96" t="s">
        <v>463</v>
      </c>
      <c r="T16" s="96" t="s">
        <v>466</v>
      </c>
      <c r="U16" s="119">
        <v>100000000</v>
      </c>
      <c r="V16" s="90" t="s">
        <v>285</v>
      </c>
      <c r="W16" s="119">
        <v>100000000</v>
      </c>
      <c r="X16" s="96" t="s">
        <v>286</v>
      </c>
      <c r="Y16" s="90" t="s">
        <v>287</v>
      </c>
      <c r="Z16" s="119">
        <v>100000000</v>
      </c>
      <c r="AA16" s="119">
        <v>100000000</v>
      </c>
      <c r="AB16" s="17" t="s">
        <v>469</v>
      </c>
      <c r="AC16" s="45"/>
      <c r="AD16" s="45"/>
      <c r="AE16" s="45"/>
      <c r="AF16" s="45"/>
      <c r="AG16" s="45"/>
      <c r="AH16" s="45"/>
      <c r="AI16" s="45"/>
      <c r="AJ16" s="45"/>
      <c r="AK16" s="45"/>
      <c r="AL16" s="45"/>
      <c r="AM16" s="45"/>
      <c r="AN16" s="45"/>
      <c r="AO16" s="45"/>
      <c r="AP16" s="45"/>
    </row>
    <row r="17" spans="2:42" s="23" customFormat="1" ht="111.75" customHeight="1" x14ac:dyDescent="0.25">
      <c r="B17" s="180" t="s">
        <v>368</v>
      </c>
      <c r="D17" s="140" t="s">
        <v>19</v>
      </c>
      <c r="E17" s="180" t="s">
        <v>274</v>
      </c>
      <c r="F17" s="140" t="s">
        <v>180</v>
      </c>
      <c r="G17" s="16" t="s">
        <v>181</v>
      </c>
      <c r="H17" s="12">
        <v>0</v>
      </c>
      <c r="I17" s="17" t="s">
        <v>263</v>
      </c>
      <c r="J17" s="24">
        <v>3</v>
      </c>
      <c r="K17" s="78">
        <v>1</v>
      </c>
      <c r="L17" s="67">
        <v>1</v>
      </c>
      <c r="M17" s="51">
        <f>L17/K17</f>
        <v>1</v>
      </c>
      <c r="N17" s="200">
        <f>(M17+M18)/2</f>
        <v>1</v>
      </c>
      <c r="O17" s="146">
        <v>1</v>
      </c>
      <c r="P17" s="51">
        <f t="shared" si="0"/>
        <v>0.33333333333333331</v>
      </c>
      <c r="Q17" s="134" t="s">
        <v>443</v>
      </c>
      <c r="R17" s="130" t="s">
        <v>444</v>
      </c>
      <c r="S17" s="128" t="s">
        <v>445</v>
      </c>
      <c r="T17" s="128" t="s">
        <v>467</v>
      </c>
      <c r="U17" s="163">
        <v>100000000</v>
      </c>
      <c r="V17" s="130" t="s">
        <v>285</v>
      </c>
      <c r="W17" s="163">
        <v>100000000</v>
      </c>
      <c r="X17" s="128" t="s">
        <v>286</v>
      </c>
      <c r="Y17" s="130" t="s">
        <v>287</v>
      </c>
      <c r="Z17" s="163">
        <v>100000000</v>
      </c>
      <c r="AA17" s="163">
        <v>100000000</v>
      </c>
      <c r="AB17" s="17" t="s">
        <v>446</v>
      </c>
      <c r="AC17" s="45"/>
      <c r="AD17" s="45"/>
      <c r="AE17" s="45"/>
      <c r="AF17" s="45"/>
      <c r="AG17" s="45"/>
      <c r="AH17" s="45"/>
      <c r="AI17" s="45"/>
      <c r="AJ17" s="45"/>
      <c r="AK17" s="45"/>
      <c r="AL17" s="45"/>
      <c r="AM17" s="45"/>
      <c r="AN17" s="45"/>
      <c r="AO17" s="45"/>
      <c r="AP17" s="45"/>
    </row>
    <row r="18" spans="2:42" s="23" customFormat="1" ht="63" x14ac:dyDescent="0.25">
      <c r="B18" s="181"/>
      <c r="D18" s="140"/>
      <c r="E18" s="181"/>
      <c r="F18" s="140"/>
      <c r="G18" s="16" t="s">
        <v>183</v>
      </c>
      <c r="H18" s="12">
        <v>0</v>
      </c>
      <c r="I18" s="17" t="s">
        <v>182</v>
      </c>
      <c r="J18" s="24">
        <v>6</v>
      </c>
      <c r="K18" s="78">
        <v>2</v>
      </c>
      <c r="L18" s="67">
        <v>2</v>
      </c>
      <c r="M18" s="51">
        <f>L18/K18</f>
        <v>1</v>
      </c>
      <c r="N18" s="161"/>
      <c r="O18" s="147"/>
      <c r="P18" s="51">
        <f t="shared" si="0"/>
        <v>0.33333333333333331</v>
      </c>
      <c r="Q18" s="135"/>
      <c r="R18" s="131"/>
      <c r="S18" s="129"/>
      <c r="T18" s="129"/>
      <c r="U18" s="165"/>
      <c r="V18" s="131"/>
      <c r="W18" s="165"/>
      <c r="X18" s="129"/>
      <c r="Y18" s="131"/>
      <c r="Z18" s="165"/>
      <c r="AA18" s="165"/>
      <c r="AB18" s="17" t="s">
        <v>447</v>
      </c>
      <c r="AC18" s="45"/>
      <c r="AD18" s="45"/>
      <c r="AE18" s="45"/>
      <c r="AF18" s="45"/>
      <c r="AG18" s="45"/>
      <c r="AH18" s="45"/>
      <c r="AI18" s="45"/>
      <c r="AJ18" s="45"/>
      <c r="AK18" s="45"/>
      <c r="AL18" s="45"/>
      <c r="AM18" s="45"/>
      <c r="AN18" s="45"/>
      <c r="AO18" s="45"/>
      <c r="AP18" s="45"/>
    </row>
    <row r="19" spans="2:42" s="23" customFormat="1" ht="115.5" x14ac:dyDescent="0.25">
      <c r="B19" s="36" t="s">
        <v>369</v>
      </c>
      <c r="D19" s="12" t="s">
        <v>184</v>
      </c>
      <c r="E19" s="36" t="s">
        <v>275</v>
      </c>
      <c r="F19" s="140" t="s">
        <v>185</v>
      </c>
      <c r="G19" s="16" t="s">
        <v>187</v>
      </c>
      <c r="H19" s="12">
        <v>0</v>
      </c>
      <c r="I19" s="17" t="s">
        <v>186</v>
      </c>
      <c r="J19" s="24">
        <v>200</v>
      </c>
      <c r="K19" s="78">
        <v>50</v>
      </c>
      <c r="L19" s="67">
        <v>0</v>
      </c>
      <c r="M19" s="53">
        <v>0</v>
      </c>
      <c r="N19" s="146">
        <f>(M19+M20+M21+M22)/4</f>
        <v>0.25</v>
      </c>
      <c r="O19" s="146">
        <f>(N19+N23)/2</f>
        <v>0.125</v>
      </c>
      <c r="P19" s="51">
        <f t="shared" si="0"/>
        <v>0</v>
      </c>
      <c r="Q19" s="24"/>
      <c r="R19" s="24"/>
      <c r="S19" s="24"/>
      <c r="T19" s="24"/>
      <c r="U19" s="24"/>
      <c r="V19" s="24"/>
      <c r="W19" s="24"/>
      <c r="X19" s="24"/>
      <c r="Y19" s="24"/>
      <c r="Z19" s="24"/>
      <c r="AA19" s="24"/>
      <c r="AB19" s="17" t="s">
        <v>431</v>
      </c>
      <c r="AC19" s="45"/>
      <c r="AD19" s="45"/>
      <c r="AE19" s="45"/>
      <c r="AF19" s="45"/>
      <c r="AG19" s="45"/>
      <c r="AH19" s="45"/>
      <c r="AI19" s="45"/>
      <c r="AJ19" s="45"/>
      <c r="AK19" s="45"/>
      <c r="AL19" s="45"/>
      <c r="AM19" s="45"/>
      <c r="AN19" s="45"/>
      <c r="AO19" s="45"/>
      <c r="AP19" s="45"/>
    </row>
    <row r="20" spans="2:42" s="23" customFormat="1" ht="31.5" x14ac:dyDescent="0.25">
      <c r="F20" s="140"/>
      <c r="G20" s="16" t="s">
        <v>189</v>
      </c>
      <c r="H20" s="12">
        <v>0</v>
      </c>
      <c r="I20" s="17" t="s">
        <v>188</v>
      </c>
      <c r="J20" s="24">
        <v>200</v>
      </c>
      <c r="K20" s="78">
        <v>50</v>
      </c>
      <c r="L20" s="67">
        <v>50</v>
      </c>
      <c r="M20" s="53">
        <f>+L20/K20</f>
        <v>1</v>
      </c>
      <c r="N20" s="187"/>
      <c r="O20" s="187"/>
      <c r="P20" s="51">
        <f t="shared" si="0"/>
        <v>0.25</v>
      </c>
      <c r="Q20" s="117" t="s">
        <v>308</v>
      </c>
      <c r="R20" s="117" t="s">
        <v>308</v>
      </c>
      <c r="S20" s="117" t="s">
        <v>308</v>
      </c>
      <c r="T20" s="117" t="s">
        <v>308</v>
      </c>
      <c r="U20" s="117" t="s">
        <v>308</v>
      </c>
      <c r="V20" s="117" t="s">
        <v>308</v>
      </c>
      <c r="W20" s="117" t="s">
        <v>308</v>
      </c>
      <c r="X20" s="117" t="s">
        <v>308</v>
      </c>
      <c r="Y20" s="117" t="s">
        <v>308</v>
      </c>
      <c r="Z20" s="117" t="s">
        <v>308</v>
      </c>
      <c r="AA20" s="117" t="s">
        <v>308</v>
      </c>
      <c r="AB20" s="17" t="s">
        <v>347</v>
      </c>
      <c r="AC20" s="45"/>
      <c r="AD20" s="45"/>
      <c r="AE20" s="45"/>
      <c r="AF20" s="45"/>
      <c r="AG20" s="45"/>
      <c r="AH20" s="45"/>
      <c r="AI20" s="45"/>
      <c r="AJ20" s="45"/>
      <c r="AK20" s="45"/>
      <c r="AL20" s="45"/>
      <c r="AM20" s="45"/>
      <c r="AN20" s="45"/>
      <c r="AO20" s="45"/>
      <c r="AP20" s="45"/>
    </row>
    <row r="21" spans="2:42" s="23" customFormat="1" ht="73.5" x14ac:dyDescent="0.25">
      <c r="F21" s="140"/>
      <c r="G21" s="16" t="s">
        <v>190</v>
      </c>
      <c r="H21" s="12">
        <v>3</v>
      </c>
      <c r="I21" s="17" t="s">
        <v>345</v>
      </c>
      <c r="J21" s="24">
        <v>100</v>
      </c>
      <c r="K21" s="78">
        <v>20</v>
      </c>
      <c r="L21" s="67">
        <v>0</v>
      </c>
      <c r="M21" s="53">
        <v>0</v>
      </c>
      <c r="N21" s="187"/>
      <c r="O21" s="187"/>
      <c r="P21" s="51">
        <f t="shared" si="0"/>
        <v>0</v>
      </c>
      <c r="Q21" s="24"/>
      <c r="R21" s="24"/>
      <c r="S21" s="24"/>
      <c r="T21" s="24"/>
      <c r="U21" s="24"/>
      <c r="V21" s="24"/>
      <c r="W21" s="24"/>
      <c r="X21" s="24"/>
      <c r="Y21" s="24"/>
      <c r="Z21" s="24"/>
      <c r="AA21" s="24"/>
      <c r="AB21" s="17" t="s">
        <v>456</v>
      </c>
      <c r="AC21" s="45"/>
      <c r="AD21" s="45"/>
      <c r="AE21" s="45"/>
      <c r="AF21" s="45"/>
      <c r="AG21" s="45"/>
      <c r="AH21" s="45"/>
      <c r="AI21" s="45"/>
      <c r="AJ21" s="45"/>
      <c r="AK21" s="45"/>
      <c r="AL21" s="45"/>
      <c r="AM21" s="45"/>
      <c r="AN21" s="45"/>
      <c r="AO21" s="45"/>
      <c r="AP21" s="45"/>
    </row>
    <row r="22" spans="2:42" s="23" customFormat="1" ht="63" x14ac:dyDescent="0.25">
      <c r="F22" s="140"/>
      <c r="G22" s="17" t="s">
        <v>192</v>
      </c>
      <c r="H22" s="12">
        <v>0</v>
      </c>
      <c r="I22" s="17" t="s">
        <v>191</v>
      </c>
      <c r="J22" s="24">
        <v>50</v>
      </c>
      <c r="K22" s="78">
        <v>30</v>
      </c>
      <c r="L22" s="67">
        <v>0</v>
      </c>
      <c r="M22" s="53">
        <v>0</v>
      </c>
      <c r="N22" s="147"/>
      <c r="O22" s="187"/>
      <c r="P22" s="51">
        <f t="shared" si="0"/>
        <v>0</v>
      </c>
      <c r="Q22" s="24"/>
      <c r="R22" s="24"/>
      <c r="S22" s="24"/>
      <c r="T22" s="24"/>
      <c r="U22" s="24"/>
      <c r="V22" s="24"/>
      <c r="W22" s="24"/>
      <c r="X22" s="24"/>
      <c r="Y22" s="24"/>
      <c r="Z22" s="24"/>
      <c r="AA22" s="24"/>
      <c r="AB22" s="17" t="s">
        <v>431</v>
      </c>
      <c r="AC22" s="45"/>
      <c r="AD22" s="45"/>
      <c r="AE22" s="45"/>
      <c r="AF22" s="45"/>
      <c r="AG22" s="45"/>
      <c r="AH22" s="45"/>
      <c r="AI22" s="45"/>
      <c r="AJ22" s="45"/>
      <c r="AK22" s="45"/>
      <c r="AL22" s="45"/>
      <c r="AM22" s="45"/>
      <c r="AN22" s="45"/>
      <c r="AO22" s="45"/>
      <c r="AP22" s="45"/>
    </row>
    <row r="23" spans="2:42" s="23" customFormat="1" ht="73.5" x14ac:dyDescent="0.25">
      <c r="F23" s="140" t="s">
        <v>193</v>
      </c>
      <c r="G23" s="16" t="s">
        <v>200</v>
      </c>
      <c r="H23" s="12">
        <v>170</v>
      </c>
      <c r="I23" s="17" t="s">
        <v>194</v>
      </c>
      <c r="J23" s="24">
        <v>200</v>
      </c>
      <c r="K23" s="79">
        <v>10</v>
      </c>
      <c r="L23" s="24">
        <v>3</v>
      </c>
      <c r="M23" s="51">
        <f>L23/K23</f>
        <v>0.3</v>
      </c>
      <c r="N23" s="200">
        <v>0</v>
      </c>
      <c r="O23" s="187"/>
      <c r="P23" s="51">
        <f t="shared" si="0"/>
        <v>1.4999999999999999E-2</v>
      </c>
      <c r="Q23" s="24"/>
      <c r="R23" s="24"/>
      <c r="S23" s="24"/>
      <c r="T23" s="24"/>
      <c r="U23" s="24"/>
      <c r="V23" s="24"/>
      <c r="W23" s="24"/>
      <c r="X23" s="24"/>
      <c r="Y23" s="24"/>
      <c r="Z23" s="24"/>
      <c r="AA23" s="24"/>
      <c r="AB23" s="17" t="s">
        <v>455</v>
      </c>
      <c r="AC23" s="45"/>
      <c r="AD23" s="45"/>
      <c r="AE23" s="45"/>
      <c r="AF23" s="45"/>
      <c r="AG23" s="45"/>
      <c r="AH23" s="45"/>
      <c r="AI23" s="45"/>
      <c r="AJ23" s="45"/>
      <c r="AK23" s="45"/>
      <c r="AL23" s="45"/>
      <c r="AM23" s="45"/>
      <c r="AN23" s="45"/>
      <c r="AO23" s="45"/>
      <c r="AP23" s="45"/>
    </row>
    <row r="24" spans="2:42" s="23" customFormat="1" ht="63" x14ac:dyDescent="0.25">
      <c r="F24" s="140"/>
      <c r="G24" s="16" t="s">
        <v>199</v>
      </c>
      <c r="H24" s="12">
        <v>0</v>
      </c>
      <c r="I24" s="17" t="s">
        <v>346</v>
      </c>
      <c r="J24" s="24">
        <v>100</v>
      </c>
      <c r="K24" s="79">
        <v>2</v>
      </c>
      <c r="L24" s="24">
        <v>0</v>
      </c>
      <c r="M24" s="51">
        <v>0</v>
      </c>
      <c r="N24" s="160"/>
      <c r="O24" s="187"/>
      <c r="P24" s="51">
        <f t="shared" si="0"/>
        <v>0</v>
      </c>
      <c r="Q24" s="24"/>
      <c r="R24" s="24"/>
      <c r="S24" s="24"/>
      <c r="T24" s="24"/>
      <c r="U24" s="24"/>
      <c r="V24" s="24"/>
      <c r="W24" s="24"/>
      <c r="X24" s="24"/>
      <c r="Y24" s="24"/>
      <c r="Z24" s="24"/>
      <c r="AA24" s="24"/>
      <c r="AB24" s="17" t="s">
        <v>456</v>
      </c>
      <c r="AC24" s="45"/>
      <c r="AD24" s="45"/>
      <c r="AE24" s="45"/>
      <c r="AF24" s="45"/>
      <c r="AG24" s="45"/>
      <c r="AH24" s="45"/>
      <c r="AI24" s="45"/>
      <c r="AJ24" s="45"/>
      <c r="AK24" s="45"/>
      <c r="AL24" s="45"/>
      <c r="AM24" s="45"/>
      <c r="AN24" s="45"/>
      <c r="AO24" s="45"/>
      <c r="AP24" s="45"/>
    </row>
    <row r="25" spans="2:42" s="23" customFormat="1" ht="63" x14ac:dyDescent="0.25">
      <c r="F25" s="140"/>
      <c r="G25" s="19" t="s">
        <v>198</v>
      </c>
      <c r="H25" s="12">
        <v>0</v>
      </c>
      <c r="I25" s="17" t="s">
        <v>195</v>
      </c>
      <c r="J25" s="24">
        <v>1</v>
      </c>
      <c r="K25" s="79">
        <v>1</v>
      </c>
      <c r="L25" s="24">
        <v>0</v>
      </c>
      <c r="M25" s="51">
        <v>0</v>
      </c>
      <c r="N25" s="160"/>
      <c r="O25" s="187"/>
      <c r="P25" s="51">
        <f t="shared" si="0"/>
        <v>0</v>
      </c>
      <c r="Q25" s="24"/>
      <c r="R25" s="24"/>
      <c r="S25" s="24"/>
      <c r="T25" s="24"/>
      <c r="U25" s="24"/>
      <c r="V25" s="24"/>
      <c r="W25" s="24"/>
      <c r="X25" s="24"/>
      <c r="Y25" s="24"/>
      <c r="Z25" s="24"/>
      <c r="AA25" s="24"/>
      <c r="AB25" s="17" t="s">
        <v>431</v>
      </c>
      <c r="AC25" s="45"/>
      <c r="AD25" s="45"/>
      <c r="AE25" s="45"/>
      <c r="AF25" s="45"/>
      <c r="AG25" s="45"/>
      <c r="AH25" s="45"/>
      <c r="AI25" s="45"/>
      <c r="AJ25" s="45"/>
      <c r="AK25" s="45"/>
      <c r="AL25" s="45"/>
      <c r="AM25" s="45"/>
      <c r="AN25" s="45"/>
      <c r="AO25" s="45"/>
      <c r="AP25" s="45"/>
    </row>
    <row r="26" spans="2:42" s="23" customFormat="1" ht="84" x14ac:dyDescent="0.25">
      <c r="F26" s="140"/>
      <c r="G26" s="17" t="s">
        <v>197</v>
      </c>
      <c r="H26" s="12">
        <v>0</v>
      </c>
      <c r="I26" s="17" t="s">
        <v>196</v>
      </c>
      <c r="J26" s="24">
        <v>1</v>
      </c>
      <c r="K26" s="79">
        <v>1</v>
      </c>
      <c r="L26" s="24">
        <v>0</v>
      </c>
      <c r="M26" s="51">
        <v>0</v>
      </c>
      <c r="N26" s="161"/>
      <c r="O26" s="147"/>
      <c r="P26" s="51">
        <f t="shared" si="0"/>
        <v>0</v>
      </c>
      <c r="Q26" s="24"/>
      <c r="R26" s="24"/>
      <c r="S26" s="24"/>
      <c r="T26" s="24"/>
      <c r="U26" s="24"/>
      <c r="V26" s="24"/>
      <c r="W26" s="24"/>
      <c r="X26" s="24"/>
      <c r="Y26" s="24"/>
      <c r="Z26" s="24"/>
      <c r="AA26" s="24"/>
      <c r="AB26" s="17" t="s">
        <v>456</v>
      </c>
      <c r="AC26" s="45"/>
      <c r="AD26" s="45"/>
      <c r="AE26" s="45"/>
      <c r="AF26" s="45"/>
      <c r="AG26" s="45"/>
      <c r="AH26" s="45"/>
      <c r="AI26" s="45"/>
      <c r="AJ26" s="45"/>
      <c r="AK26" s="45"/>
      <c r="AL26" s="45"/>
      <c r="AM26" s="45"/>
      <c r="AN26" s="45"/>
      <c r="AO26" s="45"/>
      <c r="AP26" s="45"/>
    </row>
    <row r="29" spans="2:42" ht="58" x14ac:dyDescent="0.35">
      <c r="J29" s="55"/>
      <c r="M29" s="56" t="s">
        <v>507</v>
      </c>
      <c r="N29" s="88"/>
      <c r="O29" s="124">
        <f>(O4+O10+O17+O19)/4</f>
        <v>0.61854166666666666</v>
      </c>
      <c r="P29" s="88"/>
    </row>
  </sheetData>
  <mergeCells count="58">
    <mergeCell ref="Z13:Z14"/>
    <mergeCell ref="AA13:AA14"/>
    <mergeCell ref="U17:U18"/>
    <mergeCell ref="V17:V18"/>
    <mergeCell ref="W17:W18"/>
    <mergeCell ref="X17:X18"/>
    <mergeCell ref="Y17:Y18"/>
    <mergeCell ref="Z17:Z18"/>
    <mergeCell ref="AA17:AA18"/>
    <mergeCell ref="U13:U14"/>
    <mergeCell ref="V13:V14"/>
    <mergeCell ref="W13:W14"/>
    <mergeCell ref="X13:X14"/>
    <mergeCell ref="Y13:Y14"/>
    <mergeCell ref="Q13:Q14"/>
    <mergeCell ref="R13:R14"/>
    <mergeCell ref="S13:S14"/>
    <mergeCell ref="T13:T14"/>
    <mergeCell ref="T17:T18"/>
    <mergeCell ref="S17:S18"/>
    <mergeCell ref="R17:R18"/>
    <mergeCell ref="Q17:Q18"/>
    <mergeCell ref="B17:B18"/>
    <mergeCell ref="N4:N5"/>
    <mergeCell ref="O4:O9"/>
    <mergeCell ref="N6:N7"/>
    <mergeCell ref="N10:N12"/>
    <mergeCell ref="O10:O16"/>
    <mergeCell ref="N13:N14"/>
    <mergeCell ref="N17:N18"/>
    <mergeCell ref="O17:O18"/>
    <mergeCell ref="D4:D9"/>
    <mergeCell ref="D10:D16"/>
    <mergeCell ref="D17:D18"/>
    <mergeCell ref="N8:N9"/>
    <mergeCell ref="F23:F26"/>
    <mergeCell ref="E17:E18"/>
    <mergeCell ref="E1:AB1"/>
    <mergeCell ref="F4:F5"/>
    <mergeCell ref="F6:F7"/>
    <mergeCell ref="F10:F12"/>
    <mergeCell ref="F13:F14"/>
    <mergeCell ref="N19:N22"/>
    <mergeCell ref="O19:O26"/>
    <mergeCell ref="N23:N26"/>
    <mergeCell ref="F17:F18"/>
    <mergeCell ref="F19:F22"/>
    <mergeCell ref="Q10:Q12"/>
    <mergeCell ref="R10:R12"/>
    <mergeCell ref="S10:S12"/>
    <mergeCell ref="T10:T12"/>
    <mergeCell ref="Z10:Z12"/>
    <mergeCell ref="AA10:AA12"/>
    <mergeCell ref="U10:U12"/>
    <mergeCell ref="V10:V12"/>
    <mergeCell ref="W10:W12"/>
    <mergeCell ref="X10:X12"/>
    <mergeCell ref="Y10:Y12"/>
  </mergeCell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29"/>
  <sheetViews>
    <sheetView tabSelected="1" topLeftCell="G24" workbookViewId="0">
      <selection activeCell="O29" sqref="O29"/>
    </sheetView>
  </sheetViews>
  <sheetFormatPr baseColWidth="10" defaultRowHeight="14.5" x14ac:dyDescent="0.35"/>
  <cols>
    <col min="1" max="3" width="16.453125" customWidth="1"/>
    <col min="4" max="4" width="16" customWidth="1"/>
    <col min="5" max="5" width="19.7265625" customWidth="1"/>
    <col min="6" max="6" width="16" customWidth="1"/>
    <col min="7" max="7" width="14" customWidth="1"/>
    <col min="9" max="9" width="15.7265625" customWidth="1"/>
    <col min="11" max="11" width="20.54296875" customWidth="1"/>
    <col min="12" max="16" width="17" customWidth="1"/>
    <col min="17" max="17" width="14.453125" customWidth="1"/>
    <col min="18" max="18" width="13.81640625" customWidth="1"/>
    <col min="20" max="20" width="13.26953125" customWidth="1"/>
    <col min="21" max="22" width="14.26953125" customWidth="1"/>
    <col min="23" max="23" width="15.1796875" customWidth="1"/>
    <col min="24" max="24" width="15.81640625" customWidth="1"/>
    <col min="25" max="25" width="18.7265625" customWidth="1"/>
    <col min="26" max="26" width="19.54296875" customWidth="1"/>
    <col min="27" max="27" width="19" customWidth="1"/>
    <col min="28" max="28" width="22.1796875" customWidth="1"/>
  </cols>
  <sheetData>
    <row r="1" spans="1:51" ht="66.75" customHeight="1" x14ac:dyDescent="0.35">
      <c r="E1" s="144" t="s">
        <v>341</v>
      </c>
      <c r="F1" s="144"/>
      <c r="G1" s="144"/>
      <c r="H1" s="144"/>
      <c r="I1" s="144"/>
      <c r="J1" s="144"/>
      <c r="K1" s="144"/>
      <c r="L1" s="144"/>
      <c r="M1" s="144"/>
      <c r="N1" s="144"/>
      <c r="O1" s="144"/>
      <c r="P1" s="144"/>
      <c r="Q1" s="144"/>
      <c r="R1" s="144"/>
      <c r="S1" s="144"/>
      <c r="T1" s="144"/>
      <c r="U1" s="144"/>
      <c r="V1" s="144"/>
      <c r="W1" s="144"/>
      <c r="X1" s="144"/>
      <c r="Y1" s="144"/>
      <c r="Z1" s="144"/>
      <c r="AA1" s="144"/>
      <c r="AB1" s="144"/>
    </row>
    <row r="3" spans="1:51" s="1" customFormat="1" ht="78.75" customHeight="1" x14ac:dyDescent="0.3">
      <c r="A3" s="26" t="s">
        <v>201</v>
      </c>
      <c r="B3" s="26" t="s">
        <v>355</v>
      </c>
      <c r="C3" s="3" t="s">
        <v>337</v>
      </c>
      <c r="D3" s="26" t="s">
        <v>16</v>
      </c>
      <c r="E3" s="26" t="s">
        <v>15</v>
      </c>
      <c r="F3" s="26" t="s">
        <v>14</v>
      </c>
      <c r="G3" s="26" t="s">
        <v>13</v>
      </c>
      <c r="H3" s="3" t="s">
        <v>337</v>
      </c>
      <c r="I3" s="27" t="s">
        <v>12</v>
      </c>
      <c r="J3" s="26" t="s">
        <v>11</v>
      </c>
      <c r="K3" s="10" t="s">
        <v>338</v>
      </c>
      <c r="L3" s="9" t="s">
        <v>339</v>
      </c>
      <c r="M3" s="52" t="s">
        <v>394</v>
      </c>
      <c r="N3" s="52" t="s">
        <v>395</v>
      </c>
      <c r="O3" s="52" t="s">
        <v>396</v>
      </c>
      <c r="P3" s="52" t="s">
        <v>397</v>
      </c>
      <c r="Q3" s="28" t="s">
        <v>10</v>
      </c>
      <c r="R3" s="29" t="s">
        <v>9</v>
      </c>
      <c r="S3" s="30" t="s">
        <v>8</v>
      </c>
      <c r="T3" s="28" t="s">
        <v>7</v>
      </c>
      <c r="U3" s="5" t="s">
        <v>340</v>
      </c>
      <c r="V3" s="26" t="s">
        <v>6</v>
      </c>
      <c r="W3" s="31" t="s">
        <v>5</v>
      </c>
      <c r="X3" s="26" t="s">
        <v>4</v>
      </c>
      <c r="Y3" s="26" t="s">
        <v>3</v>
      </c>
      <c r="Z3" s="32" t="s">
        <v>2</v>
      </c>
      <c r="AA3" s="32" t="s">
        <v>1</v>
      </c>
      <c r="AB3" s="32" t="s">
        <v>0</v>
      </c>
    </row>
    <row r="4" spans="1:51" s="23" customFormat="1" ht="106.5" customHeight="1" x14ac:dyDescent="0.25">
      <c r="A4" s="22" t="s">
        <v>202</v>
      </c>
      <c r="B4" s="128" t="s">
        <v>370</v>
      </c>
      <c r="D4" s="140" t="s">
        <v>203</v>
      </c>
      <c r="E4" s="128" t="s">
        <v>276</v>
      </c>
      <c r="F4" s="140" t="s">
        <v>204</v>
      </c>
      <c r="G4" s="21" t="s">
        <v>206</v>
      </c>
      <c r="H4" s="12">
        <v>0</v>
      </c>
      <c r="I4" s="19" t="s">
        <v>205</v>
      </c>
      <c r="J4" s="24">
        <v>3</v>
      </c>
      <c r="K4" s="78">
        <v>1</v>
      </c>
      <c r="L4" s="67">
        <v>0</v>
      </c>
      <c r="M4" s="51">
        <f>L4/K4</f>
        <v>0</v>
      </c>
      <c r="N4" s="200">
        <v>0</v>
      </c>
      <c r="O4" s="200">
        <v>0</v>
      </c>
      <c r="P4" s="51">
        <f t="shared" ref="P4:P15" si="0">L4/J4</f>
        <v>0</v>
      </c>
      <c r="Q4" s="24"/>
      <c r="R4" s="24"/>
      <c r="S4" s="24"/>
      <c r="T4" s="24"/>
      <c r="U4" s="24"/>
      <c r="V4" s="24"/>
      <c r="W4" s="24"/>
      <c r="X4" s="24"/>
      <c r="Y4" s="24"/>
      <c r="Z4" s="24"/>
      <c r="AA4" s="24"/>
      <c r="AB4" s="17" t="s">
        <v>431</v>
      </c>
      <c r="AC4" s="45"/>
      <c r="AD4" s="45"/>
      <c r="AE4" s="45"/>
      <c r="AF4" s="45"/>
      <c r="AG4" s="45"/>
      <c r="AH4" s="45"/>
      <c r="AI4" s="45"/>
      <c r="AJ4" s="45"/>
      <c r="AK4" s="45"/>
      <c r="AL4" s="45"/>
      <c r="AM4" s="45"/>
      <c r="AN4" s="45"/>
      <c r="AO4" s="45"/>
      <c r="AP4" s="45"/>
      <c r="AQ4" s="45"/>
      <c r="AR4" s="45"/>
      <c r="AS4" s="45"/>
      <c r="AT4" s="45"/>
      <c r="AU4" s="45"/>
      <c r="AV4" s="45"/>
      <c r="AW4" s="45"/>
      <c r="AX4" s="45"/>
      <c r="AY4" s="45"/>
    </row>
    <row r="5" spans="1:51" s="23" customFormat="1" ht="91.5" customHeight="1" x14ac:dyDescent="0.25">
      <c r="B5" s="159"/>
      <c r="D5" s="140"/>
      <c r="E5" s="159"/>
      <c r="F5" s="140"/>
      <c r="G5" s="16" t="s">
        <v>208</v>
      </c>
      <c r="H5" s="12">
        <v>0</v>
      </c>
      <c r="I5" s="19" t="s">
        <v>207</v>
      </c>
      <c r="J5" s="24">
        <v>6</v>
      </c>
      <c r="K5" s="78">
        <v>2</v>
      </c>
      <c r="L5" s="67">
        <v>0</v>
      </c>
      <c r="M5" s="51">
        <f t="shared" ref="M5:M6" si="1">L5/K5</f>
        <v>0</v>
      </c>
      <c r="N5" s="160"/>
      <c r="O5" s="160"/>
      <c r="P5" s="51">
        <f t="shared" si="0"/>
        <v>0</v>
      </c>
      <c r="Q5" s="24"/>
      <c r="R5" s="24"/>
      <c r="S5" s="24"/>
      <c r="T5" s="24"/>
      <c r="U5" s="24"/>
      <c r="V5" s="24"/>
      <c r="W5" s="24"/>
      <c r="X5" s="24"/>
      <c r="Y5" s="24"/>
      <c r="Z5" s="24"/>
      <c r="AA5" s="24"/>
      <c r="AB5" s="18" t="s">
        <v>431</v>
      </c>
      <c r="AC5" s="45"/>
      <c r="AD5" s="45"/>
      <c r="AE5" s="45"/>
      <c r="AF5" s="45"/>
      <c r="AG5" s="45"/>
      <c r="AH5" s="45"/>
      <c r="AI5" s="45"/>
      <c r="AJ5" s="45"/>
      <c r="AK5" s="45"/>
      <c r="AL5" s="45"/>
      <c r="AM5" s="45"/>
      <c r="AN5" s="45"/>
      <c r="AO5" s="45"/>
      <c r="AP5" s="45"/>
      <c r="AQ5" s="45"/>
      <c r="AR5" s="45"/>
      <c r="AS5" s="45"/>
      <c r="AT5" s="45"/>
      <c r="AU5" s="45"/>
      <c r="AV5" s="45"/>
      <c r="AW5" s="45"/>
      <c r="AX5" s="45"/>
      <c r="AY5" s="45"/>
    </row>
    <row r="6" spans="1:51" s="23" customFormat="1" ht="101.25" customHeight="1" x14ac:dyDescent="0.25">
      <c r="B6" s="129"/>
      <c r="D6" s="140"/>
      <c r="E6" s="129"/>
      <c r="F6" s="140"/>
      <c r="G6" s="16" t="s">
        <v>210</v>
      </c>
      <c r="H6" s="24">
        <v>0</v>
      </c>
      <c r="I6" s="19" t="s">
        <v>209</v>
      </c>
      <c r="J6" s="24">
        <v>3</v>
      </c>
      <c r="K6" s="78">
        <v>1</v>
      </c>
      <c r="L6" s="67">
        <v>0</v>
      </c>
      <c r="M6" s="51">
        <f t="shared" si="1"/>
        <v>0</v>
      </c>
      <c r="N6" s="161"/>
      <c r="O6" s="161"/>
      <c r="P6" s="51">
        <f t="shared" si="0"/>
        <v>0</v>
      </c>
      <c r="Q6" s="24"/>
      <c r="R6" s="24"/>
      <c r="S6" s="24"/>
      <c r="T6" s="24"/>
      <c r="U6" s="24"/>
      <c r="V6" s="24"/>
      <c r="W6" s="24"/>
      <c r="X6" s="24"/>
      <c r="Y6" s="24"/>
      <c r="Z6" s="24"/>
      <c r="AA6" s="24"/>
      <c r="AB6" s="17" t="s">
        <v>431</v>
      </c>
      <c r="AC6" s="45"/>
      <c r="AD6" s="45"/>
      <c r="AE6" s="45"/>
      <c r="AF6" s="45"/>
      <c r="AG6" s="45"/>
      <c r="AH6" s="45"/>
      <c r="AI6" s="45"/>
      <c r="AJ6" s="45"/>
      <c r="AK6" s="45"/>
      <c r="AL6" s="45"/>
      <c r="AM6" s="45"/>
      <c r="AN6" s="45"/>
      <c r="AO6" s="45"/>
      <c r="AP6" s="45"/>
      <c r="AQ6" s="45"/>
      <c r="AR6" s="45"/>
      <c r="AS6" s="45"/>
      <c r="AT6" s="45"/>
      <c r="AU6" s="45"/>
      <c r="AV6" s="45"/>
      <c r="AW6" s="45"/>
      <c r="AX6" s="45"/>
      <c r="AY6" s="45"/>
    </row>
    <row r="7" spans="1:51" s="23" customFormat="1" ht="78.75" customHeight="1" x14ac:dyDescent="0.25">
      <c r="B7" s="188" t="s">
        <v>371</v>
      </c>
      <c r="D7" s="180" t="s">
        <v>211</v>
      </c>
      <c r="E7" s="188" t="s">
        <v>278</v>
      </c>
      <c r="F7" s="180" t="s">
        <v>212</v>
      </c>
      <c r="G7" s="16" t="s">
        <v>214</v>
      </c>
      <c r="H7" s="12">
        <v>0</v>
      </c>
      <c r="I7" s="19" t="s">
        <v>213</v>
      </c>
      <c r="J7" s="24">
        <v>200</v>
      </c>
      <c r="K7" s="78">
        <v>50</v>
      </c>
      <c r="L7" s="67">
        <v>0</v>
      </c>
      <c r="M7" s="51">
        <f t="shared" ref="M7:M14" si="2">L7/K7</f>
        <v>0</v>
      </c>
      <c r="N7" s="200">
        <f>(M7+M8)/2</f>
        <v>0</v>
      </c>
      <c r="O7" s="200">
        <f>(N7+N9+N11)/3</f>
        <v>0.53333333333333333</v>
      </c>
      <c r="P7" s="51">
        <f t="shared" si="0"/>
        <v>0</v>
      </c>
      <c r="Q7" s="24"/>
      <c r="R7" s="24"/>
      <c r="S7" s="24"/>
      <c r="T7" s="24"/>
      <c r="U7" s="24"/>
      <c r="V7" s="24"/>
      <c r="W7" s="24"/>
      <c r="X7" s="24"/>
      <c r="Y7" s="24"/>
      <c r="Z7" s="24"/>
      <c r="AA7" s="24"/>
      <c r="AB7" s="17" t="s">
        <v>431</v>
      </c>
      <c r="AC7" s="45"/>
      <c r="AD7" s="45"/>
      <c r="AE7" s="45"/>
      <c r="AF7" s="45"/>
      <c r="AG7" s="45"/>
      <c r="AH7" s="45"/>
      <c r="AI7" s="45"/>
      <c r="AJ7" s="45"/>
      <c r="AK7" s="45"/>
      <c r="AL7" s="45"/>
      <c r="AM7" s="45"/>
      <c r="AN7" s="45"/>
      <c r="AO7" s="45"/>
      <c r="AP7" s="45"/>
      <c r="AQ7" s="45"/>
      <c r="AR7" s="45"/>
      <c r="AS7" s="45"/>
      <c r="AT7" s="45"/>
      <c r="AU7" s="45"/>
      <c r="AV7" s="45"/>
      <c r="AW7" s="45"/>
      <c r="AX7" s="45"/>
      <c r="AY7" s="45"/>
    </row>
    <row r="8" spans="1:51" s="23" customFormat="1" ht="104.25" customHeight="1" x14ac:dyDescent="0.25">
      <c r="B8" s="189"/>
      <c r="D8" s="186"/>
      <c r="E8" s="189"/>
      <c r="F8" s="181"/>
      <c r="G8" s="16" t="s">
        <v>216</v>
      </c>
      <c r="H8" s="24">
        <v>0</v>
      </c>
      <c r="I8" s="19" t="s">
        <v>215</v>
      </c>
      <c r="J8" s="24">
        <v>6</v>
      </c>
      <c r="K8" s="78">
        <v>2</v>
      </c>
      <c r="L8" s="67">
        <v>0</v>
      </c>
      <c r="M8" s="51">
        <f t="shared" si="2"/>
        <v>0</v>
      </c>
      <c r="N8" s="161"/>
      <c r="O8" s="160"/>
      <c r="P8" s="51">
        <f t="shared" si="0"/>
        <v>0</v>
      </c>
      <c r="Q8" s="24"/>
      <c r="R8" s="24"/>
      <c r="S8" s="24"/>
      <c r="T8" s="24"/>
      <c r="U8" s="24"/>
      <c r="V8" s="24"/>
      <c r="W8" s="24"/>
      <c r="X8" s="24"/>
      <c r="Y8" s="24"/>
      <c r="Z8" s="24"/>
      <c r="AA8" s="24"/>
      <c r="AB8" s="17" t="s">
        <v>431</v>
      </c>
      <c r="AC8" s="45"/>
      <c r="AD8" s="45"/>
      <c r="AE8" s="45"/>
      <c r="AF8" s="45"/>
      <c r="AG8" s="45"/>
      <c r="AH8" s="45"/>
      <c r="AI8" s="45"/>
      <c r="AJ8" s="45"/>
      <c r="AK8" s="45"/>
      <c r="AL8" s="45"/>
      <c r="AM8" s="45"/>
      <c r="AN8" s="45"/>
      <c r="AO8" s="45"/>
      <c r="AP8" s="45"/>
      <c r="AQ8" s="45"/>
      <c r="AR8" s="45"/>
      <c r="AS8" s="45"/>
      <c r="AT8" s="45"/>
      <c r="AU8" s="45"/>
      <c r="AV8" s="45"/>
      <c r="AW8" s="45"/>
      <c r="AX8" s="45"/>
      <c r="AY8" s="45"/>
    </row>
    <row r="9" spans="1:51" s="23" customFormat="1" ht="69.75" customHeight="1" x14ac:dyDescent="0.25">
      <c r="D9" s="186"/>
      <c r="F9" s="140" t="s">
        <v>217</v>
      </c>
      <c r="G9" s="16" t="s">
        <v>220</v>
      </c>
      <c r="H9" s="24">
        <v>1</v>
      </c>
      <c r="I9" s="19" t="s">
        <v>219</v>
      </c>
      <c r="J9" s="24">
        <v>4</v>
      </c>
      <c r="K9" s="80">
        <v>1</v>
      </c>
      <c r="L9" s="24">
        <v>1</v>
      </c>
      <c r="M9" s="51">
        <f t="shared" si="2"/>
        <v>1</v>
      </c>
      <c r="N9" s="200">
        <v>1</v>
      </c>
      <c r="O9" s="160"/>
      <c r="P9" s="51">
        <f t="shared" ref="P9:P25" si="3">L9/J9</f>
        <v>0.25</v>
      </c>
      <c r="Q9" s="58"/>
      <c r="R9" s="58"/>
      <c r="S9" s="58"/>
      <c r="T9" s="58"/>
      <c r="U9" s="58"/>
      <c r="V9" s="58"/>
      <c r="W9" s="58"/>
      <c r="X9" s="58"/>
      <c r="Y9" s="58"/>
      <c r="Z9" s="58"/>
      <c r="AA9" s="58"/>
      <c r="AB9" s="17" t="s">
        <v>500</v>
      </c>
      <c r="AC9" s="45"/>
      <c r="AD9" s="45"/>
      <c r="AE9" s="45"/>
      <c r="AF9" s="45"/>
      <c r="AG9" s="45"/>
      <c r="AH9" s="45"/>
      <c r="AI9" s="45"/>
      <c r="AJ9" s="45"/>
      <c r="AK9" s="45"/>
      <c r="AL9" s="45"/>
      <c r="AM9" s="45"/>
      <c r="AN9" s="45"/>
      <c r="AO9" s="45"/>
      <c r="AP9" s="45"/>
      <c r="AQ9" s="45"/>
      <c r="AR9" s="45"/>
      <c r="AS9" s="45"/>
      <c r="AT9" s="45"/>
      <c r="AU9" s="45"/>
      <c r="AV9" s="45"/>
      <c r="AW9" s="45"/>
      <c r="AX9" s="45"/>
      <c r="AY9" s="45"/>
    </row>
    <row r="10" spans="1:51" s="23" customFormat="1" ht="42" x14ac:dyDescent="0.25">
      <c r="D10" s="186"/>
      <c r="F10" s="140"/>
      <c r="G10" s="16" t="s">
        <v>221</v>
      </c>
      <c r="H10" s="24">
        <v>0</v>
      </c>
      <c r="I10" s="19" t="s">
        <v>218</v>
      </c>
      <c r="J10" s="33">
        <v>1</v>
      </c>
      <c r="K10" s="80">
        <v>50</v>
      </c>
      <c r="L10" s="66">
        <v>50</v>
      </c>
      <c r="M10" s="51">
        <f t="shared" si="2"/>
        <v>1</v>
      </c>
      <c r="N10" s="161"/>
      <c r="O10" s="160"/>
      <c r="P10" s="51">
        <v>0.5</v>
      </c>
      <c r="Q10" s="24"/>
      <c r="R10" s="24"/>
      <c r="S10" s="24"/>
      <c r="T10" s="24"/>
      <c r="U10" s="24"/>
      <c r="V10" s="24"/>
      <c r="W10" s="24"/>
      <c r="X10" s="24"/>
      <c r="Y10" s="24"/>
      <c r="Z10" s="24"/>
      <c r="AA10" s="24"/>
      <c r="AB10" s="17" t="s">
        <v>501</v>
      </c>
      <c r="AC10" s="45"/>
      <c r="AD10" s="45"/>
      <c r="AE10" s="45"/>
      <c r="AF10" s="45"/>
      <c r="AG10" s="45"/>
      <c r="AH10" s="45"/>
      <c r="AI10" s="45"/>
      <c r="AJ10" s="45"/>
      <c r="AK10" s="45"/>
      <c r="AL10" s="45"/>
      <c r="AM10" s="45"/>
      <c r="AN10" s="45"/>
      <c r="AO10" s="45"/>
      <c r="AP10" s="45"/>
      <c r="AQ10" s="45"/>
      <c r="AR10" s="45"/>
      <c r="AS10" s="45"/>
      <c r="AT10" s="45"/>
      <c r="AU10" s="45"/>
      <c r="AV10" s="45"/>
      <c r="AW10" s="45"/>
      <c r="AX10" s="45"/>
      <c r="AY10" s="45"/>
    </row>
    <row r="11" spans="1:51" s="23" customFormat="1" ht="105" x14ac:dyDescent="0.25">
      <c r="D11" s="181"/>
      <c r="F11" s="20" t="s">
        <v>222</v>
      </c>
      <c r="G11" s="16" t="s">
        <v>214</v>
      </c>
      <c r="H11" s="12">
        <v>0</v>
      </c>
      <c r="I11" s="19" t="s">
        <v>223</v>
      </c>
      <c r="J11" s="24">
        <v>500</v>
      </c>
      <c r="K11" s="80">
        <v>150</v>
      </c>
      <c r="L11" s="66">
        <v>90</v>
      </c>
      <c r="M11" s="51">
        <f t="shared" si="2"/>
        <v>0.6</v>
      </c>
      <c r="N11" s="53">
        <f>L11/K11</f>
        <v>0.6</v>
      </c>
      <c r="O11" s="161"/>
      <c r="P11" s="51">
        <f t="shared" si="0"/>
        <v>0.18</v>
      </c>
      <c r="Q11" s="62" t="s">
        <v>496</v>
      </c>
      <c r="R11" s="34" t="s">
        <v>502</v>
      </c>
      <c r="S11" s="96" t="s">
        <v>497</v>
      </c>
      <c r="T11" s="121" t="s">
        <v>498</v>
      </c>
      <c r="U11" s="119">
        <v>100000000</v>
      </c>
      <c r="V11" s="90" t="s">
        <v>285</v>
      </c>
      <c r="W11" s="119">
        <v>100000000</v>
      </c>
      <c r="X11" s="96" t="s">
        <v>286</v>
      </c>
      <c r="Y11" s="90" t="s">
        <v>287</v>
      </c>
      <c r="Z11" s="119">
        <v>97000000</v>
      </c>
      <c r="AA11" s="119">
        <v>97000000</v>
      </c>
      <c r="AB11" s="17" t="s">
        <v>499</v>
      </c>
      <c r="AC11" s="45"/>
      <c r="AD11" s="45"/>
      <c r="AE11" s="45"/>
      <c r="AF11" s="45"/>
      <c r="AG11" s="45"/>
      <c r="AH11" s="45"/>
      <c r="AI11" s="45"/>
      <c r="AJ11" s="45"/>
      <c r="AK11" s="45"/>
      <c r="AL11" s="45"/>
      <c r="AM11" s="45"/>
      <c r="AN11" s="45"/>
      <c r="AO11" s="45"/>
      <c r="AP11" s="45"/>
      <c r="AQ11" s="45"/>
      <c r="AR11" s="45"/>
      <c r="AS11" s="45"/>
      <c r="AT11" s="45"/>
      <c r="AU11" s="45"/>
      <c r="AV11" s="45"/>
      <c r="AW11" s="45"/>
      <c r="AX11" s="45"/>
      <c r="AY11" s="45"/>
    </row>
    <row r="12" spans="1:51" s="23" customFormat="1" ht="115.5" x14ac:dyDescent="0.25">
      <c r="B12" s="211" t="s">
        <v>372</v>
      </c>
      <c r="D12" s="180" t="s">
        <v>224</v>
      </c>
      <c r="E12" s="211" t="s">
        <v>279</v>
      </c>
      <c r="F12" s="180" t="s">
        <v>225</v>
      </c>
      <c r="G12" s="16" t="s">
        <v>227</v>
      </c>
      <c r="H12" s="12">
        <v>0</v>
      </c>
      <c r="I12" s="19" t="s">
        <v>226</v>
      </c>
      <c r="J12" s="24">
        <v>1500</v>
      </c>
      <c r="K12" s="80">
        <v>500</v>
      </c>
      <c r="L12" s="66">
        <v>50</v>
      </c>
      <c r="M12" s="51">
        <f t="shared" si="2"/>
        <v>0.1</v>
      </c>
      <c r="N12" s="200">
        <f>(M12+M13)/2</f>
        <v>0.05</v>
      </c>
      <c r="O12" s="200">
        <f>(N12+N14+N15)/3</f>
        <v>0.32333333333333336</v>
      </c>
      <c r="P12" s="51">
        <f t="shared" si="0"/>
        <v>3.3333333333333333E-2</v>
      </c>
      <c r="Q12" s="24"/>
      <c r="R12" s="123"/>
      <c r="S12" s="24"/>
      <c r="T12" s="24"/>
      <c r="U12" s="24"/>
      <c r="V12" s="24"/>
      <c r="W12" s="24"/>
      <c r="X12" s="24"/>
      <c r="Y12" s="24"/>
      <c r="Z12" s="24"/>
      <c r="AA12" s="24"/>
      <c r="AB12" s="17" t="s">
        <v>431</v>
      </c>
      <c r="AC12" s="45"/>
      <c r="AD12" s="45"/>
      <c r="AE12" s="45"/>
      <c r="AF12" s="45"/>
      <c r="AG12" s="45"/>
      <c r="AH12" s="45"/>
      <c r="AI12" s="45"/>
      <c r="AJ12" s="45"/>
      <c r="AK12" s="45"/>
      <c r="AL12" s="45"/>
      <c r="AM12" s="45"/>
      <c r="AN12" s="45"/>
      <c r="AO12" s="45"/>
      <c r="AP12" s="45"/>
      <c r="AQ12" s="45"/>
      <c r="AR12" s="45"/>
      <c r="AS12" s="45"/>
      <c r="AT12" s="45"/>
      <c r="AU12" s="45"/>
      <c r="AV12" s="45"/>
      <c r="AW12" s="45"/>
      <c r="AX12" s="45"/>
      <c r="AY12" s="45"/>
    </row>
    <row r="13" spans="1:51" s="23" customFormat="1" ht="84" x14ac:dyDescent="0.25">
      <c r="B13" s="212"/>
      <c r="D13" s="186"/>
      <c r="E13" s="212"/>
      <c r="F13" s="181"/>
      <c r="G13" s="16" t="s">
        <v>229</v>
      </c>
      <c r="H13" s="12">
        <v>0</v>
      </c>
      <c r="I13" s="19" t="s">
        <v>228</v>
      </c>
      <c r="J13" s="24">
        <v>12</v>
      </c>
      <c r="K13" s="80">
        <v>4</v>
      </c>
      <c r="L13" s="66">
        <v>0</v>
      </c>
      <c r="M13" s="51">
        <f t="shared" si="2"/>
        <v>0</v>
      </c>
      <c r="N13" s="161"/>
      <c r="O13" s="160"/>
      <c r="P13" s="51">
        <f t="shared" si="0"/>
        <v>0</v>
      </c>
      <c r="Q13" s="24"/>
      <c r="R13" s="24"/>
      <c r="S13" s="24"/>
      <c r="T13" s="24"/>
      <c r="U13" s="24"/>
      <c r="V13" s="24"/>
      <c r="W13" s="24"/>
      <c r="X13" s="24"/>
      <c r="Y13" s="24"/>
      <c r="Z13" s="24"/>
      <c r="AA13" s="24"/>
      <c r="AB13" s="17" t="s">
        <v>431</v>
      </c>
      <c r="AC13" s="45"/>
      <c r="AD13" s="45"/>
      <c r="AE13" s="45"/>
      <c r="AF13" s="45"/>
      <c r="AG13" s="45"/>
      <c r="AH13" s="45"/>
      <c r="AI13" s="45"/>
      <c r="AJ13" s="45"/>
      <c r="AK13" s="45"/>
      <c r="AL13" s="45"/>
      <c r="AM13" s="45"/>
      <c r="AN13" s="45"/>
      <c r="AO13" s="45"/>
      <c r="AP13" s="45"/>
      <c r="AQ13" s="45"/>
      <c r="AR13" s="45"/>
      <c r="AS13" s="45"/>
      <c r="AT13" s="45"/>
      <c r="AU13" s="45"/>
      <c r="AV13" s="45"/>
      <c r="AW13" s="45"/>
      <c r="AX13" s="45"/>
      <c r="AY13" s="45"/>
    </row>
    <row r="14" spans="1:51" s="23" customFormat="1" ht="123.75" customHeight="1" x14ac:dyDescent="0.25">
      <c r="B14" s="213"/>
      <c r="D14" s="186"/>
      <c r="E14" s="213"/>
      <c r="F14" s="107" t="s">
        <v>230</v>
      </c>
      <c r="G14" s="16" t="s">
        <v>232</v>
      </c>
      <c r="H14" s="12">
        <v>0</v>
      </c>
      <c r="I14" s="19" t="s">
        <v>231</v>
      </c>
      <c r="J14" s="24">
        <v>700</v>
      </c>
      <c r="K14" s="80">
        <v>200</v>
      </c>
      <c r="L14" s="66">
        <v>150</v>
      </c>
      <c r="M14" s="51">
        <f t="shared" si="2"/>
        <v>0.75</v>
      </c>
      <c r="N14" s="51">
        <v>0.75</v>
      </c>
      <c r="O14" s="160"/>
      <c r="P14" s="51">
        <f t="shared" si="0"/>
        <v>0.21428571428571427</v>
      </c>
      <c r="Q14" s="24"/>
      <c r="R14" s="24"/>
      <c r="S14" s="24"/>
      <c r="T14" s="24"/>
      <c r="U14" s="24"/>
      <c r="V14" s="24"/>
      <c r="W14" s="24"/>
      <c r="X14" s="24"/>
      <c r="Y14" s="24"/>
      <c r="Z14" s="24"/>
      <c r="AA14" s="24"/>
      <c r="AB14" s="17" t="s">
        <v>503</v>
      </c>
      <c r="AC14" s="45"/>
      <c r="AD14" s="45"/>
      <c r="AE14" s="45"/>
      <c r="AF14" s="45"/>
      <c r="AG14" s="45"/>
      <c r="AH14" s="45"/>
      <c r="AI14" s="45"/>
      <c r="AJ14" s="45"/>
      <c r="AK14" s="45"/>
      <c r="AL14" s="45"/>
      <c r="AM14" s="45"/>
      <c r="AN14" s="45"/>
      <c r="AO14" s="45"/>
      <c r="AP14" s="45"/>
      <c r="AQ14" s="45"/>
      <c r="AR14" s="45"/>
      <c r="AS14" s="45"/>
      <c r="AT14" s="45"/>
      <c r="AU14" s="45"/>
      <c r="AV14" s="45"/>
      <c r="AW14" s="45"/>
      <c r="AX14" s="45"/>
      <c r="AY14" s="45"/>
    </row>
    <row r="15" spans="1:51" s="23" customFormat="1" ht="73.5" x14ac:dyDescent="0.25">
      <c r="D15" s="181"/>
      <c r="F15" s="107" t="s">
        <v>233</v>
      </c>
      <c r="G15" s="16" t="s">
        <v>235</v>
      </c>
      <c r="H15" s="12">
        <v>0</v>
      </c>
      <c r="I15" s="19" t="s">
        <v>234</v>
      </c>
      <c r="J15" s="24">
        <v>1000</v>
      </c>
      <c r="K15" s="80">
        <v>300</v>
      </c>
      <c r="L15" s="66">
        <v>50</v>
      </c>
      <c r="M15" s="51">
        <f>L15/K15</f>
        <v>0.16666666666666666</v>
      </c>
      <c r="N15" s="51">
        <v>0.17</v>
      </c>
      <c r="O15" s="161"/>
      <c r="P15" s="51">
        <f t="shared" si="0"/>
        <v>0.05</v>
      </c>
      <c r="Q15" s="24"/>
      <c r="R15" s="24"/>
      <c r="S15" s="24"/>
      <c r="T15" s="24"/>
      <c r="U15" s="24"/>
      <c r="V15" s="24"/>
      <c r="W15" s="24"/>
      <c r="X15" s="24"/>
      <c r="Y15" s="24"/>
      <c r="Z15" s="24"/>
      <c r="AA15" s="24"/>
      <c r="AB15" s="17" t="s">
        <v>431</v>
      </c>
      <c r="AC15" s="45"/>
      <c r="AD15" s="45"/>
      <c r="AE15" s="45"/>
      <c r="AF15" s="45"/>
      <c r="AG15" s="45"/>
      <c r="AH15" s="45"/>
      <c r="AI15" s="45"/>
      <c r="AJ15" s="45"/>
      <c r="AK15" s="45"/>
      <c r="AL15" s="45"/>
      <c r="AM15" s="45"/>
      <c r="AN15" s="45"/>
      <c r="AO15" s="45"/>
      <c r="AP15" s="45"/>
      <c r="AQ15" s="45"/>
      <c r="AR15" s="45"/>
      <c r="AS15" s="45"/>
      <c r="AT15" s="45"/>
      <c r="AU15" s="45"/>
      <c r="AV15" s="45"/>
      <c r="AW15" s="45"/>
      <c r="AX15" s="45"/>
      <c r="AY15" s="45"/>
    </row>
    <row r="16" spans="1:51" s="23" customFormat="1" ht="113.25" customHeight="1" x14ac:dyDescent="0.25">
      <c r="B16" s="211" t="s">
        <v>373</v>
      </c>
      <c r="D16" s="180" t="s">
        <v>236</v>
      </c>
      <c r="E16" s="211" t="s">
        <v>283</v>
      </c>
      <c r="F16" s="180" t="s">
        <v>237</v>
      </c>
      <c r="G16" s="16" t="s">
        <v>239</v>
      </c>
      <c r="H16" s="12">
        <v>0</v>
      </c>
      <c r="I16" s="19" t="s">
        <v>238</v>
      </c>
      <c r="J16" s="24">
        <v>750</v>
      </c>
      <c r="K16" s="80">
        <v>250</v>
      </c>
      <c r="L16" s="66">
        <v>100</v>
      </c>
      <c r="M16" s="51">
        <f t="shared" ref="M16:M25" si="4">L16/K16</f>
        <v>0.4</v>
      </c>
      <c r="N16" s="200">
        <f>(M16+M17+M18)/3</f>
        <v>0.46666666666666662</v>
      </c>
      <c r="O16" s="200">
        <v>0.47</v>
      </c>
      <c r="P16" s="51">
        <f t="shared" si="3"/>
        <v>0.13333333333333333</v>
      </c>
      <c r="Q16" s="138" t="s">
        <v>457</v>
      </c>
      <c r="R16" s="130" t="s">
        <v>458</v>
      </c>
      <c r="S16" s="128" t="s">
        <v>459</v>
      </c>
      <c r="T16" s="128" t="s">
        <v>460</v>
      </c>
      <c r="U16" s="163">
        <v>200000000</v>
      </c>
      <c r="V16" s="130" t="s">
        <v>285</v>
      </c>
      <c r="W16" s="163">
        <v>200000000</v>
      </c>
      <c r="X16" s="128" t="s">
        <v>286</v>
      </c>
      <c r="Y16" s="130" t="s">
        <v>287</v>
      </c>
      <c r="Z16" s="163">
        <v>200000000</v>
      </c>
      <c r="AA16" s="163">
        <v>200000000</v>
      </c>
      <c r="AB16" s="17" t="s">
        <v>462</v>
      </c>
      <c r="AC16" s="45"/>
      <c r="AD16" s="45"/>
      <c r="AE16" s="45"/>
      <c r="AF16" s="45"/>
      <c r="AG16" s="45"/>
      <c r="AH16" s="45"/>
      <c r="AI16" s="45"/>
      <c r="AJ16" s="45"/>
      <c r="AK16" s="45"/>
      <c r="AL16" s="45"/>
      <c r="AM16" s="45"/>
      <c r="AN16" s="45"/>
      <c r="AO16" s="45"/>
      <c r="AP16" s="45"/>
      <c r="AQ16" s="45"/>
      <c r="AR16" s="45"/>
      <c r="AS16" s="45"/>
      <c r="AT16" s="45"/>
      <c r="AU16" s="45"/>
      <c r="AV16" s="45"/>
      <c r="AW16" s="45"/>
      <c r="AX16" s="45"/>
      <c r="AY16" s="45"/>
    </row>
    <row r="17" spans="2:51" s="23" customFormat="1" ht="226.5" customHeight="1" x14ac:dyDescent="0.25">
      <c r="B17" s="212"/>
      <c r="D17" s="186"/>
      <c r="E17" s="212"/>
      <c r="F17" s="186"/>
      <c r="G17" s="16" t="s">
        <v>241</v>
      </c>
      <c r="H17" s="12">
        <v>0</v>
      </c>
      <c r="I17" s="19" t="s">
        <v>240</v>
      </c>
      <c r="J17" s="24">
        <v>500</v>
      </c>
      <c r="K17" s="80">
        <v>150</v>
      </c>
      <c r="L17" s="66">
        <v>200</v>
      </c>
      <c r="M17" s="51">
        <v>1</v>
      </c>
      <c r="N17" s="160"/>
      <c r="O17" s="160"/>
      <c r="P17" s="51">
        <f t="shared" si="3"/>
        <v>0.4</v>
      </c>
      <c r="Q17" s="139"/>
      <c r="R17" s="131"/>
      <c r="S17" s="129"/>
      <c r="T17" s="129"/>
      <c r="U17" s="165"/>
      <c r="V17" s="131"/>
      <c r="W17" s="165"/>
      <c r="X17" s="129"/>
      <c r="Y17" s="131"/>
      <c r="Z17" s="165"/>
      <c r="AA17" s="165"/>
      <c r="AB17" s="17" t="s">
        <v>461</v>
      </c>
      <c r="AC17" s="45"/>
      <c r="AD17" s="45"/>
      <c r="AE17" s="45"/>
      <c r="AF17" s="45"/>
      <c r="AG17" s="45"/>
      <c r="AH17" s="45"/>
      <c r="AI17" s="45"/>
      <c r="AJ17" s="45"/>
      <c r="AK17" s="45"/>
      <c r="AL17" s="45"/>
      <c r="AM17" s="45"/>
      <c r="AN17" s="45"/>
      <c r="AO17" s="45"/>
      <c r="AP17" s="45"/>
      <c r="AQ17" s="45"/>
      <c r="AR17" s="45"/>
      <c r="AS17" s="45"/>
      <c r="AT17" s="45"/>
      <c r="AU17" s="45"/>
      <c r="AV17" s="45"/>
      <c r="AW17" s="45"/>
      <c r="AX17" s="45"/>
      <c r="AY17" s="45"/>
    </row>
    <row r="18" spans="2:51" s="23" customFormat="1" ht="90" customHeight="1" x14ac:dyDescent="0.25">
      <c r="B18" s="213"/>
      <c r="D18" s="181"/>
      <c r="E18" s="213"/>
      <c r="F18" s="181"/>
      <c r="G18" s="16" t="s">
        <v>243</v>
      </c>
      <c r="H18" s="12">
        <v>0</v>
      </c>
      <c r="I18" s="19" t="s">
        <v>242</v>
      </c>
      <c r="J18" s="24">
        <v>600</v>
      </c>
      <c r="K18" s="80">
        <v>200</v>
      </c>
      <c r="L18" s="66">
        <v>0</v>
      </c>
      <c r="M18" s="51">
        <f t="shared" si="4"/>
        <v>0</v>
      </c>
      <c r="N18" s="161"/>
      <c r="O18" s="161"/>
      <c r="P18" s="51">
        <f t="shared" si="3"/>
        <v>0</v>
      </c>
      <c r="Q18" s="24"/>
      <c r="R18" s="24"/>
      <c r="S18" s="24"/>
      <c r="T18" s="24"/>
      <c r="U18" s="24"/>
      <c r="V18" s="24"/>
      <c r="W18" s="24"/>
      <c r="X18" s="24"/>
      <c r="Y18" s="24"/>
      <c r="Z18" s="24"/>
      <c r="AA18" s="24"/>
      <c r="AB18" s="17" t="s">
        <v>431</v>
      </c>
      <c r="AC18" s="45"/>
      <c r="AD18" s="45"/>
      <c r="AE18" s="45"/>
      <c r="AF18" s="45"/>
      <c r="AG18" s="45"/>
      <c r="AH18" s="45"/>
      <c r="AI18" s="45"/>
      <c r="AJ18" s="45"/>
      <c r="AK18" s="45"/>
      <c r="AL18" s="45"/>
      <c r="AM18" s="45"/>
      <c r="AN18" s="45"/>
      <c r="AO18" s="45"/>
      <c r="AP18" s="45"/>
      <c r="AQ18" s="45"/>
      <c r="AR18" s="45"/>
      <c r="AS18" s="45"/>
      <c r="AT18" s="45"/>
      <c r="AU18" s="45"/>
      <c r="AV18" s="45"/>
      <c r="AW18" s="45"/>
      <c r="AX18" s="45"/>
      <c r="AY18" s="45"/>
    </row>
    <row r="19" spans="2:51" s="23" customFormat="1" ht="123.75" customHeight="1" x14ac:dyDescent="0.25">
      <c r="B19" s="188" t="s">
        <v>374</v>
      </c>
      <c r="D19" s="140" t="s">
        <v>244</v>
      </c>
      <c r="E19" s="188" t="s">
        <v>282</v>
      </c>
      <c r="F19" s="140" t="s">
        <v>245</v>
      </c>
      <c r="G19" s="16" t="s">
        <v>247</v>
      </c>
      <c r="H19" s="12">
        <v>0</v>
      </c>
      <c r="I19" s="19" t="s">
        <v>246</v>
      </c>
      <c r="J19" s="24">
        <v>1000</v>
      </c>
      <c r="K19" s="80">
        <v>300</v>
      </c>
      <c r="L19" s="66">
        <v>250</v>
      </c>
      <c r="M19" s="51">
        <f t="shared" si="4"/>
        <v>0.83333333333333337</v>
      </c>
      <c r="N19" s="200">
        <f>(M19+M20+M21)/3</f>
        <v>0.83333333333333337</v>
      </c>
      <c r="O19" s="200">
        <v>0.83</v>
      </c>
      <c r="P19" s="51">
        <f t="shared" si="3"/>
        <v>0.25</v>
      </c>
      <c r="Q19" s="138" t="s">
        <v>487</v>
      </c>
      <c r="R19" s="130" t="s">
        <v>488</v>
      </c>
      <c r="S19" s="138" t="s">
        <v>489</v>
      </c>
      <c r="T19" s="128" t="s">
        <v>490</v>
      </c>
      <c r="U19" s="163">
        <v>280000000</v>
      </c>
      <c r="V19" s="192" t="s">
        <v>285</v>
      </c>
      <c r="W19" s="163">
        <v>280000000</v>
      </c>
      <c r="X19" s="128" t="s">
        <v>286</v>
      </c>
      <c r="Y19" s="130" t="s">
        <v>287</v>
      </c>
      <c r="Z19" s="163">
        <v>280000000</v>
      </c>
      <c r="AA19" s="163">
        <v>280000000</v>
      </c>
      <c r="AB19" s="17" t="s">
        <v>491</v>
      </c>
      <c r="AC19" s="45"/>
      <c r="AD19" s="45"/>
      <c r="AE19" s="45"/>
      <c r="AF19" s="45"/>
      <c r="AG19" s="45"/>
      <c r="AH19" s="45"/>
      <c r="AI19" s="45"/>
      <c r="AJ19" s="45"/>
      <c r="AK19" s="45"/>
      <c r="AL19" s="45"/>
      <c r="AM19" s="45"/>
      <c r="AN19" s="45"/>
      <c r="AO19" s="45"/>
      <c r="AP19" s="45"/>
      <c r="AQ19" s="45"/>
      <c r="AR19" s="45"/>
      <c r="AS19" s="45"/>
      <c r="AT19" s="45"/>
      <c r="AU19" s="45"/>
      <c r="AV19" s="45"/>
      <c r="AW19" s="45"/>
      <c r="AX19" s="45"/>
      <c r="AY19" s="45"/>
    </row>
    <row r="20" spans="2:51" s="23" customFormat="1" ht="101.25" customHeight="1" x14ac:dyDescent="0.25">
      <c r="B20" s="189"/>
      <c r="D20" s="140"/>
      <c r="E20" s="189"/>
      <c r="F20" s="140"/>
      <c r="G20" s="16" t="s">
        <v>251</v>
      </c>
      <c r="H20" s="12">
        <v>0</v>
      </c>
      <c r="I20" s="19" t="s">
        <v>248</v>
      </c>
      <c r="J20" s="24">
        <v>1000</v>
      </c>
      <c r="K20" s="80">
        <v>300</v>
      </c>
      <c r="L20" s="66">
        <v>250</v>
      </c>
      <c r="M20" s="51">
        <f t="shared" si="4"/>
        <v>0.83333333333333337</v>
      </c>
      <c r="N20" s="160"/>
      <c r="O20" s="160"/>
      <c r="P20" s="51">
        <f t="shared" si="3"/>
        <v>0.25</v>
      </c>
      <c r="Q20" s="155"/>
      <c r="R20" s="151"/>
      <c r="S20" s="155"/>
      <c r="T20" s="159"/>
      <c r="U20" s="164"/>
      <c r="V20" s="209"/>
      <c r="W20" s="164"/>
      <c r="X20" s="159"/>
      <c r="Y20" s="151"/>
      <c r="Z20" s="164"/>
      <c r="AA20" s="164"/>
      <c r="AB20" s="17" t="s">
        <v>492</v>
      </c>
      <c r="AC20" s="45"/>
      <c r="AD20" s="45"/>
      <c r="AE20" s="45"/>
      <c r="AF20" s="45"/>
      <c r="AG20" s="45"/>
      <c r="AH20" s="45"/>
      <c r="AI20" s="45"/>
      <c r="AJ20" s="45"/>
      <c r="AK20" s="45"/>
      <c r="AL20" s="45"/>
      <c r="AM20" s="45"/>
      <c r="AN20" s="45"/>
      <c r="AO20" s="45"/>
      <c r="AP20" s="45"/>
      <c r="AQ20" s="45"/>
      <c r="AR20" s="45"/>
      <c r="AS20" s="45"/>
      <c r="AT20" s="45"/>
      <c r="AU20" s="45"/>
      <c r="AV20" s="45"/>
      <c r="AW20" s="45"/>
      <c r="AX20" s="45"/>
      <c r="AY20" s="45"/>
    </row>
    <row r="21" spans="2:51" s="23" customFormat="1" ht="73.5" x14ac:dyDescent="0.25">
      <c r="D21" s="140"/>
      <c r="F21" s="140"/>
      <c r="G21" s="16" t="s">
        <v>250</v>
      </c>
      <c r="H21" s="12">
        <v>0</v>
      </c>
      <c r="I21" s="19" t="s">
        <v>249</v>
      </c>
      <c r="J21" s="24">
        <v>1000</v>
      </c>
      <c r="K21" s="80">
        <v>300</v>
      </c>
      <c r="L21" s="66">
        <v>250</v>
      </c>
      <c r="M21" s="51">
        <f t="shared" si="4"/>
        <v>0.83333333333333337</v>
      </c>
      <c r="N21" s="161"/>
      <c r="O21" s="161"/>
      <c r="P21" s="51">
        <f t="shared" si="3"/>
        <v>0.25</v>
      </c>
      <c r="Q21" s="139"/>
      <c r="R21" s="131"/>
      <c r="S21" s="139"/>
      <c r="T21" s="129"/>
      <c r="U21" s="165"/>
      <c r="V21" s="193"/>
      <c r="W21" s="165"/>
      <c r="X21" s="129"/>
      <c r="Y21" s="131"/>
      <c r="Z21" s="165"/>
      <c r="AA21" s="165"/>
      <c r="AB21" s="17" t="s">
        <v>493</v>
      </c>
      <c r="AC21" s="45"/>
      <c r="AD21" s="45"/>
      <c r="AE21" s="45"/>
      <c r="AF21" s="45"/>
      <c r="AG21" s="45"/>
      <c r="AH21" s="45"/>
      <c r="AI21" s="45"/>
      <c r="AJ21" s="45"/>
      <c r="AK21" s="45"/>
      <c r="AL21" s="45"/>
      <c r="AM21" s="45"/>
      <c r="AN21" s="45"/>
      <c r="AO21" s="45"/>
      <c r="AP21" s="45"/>
      <c r="AQ21" s="45"/>
      <c r="AR21" s="45"/>
      <c r="AS21" s="45"/>
      <c r="AT21" s="45"/>
      <c r="AU21" s="45"/>
      <c r="AV21" s="45"/>
      <c r="AW21" s="45"/>
      <c r="AX21" s="45"/>
      <c r="AY21" s="45"/>
    </row>
    <row r="22" spans="2:51" s="23" customFormat="1" ht="178.5" x14ac:dyDescent="0.25">
      <c r="B22" s="188" t="s">
        <v>375</v>
      </c>
      <c r="C22" s="34"/>
      <c r="D22" s="140" t="s">
        <v>280</v>
      </c>
      <c r="E22" s="188" t="s">
        <v>281</v>
      </c>
      <c r="F22" s="140" t="s">
        <v>252</v>
      </c>
      <c r="G22" s="16" t="s">
        <v>258</v>
      </c>
      <c r="H22" s="12">
        <v>0</v>
      </c>
      <c r="I22" s="19" t="s">
        <v>253</v>
      </c>
      <c r="J22" s="24">
        <v>350</v>
      </c>
      <c r="K22" s="80">
        <v>100</v>
      </c>
      <c r="L22" s="24">
        <v>130</v>
      </c>
      <c r="M22" s="51">
        <v>1</v>
      </c>
      <c r="N22" s="200">
        <f>(M22+M23+M24+M25)/4</f>
        <v>0.75</v>
      </c>
      <c r="O22" s="200">
        <v>0.75</v>
      </c>
      <c r="P22" s="51">
        <f t="shared" si="3"/>
        <v>0.37142857142857144</v>
      </c>
      <c r="Q22" s="19" t="s">
        <v>294</v>
      </c>
      <c r="R22" s="48" t="s">
        <v>295</v>
      </c>
      <c r="S22" s="59" t="s">
        <v>305</v>
      </c>
      <c r="T22" s="61" t="s">
        <v>306</v>
      </c>
      <c r="U22" s="61"/>
      <c r="V22" s="34" t="s">
        <v>285</v>
      </c>
      <c r="W22" s="57">
        <v>250000000</v>
      </c>
      <c r="X22" s="19" t="s">
        <v>286</v>
      </c>
      <c r="Y22" s="34" t="s">
        <v>287</v>
      </c>
      <c r="Z22" s="57">
        <v>250000000</v>
      </c>
      <c r="AA22" s="48">
        <v>0</v>
      </c>
      <c r="AB22" s="17" t="s">
        <v>495</v>
      </c>
      <c r="AC22" s="45"/>
      <c r="AD22" s="45"/>
      <c r="AE22" s="45"/>
      <c r="AF22" s="45"/>
      <c r="AG22" s="45"/>
      <c r="AH22" s="45"/>
      <c r="AI22" s="45"/>
      <c r="AJ22" s="45"/>
      <c r="AK22" s="45"/>
      <c r="AL22" s="45"/>
      <c r="AM22" s="45"/>
      <c r="AN22" s="45"/>
      <c r="AO22" s="45"/>
      <c r="AP22" s="45"/>
      <c r="AQ22" s="45"/>
      <c r="AR22" s="45"/>
      <c r="AS22" s="45"/>
      <c r="AT22" s="45"/>
      <c r="AU22" s="45"/>
      <c r="AV22" s="45"/>
      <c r="AW22" s="45"/>
      <c r="AX22" s="45"/>
      <c r="AY22" s="45"/>
    </row>
    <row r="23" spans="2:51" s="23" customFormat="1" ht="115.5" x14ac:dyDescent="0.25">
      <c r="B23" s="210"/>
      <c r="D23" s="140"/>
      <c r="E23" s="210"/>
      <c r="F23" s="140"/>
      <c r="G23" s="16" t="s">
        <v>257</v>
      </c>
      <c r="H23" s="12">
        <v>0</v>
      </c>
      <c r="I23" s="19" t="s">
        <v>254</v>
      </c>
      <c r="J23" s="24">
        <v>1</v>
      </c>
      <c r="K23" s="80">
        <v>1</v>
      </c>
      <c r="L23" s="24">
        <v>1</v>
      </c>
      <c r="M23" s="51">
        <f t="shared" si="4"/>
        <v>1</v>
      </c>
      <c r="N23" s="160"/>
      <c r="O23" s="160"/>
      <c r="P23" s="51">
        <f t="shared" si="3"/>
        <v>1</v>
      </c>
      <c r="Q23" s="58" t="s">
        <v>308</v>
      </c>
      <c r="R23" s="58" t="s">
        <v>308</v>
      </c>
      <c r="S23" s="58" t="s">
        <v>308</v>
      </c>
      <c r="T23" s="58" t="s">
        <v>308</v>
      </c>
      <c r="U23" s="58" t="s">
        <v>308</v>
      </c>
      <c r="V23" s="58" t="s">
        <v>308</v>
      </c>
      <c r="W23" s="58" t="s">
        <v>308</v>
      </c>
      <c r="X23" s="58" t="s">
        <v>308</v>
      </c>
      <c r="Y23" s="58" t="s">
        <v>308</v>
      </c>
      <c r="Z23" s="58" t="s">
        <v>308</v>
      </c>
      <c r="AA23" s="58" t="s">
        <v>308</v>
      </c>
      <c r="AB23" s="17" t="s">
        <v>378</v>
      </c>
      <c r="AC23" s="45"/>
      <c r="AD23" s="45"/>
      <c r="AE23" s="45"/>
      <c r="AF23" s="45"/>
      <c r="AG23" s="45"/>
      <c r="AH23" s="45"/>
      <c r="AI23" s="45"/>
      <c r="AJ23" s="45"/>
      <c r="AK23" s="45"/>
      <c r="AL23" s="45"/>
      <c r="AM23" s="45"/>
      <c r="AN23" s="45"/>
      <c r="AO23" s="45"/>
      <c r="AP23" s="45"/>
      <c r="AQ23" s="45"/>
      <c r="AR23" s="45"/>
      <c r="AS23" s="45"/>
      <c r="AT23" s="45"/>
      <c r="AU23" s="45"/>
      <c r="AV23" s="45"/>
      <c r="AW23" s="45"/>
      <c r="AX23" s="45"/>
      <c r="AY23" s="45"/>
    </row>
    <row r="24" spans="2:51" s="23" customFormat="1" ht="67.5" customHeight="1" x14ac:dyDescent="0.25">
      <c r="B24" s="189"/>
      <c r="D24" s="140"/>
      <c r="E24" s="189"/>
      <c r="F24" s="140"/>
      <c r="G24" s="16" t="s">
        <v>256</v>
      </c>
      <c r="H24" s="12">
        <v>0</v>
      </c>
      <c r="I24" s="19" t="s">
        <v>255</v>
      </c>
      <c r="J24" s="24">
        <v>3</v>
      </c>
      <c r="K24" s="80">
        <v>1</v>
      </c>
      <c r="L24" s="66">
        <v>1</v>
      </c>
      <c r="M24" s="51">
        <f t="shared" si="4"/>
        <v>1</v>
      </c>
      <c r="N24" s="160"/>
      <c r="O24" s="160"/>
      <c r="P24" s="51">
        <f t="shared" si="3"/>
        <v>0.33333333333333331</v>
      </c>
      <c r="Q24" s="24"/>
      <c r="R24" s="24"/>
      <c r="S24" s="24"/>
      <c r="T24" s="24"/>
      <c r="U24" s="24"/>
      <c r="V24" s="24"/>
      <c r="W24" s="24"/>
      <c r="X24" s="24"/>
      <c r="Y24" s="24"/>
      <c r="Z24" s="24"/>
      <c r="AA24" s="24"/>
      <c r="AB24" s="17" t="s">
        <v>494</v>
      </c>
      <c r="AC24" s="45"/>
      <c r="AD24" s="45"/>
      <c r="AE24" s="45"/>
      <c r="AF24" s="45"/>
      <c r="AG24" s="45"/>
      <c r="AH24" s="45"/>
      <c r="AI24" s="45"/>
      <c r="AJ24" s="45"/>
      <c r="AK24" s="45"/>
      <c r="AL24" s="45"/>
      <c r="AM24" s="45"/>
      <c r="AN24" s="45"/>
      <c r="AO24" s="45"/>
      <c r="AP24" s="45"/>
      <c r="AQ24" s="45"/>
      <c r="AR24" s="45"/>
      <c r="AS24" s="45"/>
      <c r="AT24" s="45"/>
      <c r="AU24" s="45"/>
      <c r="AV24" s="45"/>
      <c r="AW24" s="45"/>
      <c r="AX24" s="45"/>
      <c r="AY24" s="45"/>
    </row>
    <row r="25" spans="2:51" s="23" customFormat="1" ht="73.5" x14ac:dyDescent="0.25">
      <c r="B25" s="17" t="s">
        <v>376</v>
      </c>
      <c r="D25" s="35" t="s">
        <v>262</v>
      </c>
      <c r="E25" s="17" t="s">
        <v>277</v>
      </c>
      <c r="F25" s="107" t="s">
        <v>261</v>
      </c>
      <c r="G25" s="16" t="s">
        <v>260</v>
      </c>
      <c r="H25" s="12">
        <v>0</v>
      </c>
      <c r="I25" s="19" t="s">
        <v>259</v>
      </c>
      <c r="J25" s="24">
        <v>400</v>
      </c>
      <c r="K25" s="79">
        <v>150</v>
      </c>
      <c r="L25" s="66">
        <v>0</v>
      </c>
      <c r="M25" s="51">
        <f t="shared" si="4"/>
        <v>0</v>
      </c>
      <c r="N25" s="161"/>
      <c r="O25" s="161"/>
      <c r="P25" s="51">
        <f t="shared" si="3"/>
        <v>0</v>
      </c>
      <c r="Q25" s="24"/>
      <c r="R25" s="24"/>
      <c r="S25" s="24"/>
      <c r="T25" s="24"/>
      <c r="U25" s="24"/>
      <c r="V25" s="24"/>
      <c r="W25" s="24"/>
      <c r="X25" s="24"/>
      <c r="Y25" s="24"/>
      <c r="Z25" s="24"/>
      <c r="AA25" s="24"/>
      <c r="AB25" s="18" t="s">
        <v>431</v>
      </c>
      <c r="AC25" s="45"/>
      <c r="AD25" s="45"/>
      <c r="AE25" s="45"/>
      <c r="AF25" s="45"/>
      <c r="AG25" s="45"/>
      <c r="AH25" s="45"/>
      <c r="AI25" s="45"/>
      <c r="AJ25" s="45"/>
      <c r="AK25" s="45"/>
      <c r="AL25" s="45"/>
      <c r="AM25" s="45"/>
      <c r="AN25" s="45"/>
      <c r="AO25" s="45"/>
      <c r="AP25" s="45"/>
      <c r="AQ25" s="45"/>
      <c r="AR25" s="45"/>
      <c r="AS25" s="45"/>
      <c r="AT25" s="45"/>
      <c r="AU25" s="45"/>
      <c r="AV25" s="45"/>
      <c r="AW25" s="45"/>
      <c r="AX25" s="45"/>
      <c r="AY25" s="45"/>
    </row>
    <row r="29" spans="2:51" ht="58" x14ac:dyDescent="0.35">
      <c r="M29" s="56" t="s">
        <v>508</v>
      </c>
      <c r="N29" s="88"/>
      <c r="O29" s="124">
        <f>(O4+O7+O12+O16+O19+O22)/6</f>
        <v>0.48444444444444446</v>
      </c>
      <c r="P29" s="88"/>
    </row>
  </sheetData>
  <mergeCells count="61">
    <mergeCell ref="B22:B24"/>
    <mergeCell ref="N4:N6"/>
    <mergeCell ref="O4:O6"/>
    <mergeCell ref="N7:N8"/>
    <mergeCell ref="O7:O11"/>
    <mergeCell ref="N9:N10"/>
    <mergeCell ref="N12:N13"/>
    <mergeCell ref="O12:O15"/>
    <mergeCell ref="N16:N18"/>
    <mergeCell ref="O16:O18"/>
    <mergeCell ref="N19:N21"/>
    <mergeCell ref="O19:O21"/>
    <mergeCell ref="N22:N25"/>
    <mergeCell ref="O22:O25"/>
    <mergeCell ref="B4:B6"/>
    <mergeCell ref="B7:B8"/>
    <mergeCell ref="B12:B14"/>
    <mergeCell ref="B16:B18"/>
    <mergeCell ref="B19:B20"/>
    <mergeCell ref="E1:AB1"/>
    <mergeCell ref="F4:F6"/>
    <mergeCell ref="D4:D6"/>
    <mergeCell ref="F9:F10"/>
    <mergeCell ref="F19:F21"/>
    <mergeCell ref="D19:D21"/>
    <mergeCell ref="E4:E6"/>
    <mergeCell ref="E7:E8"/>
    <mergeCell ref="E12:E14"/>
    <mergeCell ref="D7:D11"/>
    <mergeCell ref="D12:D15"/>
    <mergeCell ref="D16:D18"/>
    <mergeCell ref="V16:V17"/>
    <mergeCell ref="F7:F8"/>
    <mergeCell ref="E22:E24"/>
    <mergeCell ref="E19:E20"/>
    <mergeCell ref="E16:E18"/>
    <mergeCell ref="F22:F24"/>
    <mergeCell ref="F12:F13"/>
    <mergeCell ref="F16:F18"/>
    <mergeCell ref="X16:X17"/>
    <mergeCell ref="Y16:Y17"/>
    <mergeCell ref="Z16:Z17"/>
    <mergeCell ref="AA16:AA17"/>
    <mergeCell ref="D22:D24"/>
    <mergeCell ref="Q16:Q17"/>
    <mergeCell ref="R16:R17"/>
    <mergeCell ref="S16:S17"/>
    <mergeCell ref="T16:T17"/>
    <mergeCell ref="U16:U17"/>
    <mergeCell ref="Q19:Q21"/>
    <mergeCell ref="R19:R21"/>
    <mergeCell ref="S19:S21"/>
    <mergeCell ref="T19:T21"/>
    <mergeCell ref="W16:W17"/>
    <mergeCell ref="Z19:Z21"/>
    <mergeCell ref="AA19:AA21"/>
    <mergeCell ref="U19:U21"/>
    <mergeCell ref="V19:V21"/>
    <mergeCell ref="W19:W21"/>
    <mergeCell ref="X19:X21"/>
    <mergeCell ref="Y19:Y21"/>
  </mergeCells>
  <pageMargins left="0.7" right="0.7" top="0.75" bottom="0.75" header="0.3" footer="0.3"/>
  <pageSetup paperSize="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PILAR 1</vt:lpstr>
      <vt:lpstr>PILAR 2</vt:lpstr>
      <vt:lpstr>PILAR 3</vt:lpstr>
      <vt:lpstr>PILAR 4</vt:lpstr>
      <vt:lpstr>EJE TRANSVERSAL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cp:lastPrinted>2021-12-14T22:52:52Z</cp:lastPrinted>
  <dcterms:created xsi:type="dcterms:W3CDTF">2020-10-06T14:37:45Z</dcterms:created>
  <dcterms:modified xsi:type="dcterms:W3CDTF">2022-01-31T18:17:58Z</dcterms:modified>
</cp:coreProperties>
</file>