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SEGUIMIENTOS PLANES DE ACCION  A  31 DE DICIEMBRE DE 2020\"/>
    </mc:Choice>
  </mc:AlternateContent>
  <xr:revisionPtr revIDLastSave="0" documentId="8_{2801C704-1CC4-401B-B493-D82A723361B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Resiliente" sheetId="2" r:id="rId2"/>
    <sheet name="Incluyente" sheetId="3" r:id="rId3"/>
    <sheet name="Pujante" sheetId="4" r:id="rId4"/>
    <sheet name="Transparent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  <c r="R42" i="1" l="1"/>
  <c r="R40" i="1"/>
  <c r="R24" i="1"/>
  <c r="R19" i="1"/>
  <c r="AC16" i="1"/>
  <c r="AC15" i="1"/>
  <c r="AC14" i="1"/>
  <c r="AC10" i="1"/>
  <c r="AC6" i="1"/>
  <c r="AC4" i="1"/>
  <c r="AC67" i="1" s="1"/>
  <c r="Q50" i="1"/>
  <c r="P50" i="1"/>
  <c r="Q29" i="1"/>
  <c r="P29" i="1"/>
  <c r="Q26" i="1"/>
  <c r="P26" i="1"/>
  <c r="Q14" i="1"/>
  <c r="R14" i="1" s="1"/>
  <c r="Q13" i="1"/>
  <c r="AO9" i="1"/>
  <c r="P4" i="1"/>
  <c r="P13" i="1"/>
  <c r="P63" i="1" l="1"/>
  <c r="Q63" i="1" s="1"/>
  <c r="P62" i="1"/>
  <c r="Q62" i="1" s="1"/>
  <c r="R62" i="1" s="1"/>
  <c r="Y65" i="1"/>
  <c r="Y64" i="1"/>
  <c r="Y63" i="1"/>
  <c r="Y62" i="1"/>
  <c r="AO57" i="1" l="1"/>
  <c r="AO55" i="1"/>
  <c r="AO50" i="1"/>
  <c r="AO44" i="1"/>
  <c r="AO43" i="1"/>
  <c r="AO10" i="1"/>
  <c r="AO39" i="1"/>
  <c r="AO32" i="1"/>
  <c r="AO25" i="1"/>
  <c r="AO24" i="1"/>
  <c r="AO7" i="1"/>
  <c r="AO5" i="1"/>
  <c r="AO4" i="1"/>
  <c r="AO40" i="1" l="1"/>
  <c r="AO14" i="1" l="1"/>
  <c r="AO6" i="1"/>
  <c r="Y61" i="1" l="1"/>
  <c r="Y60" i="1"/>
  <c r="Y59" i="1"/>
  <c r="Y57" i="1"/>
  <c r="Y56" i="1" l="1"/>
  <c r="Y55" i="1"/>
  <c r="Y54" i="1"/>
  <c r="Y53" i="1"/>
  <c r="Y52" i="1"/>
  <c r="Y51" i="1"/>
  <c r="Y50" i="1"/>
  <c r="Y46" i="1"/>
  <c r="Y45" i="1"/>
  <c r="Y44" i="1"/>
  <c r="Y43" i="1"/>
  <c r="Q57" i="1" l="1"/>
  <c r="P57" i="1"/>
  <c r="P51" i="1"/>
  <c r="Y39" i="1" l="1"/>
  <c r="Y35" i="1"/>
  <c r="Y16" i="1"/>
  <c r="Y15" i="1"/>
  <c r="Y14" i="1"/>
  <c r="Y10" i="1"/>
  <c r="Y8" i="1"/>
  <c r="Y6" i="1"/>
  <c r="Y4" i="1"/>
  <c r="Q49" i="1"/>
  <c r="P49" i="1"/>
  <c r="Q48" i="1"/>
  <c r="P48" i="1"/>
  <c r="Q46" i="1"/>
  <c r="P46" i="1"/>
  <c r="Q43" i="1"/>
  <c r="R43" i="1" s="1"/>
  <c r="P43" i="1"/>
  <c r="Q10" i="1"/>
  <c r="P10" i="1"/>
  <c r="Q8" i="1"/>
  <c r="P8" i="1"/>
  <c r="Q6" i="1"/>
  <c r="P6" i="1"/>
  <c r="Q4" i="1"/>
  <c r="R4" i="1" s="1"/>
  <c r="R6" i="1" l="1"/>
  <c r="R67" i="1" s="1"/>
  <c r="P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yorlin lans vargas</author>
    <author>Fest Zona 6</author>
  </authors>
  <commentList>
    <comment ref="AF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  <comment ref="I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CUANTOS ESTUDIOS SON Y QUIEN VA A SER EL RESPONSABLE</t>
        </r>
      </text>
    </comment>
    <comment ref="I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yorlin lans vargas:</t>
        </r>
        <r>
          <rPr>
            <sz val="9"/>
            <color indexed="81"/>
            <rFont val="Tahoma"/>
            <family val="2"/>
          </rPr>
          <t xml:space="preserve">
Andres Porto Consultar</t>
        </r>
      </text>
    </comment>
    <comment ref="V19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Fest Zona 6: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S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  <comment ref="I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CUANTOS ESTUDIOS SON Y QUIEN VA A SER EL RESPONSABLE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S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S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S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</commentList>
</comments>
</file>

<file path=xl/sharedStrings.xml><?xml version="1.0" encoding="utf-8"?>
<sst xmlns="http://schemas.openxmlformats.org/spreadsheetml/2006/main" count="777" uniqueCount="384">
  <si>
    <t>PILAR</t>
  </si>
  <si>
    <t>LINEA ESTRATEGICA</t>
  </si>
  <si>
    <t>Indicador de Bienestar</t>
  </si>
  <si>
    <t>Línea Base 2019</t>
  </si>
  <si>
    <t>Meta 2020-2023</t>
  </si>
  <si>
    <t xml:space="preserve">PROGRAMA </t>
  </si>
  <si>
    <t>Indicador de Producto</t>
  </si>
  <si>
    <t>Descripción de la Meta Producto 2020-2023</t>
  </si>
  <si>
    <t>Valor Absoluto de la Meta Producto 2020-2023</t>
  </si>
  <si>
    <t xml:space="preserve">PROYECTOS </t>
  </si>
  <si>
    <t>RESILIENTE</t>
  </si>
  <si>
    <t>DESARROLLO URBANO</t>
  </si>
  <si>
    <t>Porcentaje de estudios y diseños de la ingenería de detalle de los canales de la ciudad</t>
  </si>
  <si>
    <t>39% Fuente Valorización Distrital</t>
  </si>
  <si>
    <t>Aumentar en un 9%  hasta alcanzar el 48% de estudios y diseños de la ingenería de detalle de los canales de la ciudad</t>
  </si>
  <si>
    <t>CAÑOS LAGOS, LAGUNAS Y CIENAGAS DE CARTAGENA</t>
  </si>
  <si>
    <t xml:space="preserve">Numero de estudios y diseños de detalles </t>
  </si>
  <si>
    <t>Estudios y diseños de detalles del eje 1 y 2 del programa</t>
  </si>
  <si>
    <t>DATO NUMERICO UNICAMENTE</t>
  </si>
  <si>
    <t>CAÑOS LAGOS Y LAGUNAS Y CIENAGAS DE CARTAGENA</t>
  </si>
  <si>
    <t>LÍNEA ESTRATÉGICA INSTRUMENTOS DE ORDENAMIENTO TERRITORIAL.</t>
  </si>
  <si>
    <t>Plan de Ordenamiento Territorial  formulado</t>
  </si>
  <si>
    <t>Formular al 100% el Plan de Ordenamiento Territorial</t>
  </si>
  <si>
    <t>Plan de Ordenamiento Territorial  revisado, ajustado, actualizado concertado y presentado.</t>
  </si>
  <si>
    <t>Estudios y documentos elaborados
Fuente Secretaria de Planecion</t>
  </si>
  <si>
    <t xml:space="preserve">Revisar, ajustar, actualizar  concertar y presentar para aprobación ante el Consejo Distrital un Plan de Ordenamiento Territorial POT </t>
  </si>
  <si>
    <t>INSTRUMENTOS DE PLANIFICACION (PEM Y POT)</t>
  </si>
  <si>
    <t>Documento PEMP</t>
  </si>
  <si>
    <t>Revisar y ajustar el  100% del documento PEMP</t>
  </si>
  <si>
    <t>Plan parcial de renovación urbana Macroproyecto Parque Distrital Ciénaga de la Virgen revisado  y adoptado</t>
  </si>
  <si>
    <t>Estudio de las zonas de Riesgos de parte de la Loma del Peye
Fuente Secretaria de Planecion</t>
  </si>
  <si>
    <t>Desarrollar 3 estrategias para  la realización  de 3 planes parciales de renovación urbana del Macroproyecto Parque Distrital Ciénaga de la Virgen</t>
  </si>
  <si>
    <t>PROYECTO REGLAMENTACION URBANISTICA (PLANES PARCIALES, PLAYAS, Y MISIONALES)</t>
  </si>
  <si>
    <t>Plan de Protección costera que incluye reglamentación de playas, marinas y ley de costas implementada elaborado</t>
  </si>
  <si>
    <t xml:space="preserve">0
Fuente Secretaria de Planeaciòn </t>
  </si>
  <si>
    <t>Elaborar nueva reglamentación de playas  adaptada a estrategia post - covid.</t>
  </si>
  <si>
    <t>Documento PEMP del Centro Historico</t>
  </si>
  <si>
    <t xml:space="preserve">8
Fuente Secretaria de Planeaciòn </t>
  </si>
  <si>
    <t>Realizar 25 sesiones de participación ciudadana en el marco de la construcción colectiva del documento PEMP del centro historico.</t>
  </si>
  <si>
    <t xml:space="preserve">1
Fuente Secretaria de Planeaciòn </t>
  </si>
  <si>
    <t>Revisar y ajustar 1 documento PEMP del Centro Historico.
(Decreto 2358 del 26 de diciembre de 2019)</t>
  </si>
  <si>
    <t>Observatorio creado</t>
  </si>
  <si>
    <t>ND</t>
  </si>
  <si>
    <t>Crear 1 observatorio de datos abiertos de las dinámicas urbanas y sociales de la ciudad</t>
  </si>
  <si>
    <t>PROYECTO NUEVO PARA CREACION DE OBSERVATORIO</t>
  </si>
  <si>
    <t>Programa Administrando Juntos El Control Urbano</t>
  </si>
  <si>
    <t>Plan de Normalización Urbanística ejecutado</t>
  </si>
  <si>
    <t>Ejecutar al  100%  las estrategias del Plan de Normalización Urbanística</t>
  </si>
  <si>
    <t xml:space="preserve">PROYECTO NUEVO PARA  FORTALECIMIENTO AL CONTROL URBANO (SISTEMA DE VIGILANCIA ANTERIOR)
</t>
  </si>
  <si>
    <t>PROYECTO PARA NORMALIZACIÓN URBANISTICA</t>
  </si>
  <si>
    <t>Programa Ordenación territorial y  Recuperación social, ambiental y Urbana de la Ciénaga de la Virgen.</t>
  </si>
  <si>
    <t>Estudios y diseños ajustados para la construcciòn del tramo este de la via perimetral con calles de servicio y acceso</t>
  </si>
  <si>
    <t>3.4 kilómetros construidos
Fuente Secretaria de Infraestructura 2019</t>
  </si>
  <si>
    <t>Estudios y diseños ajustados para la construcciòn 14.2 km del tramo este de la via perimetral con calles de servicio y acceso</t>
  </si>
  <si>
    <t>ESTUDIOS Y DISEÑOS SEGUNDO TRAMO DE LA VIA PERIMETRAL</t>
  </si>
  <si>
    <t>INCLUYENTE</t>
  </si>
  <si>
    <t xml:space="preserve">LÍNEA ESTRATÉGICA: PLANEACIÓN SOCIAL DEL TERRITORIO </t>
  </si>
  <si>
    <t>Optimización de los Instrumentos de Planeación Social del Territorio</t>
  </si>
  <si>
    <t>Optimizar al 100% los Instrumentos de Planeación Social del territorio</t>
  </si>
  <si>
    <t xml:space="preserve">Programa: Instrumentos de planificación social del territorio </t>
  </si>
  <si>
    <r>
      <t>Sistema de Identificación de Potenciales Beneficiarios de Programas Sociales</t>
    </r>
    <r>
      <rPr>
        <b/>
        <sz val="12"/>
        <color rgb="FF000000"/>
        <rFont val="Arial"/>
        <family val="2"/>
      </rPr>
      <t xml:space="preserve"> - SISBEN IV</t>
    </r>
    <r>
      <rPr>
        <sz val="12"/>
        <color rgb="FF000000"/>
        <rFont val="Arial"/>
        <family val="2"/>
      </rPr>
      <t xml:space="preserve"> - </t>
    </r>
    <r>
      <rPr>
        <b/>
        <sz val="12"/>
        <color rgb="FF000000"/>
        <rFont val="Arial"/>
        <family val="2"/>
      </rPr>
      <t>Censo</t>
    </r>
  </si>
  <si>
    <r>
      <t xml:space="preserve">Finalizar Censo de la Metodología </t>
    </r>
    <r>
      <rPr>
        <b/>
        <sz val="12"/>
        <color rgb="FF000000"/>
        <rFont val="Arial"/>
        <family val="2"/>
      </rPr>
      <t>IV Sisben</t>
    </r>
    <r>
      <rPr>
        <sz val="12"/>
        <color rgb="FF000000"/>
        <rFont val="Arial"/>
        <family val="2"/>
      </rPr>
      <t xml:space="preserve"> al  100%</t>
    </r>
  </si>
  <si>
    <r>
      <t>Sistema de Identificación de Potenciales Beneficiarios de Programas Sociales</t>
    </r>
    <r>
      <rPr>
        <b/>
        <sz val="12"/>
        <color rgb="FF000000"/>
        <rFont val="Arial"/>
        <family val="2"/>
      </rPr>
      <t xml:space="preserve"> - SISBEN IV</t>
    </r>
    <r>
      <rPr>
        <sz val="12"/>
        <color rgb="FF000000"/>
        <rFont val="Arial"/>
        <family val="2"/>
      </rPr>
      <t xml:space="preserve"> - </t>
    </r>
    <r>
      <rPr>
        <b/>
        <sz val="12"/>
        <color rgb="FF000000"/>
        <rFont val="Arial"/>
        <family val="2"/>
      </rPr>
      <t>Metodología</t>
    </r>
  </si>
  <si>
    <r>
      <t xml:space="preserve">Implementar Metodología General de Articulación  </t>
    </r>
    <r>
      <rPr>
        <b/>
        <sz val="12"/>
        <color rgb="FF000000"/>
        <rFont val="Arial"/>
        <family val="2"/>
      </rPr>
      <t>IV Sisben</t>
    </r>
    <r>
      <rPr>
        <sz val="12"/>
        <color rgb="FF000000"/>
        <rFont val="Arial"/>
        <family val="2"/>
      </rPr>
      <t xml:space="preserve"> 100%</t>
    </r>
  </si>
  <si>
    <r>
      <t>Sistema de Identificación de Potenciales Beneficiarios de Programas Sociales</t>
    </r>
    <r>
      <rPr>
        <b/>
        <sz val="12"/>
        <color rgb="FF000000"/>
        <rFont val="Arial"/>
        <family val="2"/>
      </rPr>
      <t xml:space="preserve"> - SISBEN IV</t>
    </r>
    <r>
      <rPr>
        <sz val="12"/>
        <color rgb="FF000000"/>
        <rFont val="Arial"/>
        <family val="2"/>
      </rPr>
      <t xml:space="preserve"> Fase de Demanda</t>
    </r>
    <r>
      <rPr>
        <sz val="10"/>
        <color theme="1"/>
        <rFont val="Arial"/>
        <family val="2"/>
      </rPr>
      <t xml:space="preserve"> - </t>
    </r>
    <r>
      <rPr>
        <b/>
        <sz val="12"/>
        <color rgb="FF000000"/>
        <rFont val="Arial"/>
        <family val="2"/>
      </rPr>
      <t>Conectividad</t>
    </r>
  </si>
  <si>
    <r>
      <t xml:space="preserve">Habilitar una red independiente para la dependencia </t>
    </r>
    <r>
      <rPr>
        <b/>
        <sz val="12"/>
        <color rgb="FF000000"/>
        <rFont val="Arial"/>
        <family val="2"/>
      </rPr>
      <t>SISBEN</t>
    </r>
    <r>
      <rPr>
        <sz val="12"/>
        <color rgb="FF000000"/>
        <rFont val="Arial"/>
        <family val="2"/>
      </rPr>
      <t xml:space="preserve"> (Internet), para el correcto funcionamiento y conectividad  del </t>
    </r>
    <r>
      <rPr>
        <b/>
        <sz val="12"/>
        <color rgb="FF000000"/>
        <rFont val="Arial"/>
        <family val="2"/>
      </rPr>
      <t>SISBENAPP</t>
    </r>
    <r>
      <rPr>
        <sz val="12"/>
        <color rgb="FF000000"/>
        <rFont val="Arial"/>
        <family val="2"/>
      </rPr>
      <t xml:space="preserve">, en los diferentes  puntos de atención al usuario </t>
    </r>
    <r>
      <rPr>
        <b/>
        <sz val="12"/>
        <color rgb="FF000000"/>
        <rFont val="Arial"/>
        <family val="2"/>
      </rPr>
      <t>SISBEN</t>
    </r>
    <r>
      <rPr>
        <sz val="12"/>
        <color rgb="FF000000"/>
        <rFont val="Arial"/>
        <family val="2"/>
      </rPr>
      <t>.</t>
    </r>
  </si>
  <si>
    <r>
      <t>Sistema de Identificación de Potenciales Beneficiarios de Programas Sociales</t>
    </r>
    <r>
      <rPr>
        <b/>
        <sz val="12"/>
        <color rgb="FF000000"/>
        <rFont val="Arial"/>
        <family val="2"/>
      </rPr>
      <t xml:space="preserve"> - SISBEN IV</t>
    </r>
    <r>
      <rPr>
        <sz val="12"/>
        <color rgb="FF000000"/>
        <rFont val="Arial"/>
        <family val="2"/>
      </rPr>
      <t xml:space="preserve"> Fase de Demanda – </t>
    </r>
    <r>
      <rPr>
        <b/>
        <sz val="12"/>
        <color rgb="FF000000"/>
        <rFont val="Arial"/>
        <family val="2"/>
      </rPr>
      <t>Atención al Usuario</t>
    </r>
  </si>
  <si>
    <t xml:space="preserve">Abrir 2 puntos en la zona corregimental de la ciudad de Cartagena de Indias  (Pasacaballos, Bayunca) </t>
  </si>
  <si>
    <r>
      <t>Mapa Interactivo de Asuntos del Suelo</t>
    </r>
    <r>
      <rPr>
        <b/>
        <sz val="12"/>
        <color rgb="FF000000"/>
        <rFont val="Arial"/>
        <family val="2"/>
      </rPr>
      <t xml:space="preserve"> MIDAS </t>
    </r>
    <r>
      <rPr>
        <b/>
        <sz val="12"/>
        <color theme="1"/>
        <rFont val="Arial"/>
        <family val="2"/>
      </rPr>
      <t>A</t>
    </r>
    <r>
      <rPr>
        <b/>
        <sz val="12"/>
        <color rgb="FF000000"/>
        <rFont val="Arial"/>
        <family val="2"/>
      </rPr>
      <t>ctualizado</t>
    </r>
  </si>
  <si>
    <r>
      <t>Mantener actualizado el Mapa Interactivo de Asuntos del Suelo</t>
    </r>
    <r>
      <rPr>
        <b/>
        <sz val="12"/>
        <color rgb="FF000000"/>
        <rFont val="Arial"/>
        <family val="2"/>
      </rPr>
      <t xml:space="preserve"> MIDAS</t>
    </r>
  </si>
  <si>
    <t>Nomenclatura Urbana actualizada</t>
  </si>
  <si>
    <r>
      <t xml:space="preserve">Mantener la </t>
    </r>
    <r>
      <rPr>
        <b/>
        <sz val="12"/>
        <color rgb="FF000000"/>
        <rFont val="Arial"/>
        <family val="2"/>
      </rPr>
      <t>Nomenclatura Urbana</t>
    </r>
    <r>
      <rPr>
        <sz val="12"/>
        <color rgb="FF000000"/>
        <rFont val="Arial"/>
        <family val="2"/>
      </rPr>
      <t xml:space="preserve"> Estructurada y Actualizada</t>
    </r>
  </si>
  <si>
    <t>Nueva Estratificación para el Distrito de Cartagena y sus corregimientos</t>
  </si>
  <si>
    <t>50% del proceso de elaboración.</t>
  </si>
  <si>
    <t>Finalizar las fases restantes de la elaboración de la Nueva Estratificación con apoyo del CPE y adoptarla.</t>
  </si>
  <si>
    <t>Programa: Catastro Multipropósito</t>
  </si>
  <si>
    <t>Área geográfica del territorio con catastro actualizado</t>
  </si>
  <si>
    <t>100% Área geográfica del territorio con catastro actualizado</t>
  </si>
  <si>
    <t>Definir un modelo de gobernanza institucional efectiva y eficiente para la implementación del catastro multipropósito, que incentive el fortalecimiento de capacidades en las entidades ejecutoras de la política</t>
  </si>
  <si>
    <t>PUJANTE</t>
  </si>
  <si>
    <t>LÍNEA ESTRATÉGICA: PLANEACIÓN E INTEGRACIÓN CONTINGENTE DEL TERRITORIO</t>
  </si>
  <si>
    <t>No. Áreas de integración constituidas</t>
  </si>
  <si>
    <t>0
Fuente: Secretaría de Planeación Distrital</t>
  </si>
  <si>
    <t xml:space="preserve">Constitución y consolidación del área metropolitana como instancia de integración regional </t>
  </si>
  <si>
    <t>Programa Integración y proyectos entre ciudades</t>
  </si>
  <si>
    <t xml:space="preserve">No. De proyectos diseñados en conjunto con municipios cercanos y/o ciudades de la región </t>
  </si>
  <si>
    <t xml:space="preserve">Diseñar 2 proyectos en conjunto con municipios cercanos y/o ciudades de la región </t>
  </si>
  <si>
    <t>No de proyectos medio ambiental para la competitividad impulsado</t>
  </si>
  <si>
    <t xml:space="preserve">Impulsar 1 proyecto medio ambiental para la competitividad </t>
  </si>
  <si>
    <t>Programa: Normas de promoción del desarrollo urbano y económico</t>
  </si>
  <si>
    <t xml:space="preserve">% de suelo habilitado para desarrollo económico y urbano </t>
  </si>
  <si>
    <t>Habilitar el 35% del suelo para desarrollo económico y urbano</t>
  </si>
  <si>
    <t>TRANSPARENTE</t>
  </si>
  <si>
    <t xml:space="preserve">PARTICIPACIÓN Y DESCENTRALIZACIÓN </t>
  </si>
  <si>
    <t xml:space="preserve">Porcentaje Sistema Distrital de planeación modernizado </t>
  </si>
  <si>
    <t>Modernización del 100% del Sistema Distrital de Planeación</t>
  </si>
  <si>
    <t xml:space="preserve">Programa: Modernización del Sistema Distrital de Planeación y Descentralización  </t>
  </si>
  <si>
    <t>Numero de planes estratégicos de gestión para el desarrollo Formulados</t>
  </si>
  <si>
    <t>5
Fuente: Secretaría de Planeación Distrital-2019</t>
  </si>
  <si>
    <t>Formular 5 nuevos Planes Estratégicos de Gestión para el Desarrollo comunitarios</t>
  </si>
  <si>
    <t>PLANECION DESDE AL AMBITO TERRITORIAL</t>
  </si>
  <si>
    <t>Procesos de Seguimientos físicos y financieros  a instrumentos de planificación realizados</t>
  </si>
  <si>
    <t xml:space="preserve">Planes de Desarrollo: 2 anual
Planes Indicativos: 1 anual
Planes de Acción: 4 anual
Políticas Publicas: 8 anual
Planes de Desarrollo Local: 6 anuales
Fuente: Secretaría de Planeación Distrital-2019 </t>
  </si>
  <si>
    <t xml:space="preserve">Realizar 21 procesos de seguimiento físico y financiero anual a  las metas del plan de desarrollo, planes indicativos y de Acción,   y  planes de Desarrollo Locales </t>
  </si>
  <si>
    <t>Planes de Desarrollo Locales, de Gestión y Políticas públicas formulados</t>
  </si>
  <si>
    <t>Formulados:</t>
  </si>
  <si>
    <r>
      <t>Formular:</t>
    </r>
    <r>
      <rPr>
        <sz val="12"/>
        <color theme="1"/>
        <rFont val="Calibri"/>
        <family val="2"/>
        <scheme val="minor"/>
      </rPr>
      <t xml:space="preserve"> (1) </t>
    </r>
    <r>
      <rPr>
        <sz val="11"/>
        <color rgb="FF000000"/>
        <rFont val="Arial"/>
        <family val="2"/>
      </rPr>
      <t>Plan de Desarrollo Distrital</t>
    </r>
  </si>
  <si>
    <t>Planes de Desarrollo Distrital(8),</t>
  </si>
  <si>
    <t xml:space="preserve"> 3 Planes de Desarrollo Locales,</t>
  </si>
  <si>
    <t>Planes de Desarrollo Locales(12),</t>
  </si>
  <si>
    <t>(7) Políticas Publicas,</t>
  </si>
  <si>
    <t>Políticas Publicas Formuladas(10),</t>
  </si>
  <si>
    <t>(5) Planes de Gestión para el Desarrollo Comunitario</t>
  </si>
  <si>
    <t>Planes de Gestión para el Desarrollo Comunitario(5)</t>
  </si>
  <si>
    <t>Índice de calificación del sistema General de regalías mejorado</t>
  </si>
  <si>
    <t>Estado Critico
Fuente: DNP-2019</t>
  </si>
  <si>
    <t>Mejorar la calificación del Índice del sistema General de Regalías (Sobresaliente)</t>
  </si>
  <si>
    <t>REGALIAS</t>
  </si>
  <si>
    <t>Bancos de programas y proyectos en las localidades asesorados</t>
  </si>
  <si>
    <t>3 Bancos de Programas y Proyectos creados
Fuente: Secretaria de Planeación Distrital</t>
  </si>
  <si>
    <t>Asesorar los 3  Bancos de Programas y Proyectos en las Localidades para formular proyectos con metodología MGA WEB</t>
  </si>
  <si>
    <t>ASISTENCIA TECNICA PARA LA MEJORA DE LOS TRES BANCO DE PROYECTO</t>
  </si>
  <si>
    <t xml:space="preserve">Numero de Consejos Locales de Planeación, Consejo Territorial de Planeación, Consejo Consultivo de Ordenamiento Territorial dotados de capacidades y logística </t>
  </si>
  <si>
    <t xml:space="preserve">  Consejos Locales de Planeación (3), Consejo Territorial de Planeación (1), Consejo Consultivo de Ordenamiento Territorial (1).
Fuente: Secretaría de Planeación Distrital - 2019</t>
  </si>
  <si>
    <t>Dotar de capacidades y logística los  Consejos Locales de Planeación, Consejo Territorial de Planeación, Consejo Consultivo de Ordenamiento Territorial para formular proyectos con metodología de formulación MGA WEB</t>
  </si>
  <si>
    <t>DESARROLLO DE CAPACIDADES DEL CONSEJO TERRITORIAL DE PALNEACION Y LOS CONCSEJOS LOCALES</t>
  </si>
  <si>
    <t xml:space="preserve">Programa: Políticas Públicas intersectoriales y con visión Integral de enfoques basados en derechos humanos </t>
  </si>
  <si>
    <t xml:space="preserve">No. de Políticas Públicas formuladas bajo la metodología CONPES </t>
  </si>
  <si>
    <t xml:space="preserve">5 políticas públicas formuladas bajo la metodología CONPES </t>
  </si>
  <si>
    <t>FORMULACION DE POLIITCAS PUBLICAS</t>
  </si>
  <si>
    <t xml:space="preserve">No. de Planes de Acción formulados bajo la metodología CONPES  </t>
  </si>
  <si>
    <t>5 planes de acción de las políticas públicas formuladas bajo la metodología CONPES</t>
  </si>
  <si>
    <t>PROGRAMACIÓN META A 2020</t>
  </si>
  <si>
    <t>Código de proyecto BPIM</t>
  </si>
  <si>
    <t>Objetivo del proyecto</t>
  </si>
  <si>
    <t>ACTIVIDADES DE PROYECTO</t>
  </si>
  <si>
    <t>Valor Absoluto de la Actividad del  Proyecto 2020-2023</t>
  </si>
  <si>
    <t xml:space="preserve">Fecha de inicio </t>
  </si>
  <si>
    <t xml:space="preserve">Fecha de Terminación </t>
  </si>
  <si>
    <t>Porcentaje de avance</t>
  </si>
  <si>
    <t xml:space="preserve">DEPENDENCIA RESPONSABLE </t>
  </si>
  <si>
    <t>NOMBRE DEL RESPONSABLE</t>
  </si>
  <si>
    <t>Fuente de Financiación</t>
  </si>
  <si>
    <t>Apropiación Definitiva
(en pesos)</t>
  </si>
  <si>
    <t>Rubro Presupuestal</t>
  </si>
  <si>
    <t>Código Presupuestal</t>
  </si>
  <si>
    <t>Observación</t>
  </si>
  <si>
    <t>D</t>
  </si>
  <si>
    <t>1(Juan Angola)</t>
  </si>
  <si>
    <t>Equipo,Proceso, Articulación EPA e Infraestructura.</t>
  </si>
  <si>
    <t>Maria Bernarda</t>
  </si>
  <si>
    <t>Documento PEMP del Centro Histórico</t>
  </si>
  <si>
    <t>Diagnóstico, Participación</t>
  </si>
  <si>
    <t>Sesiones participación, sistematización de experiencias</t>
  </si>
  <si>
    <t>Maria Bernarda (Equipo instrumentos)</t>
  </si>
  <si>
    <t>Diagnoóstico</t>
  </si>
  <si>
    <t xml:space="preserve">Reglamentación </t>
  </si>
  <si>
    <t>Maria Eucaris</t>
  </si>
  <si>
    <t>¿Articulación? Definir XENIA (estudios, Usos de suelo, intervención etc)</t>
  </si>
  <si>
    <t>Gustavo Imitola (Laura Arzayuz)</t>
  </si>
  <si>
    <t xml:space="preserve">Documento Metodológico </t>
  </si>
  <si>
    <t>Aplicación TIC</t>
  </si>
  <si>
    <t xml:space="preserve">
Racionalización (Gestión documental sistematizada con modulo consulta) </t>
  </si>
  <si>
    <t>Actualización de Estudios y Diseños (((definir con ricardo daza)))))</t>
  </si>
  <si>
    <t xml:space="preserve">Articular con centro de datos del distrito (coordinar con informática) </t>
  </si>
  <si>
    <t>Contact Center atención prioritaria Pasacaballos y Bayunca</t>
  </si>
  <si>
    <t>Mantener e incorporar información</t>
  </si>
  <si>
    <t>Gustavo Imitola (MIDAS) Bertha (Estratificación)</t>
  </si>
  <si>
    <t>Alistamiento para el inicio de actualización cartográfica(estudios de mercado, identificación de fuentes de financiación)</t>
  </si>
  <si>
    <t>Documento tecnico de soporte</t>
  </si>
  <si>
    <t>Diagnóstico de hechos esquema asociativos</t>
  </si>
  <si>
    <t xml:space="preserve">Jornadas ¿virtuales? De Socialización </t>
  </si>
  <si>
    <t>(maria b completa)</t>
  </si>
  <si>
    <t>PP Infancia</t>
  </si>
  <si>
    <t>QUITAR</t>
  </si>
  <si>
    <t>(consultar etapas y ajustar)</t>
  </si>
  <si>
    <t>¿herramienta para la Modernización-conectividad-capacitaciones CTP?</t>
  </si>
  <si>
    <t>DACU</t>
  </si>
  <si>
    <t>AMPD</t>
  </si>
  <si>
    <t>m</t>
  </si>
  <si>
    <t>NUEVA ESTRATIFICACION</t>
  </si>
  <si>
    <t>INSTRUMENTO DE PLANIFICACION (SIG Y NOMENCLATURA)</t>
  </si>
  <si>
    <t>PROYECTO PARA SISBEN METODOLOGIA IV</t>
  </si>
  <si>
    <t>PROYECTO NUEVO DE CATASTRO MULTIPROPOSITO</t>
  </si>
  <si>
    <t>Programa Integral de Canales, caños, lagos, lagunas y ciénagas de Cartagena Formulado</t>
  </si>
  <si>
    <t>Estudios y diseños de detalle para los Eje 1 y Eje 2 del programa</t>
  </si>
  <si>
    <t>PLAN DE ORDENAMIENTO TERRITORIAL Y ESPECIAL DE MANEJO DE PATRIMONIO</t>
  </si>
  <si>
    <t>Asistencia técnica para la planeación desde el ámbito territorial a la inversión publica y plan de desarrollo del distrito de Cartagena de Indias</t>
  </si>
  <si>
    <t>Actualización del Sistema Distrital de Planeación y Descentralización</t>
  </si>
  <si>
    <t>seguimiento al plan operativo anual de inversiones POAI.</t>
  </si>
  <si>
    <t>Hacer seguimiento a la Matriz Plurianual del Plan de Desarrollo Distrital. Diligenciar los reportes del Formato Único Territorial FUT</t>
  </si>
  <si>
    <t xml:space="preserve">Formulación, seguimiento y evaluación de Plan de Desarrollo Distrital 3 Planes de Desarrollo Locales,(7) Políticas Publicas,(5) Planes de Gestión para el Desarrollo Comunitario - Formulación, seguimiento y evaluación al plan de desarrollo distrital. apoyo a la formulación del sistema de seguimiento y evaluación del plan de desarrollo.
  . </t>
  </si>
  <si>
    <t>Coadyuvar en la elaboración y seguimiento de los informes requeridos por las entidades y organismos de control</t>
  </si>
  <si>
    <t xml:space="preserve">ASISTENCIA TECNICA PARA MEJORAMIENTO DEL BANCO DE PROGRAMAS Y PROYECTOS CENTRAL Y DE LOS BANCOS DE PROGRAMAS Y PROYECTOS LOCALES DEL DISTRITO  DE CARTAGENA DE INDIAS. </t>
  </si>
  <si>
    <t>Fortalecer los procesos del Banco de Proyectos Central y de los 3 Bancos de Proyectos Locales del Distrito de Cartagena de Indias-.</t>
  </si>
  <si>
    <t xml:space="preserve">Asesorar los 3 Bancos de Programas y Proyectos en las Localidades para formular proyectos con metodología MGA WEB. </t>
  </si>
  <si>
    <t>Dotar de capacidades y Logistica al Consejo Territorial de Planeación para formular proyectos con Metodologia de formulación MGAWEB</t>
  </si>
  <si>
    <t xml:space="preserve">Prestar asesoría y capacitación en MGAWEB Y SUIFP a funcionarios de dependencias,  de los bancos locales y comunidad </t>
  </si>
  <si>
    <t>Llevar seguimiento estricto y velar por el cumplimiento efectivo a los procesos de cargue de información de avances de proyectos y cierres de proyectos del Sistema General de  Regalías que se encuentran a cargo de cada dependencia.</t>
  </si>
  <si>
    <t>Proyectos en optimas condiciones Viabilizados y Registrados</t>
  </si>
  <si>
    <t>Manual de Procesos y Procedimientos del Banco de Programas y proyectos de Inversión Pública del Distrito de Cartagena de Indias actualizado</t>
  </si>
  <si>
    <t>Llevar procesos de seguimiento a la ejecución de proyectos con recursos del distrito a través de herramienta de informatica:  META 2020 30%</t>
  </si>
  <si>
    <r>
      <t>Formular:</t>
    </r>
    <r>
      <rPr>
        <sz val="12"/>
        <rFont val="Calibri"/>
        <family val="2"/>
        <scheme val="minor"/>
      </rPr>
      <t xml:space="preserve"> (1) </t>
    </r>
    <r>
      <rPr>
        <sz val="11"/>
        <rFont val="Arial"/>
        <family val="2"/>
      </rPr>
      <t>Plan de Desarrollo Distrital</t>
    </r>
  </si>
  <si>
    <t xml:space="preserve">revision y evalucion  de los documentos del Plan parcial de bazurto  y acto adiminstrativo de reactivacion del plan parcial                                           </t>
  </si>
  <si>
    <t>Diciembre</t>
  </si>
  <si>
    <t>Desarrollo urbano</t>
  </si>
  <si>
    <t>Ricardo Daza</t>
  </si>
  <si>
    <t>septimbre</t>
  </si>
  <si>
    <t>diciembre</t>
  </si>
  <si>
    <t>0.25</t>
  </si>
  <si>
    <t>Estudios de amenazas y riesgos</t>
  </si>
  <si>
    <t>Facilitar la identificación de los potenciales beneficiarios para programas sociales de manera eficaz, objetiva y equitativa, para mejorar el impacto del gasto social, eliminar duplicidades, y facilitando el control distrital de entidades ejecutoras de programas sociales que asignan subsidios a través del Sisbén</t>
  </si>
  <si>
    <t>Diagnóstico,1. Revisar la Documentacion existente y Evaluarla 2.  Presentar Documento base Participación</t>
  </si>
  <si>
    <t xml:space="preserve">Sesiones participación, sistematización de experiencias  Realizar el proceso de participación para las fases de diagnostico y formulación del PEMP.  del PEMP del Centro Histórico </t>
  </si>
  <si>
    <t>7.  Ajustar los contenidos de acuerdo con los resultados del proceso de participación</t>
  </si>
  <si>
    <t>Actualizar y adoptar los instrumentos de Planificación del territorio de Superior jerarquía, el Plan Especial de Manejo y Protección del Centro Histórico PEMP y el Plan de Ordenamiento Territorial</t>
  </si>
  <si>
    <t>Desarrollo Urbano</t>
  </si>
  <si>
    <t>DeSARROLLO URBANO</t>
  </si>
  <si>
    <t>Recepción y atencion en linea de los usuarios sisben , para realizar sus procesos.</t>
  </si>
  <si>
    <t>mantener al dia el archivo del sisben</t>
  </si>
  <si>
    <t xml:space="preserve">digitar los procesos de (Encuestas nuevas, Inclusión de personas, actualización y modificación de documentos, retiros de fichas y de personas) radicadas en los 6 puntos de atención del Sisben, en la ciudad de Cartagena de indias, y a la vez resolver las duplicidades e inconsistencias en las bases de datos, depurar los fallecidos y duplicados por multiafiliacion departamental y nacional, para posteriormente ese reporte se vaya mensual en envíos de base a validar. </t>
  </si>
  <si>
    <t>Responder las peticiones quejas y reclamos presentados por los usuarios del sisben, al igual que las tutelas y derechos de petición en lo que respecta a inconformidad de puntajes, encuestas , inclusiones , modificaciones y retiros de fichas</t>
  </si>
  <si>
    <t xml:space="preserve">Realizar encuesta por demanda </t>
  </si>
  <si>
    <t>Octubre</t>
  </si>
  <si>
    <t>Dicembre</t>
  </si>
  <si>
    <t>ADMINISTRADOR SISBEN</t>
  </si>
  <si>
    <t>GLEDIS SALCEDO</t>
  </si>
  <si>
    <t xml:space="preserve">ICLD
</t>
  </si>
  <si>
    <t>02-001-06-10-02-06-02-01</t>
  </si>
  <si>
    <t>PROYECTO NUEVO DE CATASTRO MULTIPROPÓSITO</t>
  </si>
  <si>
    <t>ICLD</t>
  </si>
  <si>
    <t>ALFREDO ATENCIO</t>
  </si>
  <si>
    <t>INVERSION PUBLICA</t>
  </si>
  <si>
    <t>OCTUBRE</t>
  </si>
  <si>
    <t>DICIEMBRE</t>
  </si>
  <si>
    <t>Encuestas  y consgtruccion de la base de datos nuevo sisben 4</t>
  </si>
  <si>
    <t>Coordinar la instalacion y funcionamiento del SISBENAPP</t>
  </si>
  <si>
    <t>O</t>
  </si>
  <si>
    <t>Gestionar la infraestructura donde funcionaran los 2 puntos  de atencion en  los corregimiento</t>
  </si>
  <si>
    <t>octubre</t>
  </si>
  <si>
    <t>octubfre</t>
  </si>
  <si>
    <t>di9cembre</t>
  </si>
  <si>
    <t>999,527,069</t>
  </si>
  <si>
    <t>PROYECTO PARA SISBEN METODOLOGÍA IV</t>
  </si>
  <si>
    <t>02-001-06-50-02-06-01-03</t>
  </si>
  <si>
    <t xml:space="preserve">355,605,581 </t>
  </si>
  <si>
    <t>02-070-06-50-02-06-01-06</t>
  </si>
  <si>
    <t xml:space="preserve">409,811,294 </t>
  </si>
  <si>
    <t>PROYECTO DE INSTRUMENTOS DE PLANIFICACIÓN (S.I.G. - NOMENCLATURA)</t>
  </si>
  <si>
    <t>02-001-06-50-02-06-01-02</t>
  </si>
  <si>
    <t xml:space="preserve">462,848,047 </t>
  </si>
  <si>
    <t>02-070-06-50-02-06-01-05</t>
  </si>
  <si>
    <t>SGP-PROPOSITO GENERAL</t>
  </si>
  <si>
    <t xml:space="preserve">SGP-PROPOSITO GENERAL
</t>
  </si>
  <si>
    <t>SISTEMA DE  INFORMACION GEOGRAFICA</t>
  </si>
  <si>
    <t>Construir 1 Documento Metodologico</t>
  </si>
  <si>
    <t>Asesorías y estudios para el fortalecimiento del SIG</t>
  </si>
  <si>
    <t>Servicios de información para la gestión administrativa</t>
  </si>
  <si>
    <t>Procesar datos estadísticos provenientes de las diferentes dependencias del distrito y actualizarlas con el sistema de información geográfica.</t>
  </si>
  <si>
    <t xml:space="preserve"> Recopilar y procesar información estadística relacionada con los proyectos propios de la secretaria de planeación distrital para su implementación en el sistema de información geográfica.</t>
  </si>
  <si>
    <t>Levantamientos topográficos y toma de fotografías en campo, en acompañamiento a las visitas que realizan los profesionales en aspectos urbanísticos, ambientales y de drenajes.</t>
  </si>
  <si>
    <t>Estructurar los planos para recibir y procesar la información necesaria en dichos proyectos y todo lo relacionado con el sistema de información geográfica</t>
  </si>
  <si>
    <t>Actualización y Optimización de los Instrumentos de Planeación social del Territorio Sistema Integrado de Georeferenciación y
Nomenclatura</t>
  </si>
  <si>
    <t>NP</t>
  </si>
  <si>
    <t>Sebtiembre</t>
  </si>
  <si>
    <t>Np</t>
  </si>
  <si>
    <t>02-001-06-50-01-07-01-02</t>
  </si>
  <si>
    <t>PROYECTO NUEVO PARA CAÑOS, LAGOS, LAGUNAS Y CIENAGAS DE CARTAGENA</t>
  </si>
  <si>
    <t xml:space="preserve">117,386,477 </t>
  </si>
  <si>
    <t>02-001-06-50-01-07-01-01</t>
  </si>
  <si>
    <t xml:space="preserve">29,346,619 </t>
  </si>
  <si>
    <t>PROYECTO REGLAMENTACION URBANISTICA</t>
  </si>
  <si>
    <t>02-001-06-10-01-07-01-01</t>
  </si>
  <si>
    <t>REGLAMENTACION URBANISTICA</t>
  </si>
  <si>
    <t>02-001-06-10-03-04-02-01</t>
  </si>
  <si>
    <t>Inverison publica. Equipo Plan de Desarrollo</t>
  </si>
  <si>
    <t>Maria Bernarda Perez</t>
  </si>
  <si>
    <t>PLANEACIÓN DESDE EL AMBITO TERRITORIAL (INVERSIÓN PÚBLICA Y PLAN DE DESARROLLO)</t>
  </si>
  <si>
    <t>02-001-06-50-04-07-02-06</t>
  </si>
  <si>
    <t xml:space="preserve">443,274,040 </t>
  </si>
  <si>
    <t>02-070-06-50-04-07-02-03</t>
  </si>
  <si>
    <t xml:space="preserve">750,697,268 </t>
  </si>
  <si>
    <t>SGP</t>
  </si>
  <si>
    <t>ASISTENCIA TECNICA PARA MEJORA DE BANCO DE PROGRAMA Y PROYECTOS LOCALES</t>
  </si>
  <si>
    <t xml:space="preserve">231,424,024 </t>
  </si>
  <si>
    <t>02-070-06-50-04-07-02-01</t>
  </si>
  <si>
    <t xml:space="preserve">37,402,570 </t>
  </si>
  <si>
    <t>02-001-06-50-04-07-02-01</t>
  </si>
  <si>
    <t>DESARROLLO DE CAPACIDADES PARA EL CONSEJO TERRITORIAL DE PLANEACIÓN</t>
  </si>
  <si>
    <t xml:space="preserve">                  92,389,026 </t>
  </si>
  <si>
    <t>02-001-06-50-04-07-02-02</t>
  </si>
  <si>
    <t>ICL</t>
  </si>
  <si>
    <t>ALFREDO ATENCIO - JULIO GOMEZ</t>
  </si>
  <si>
    <t>Apoyo logístico para realización de funciones misionales de los tres (3) Consejos Locales de Planeación, un (1)  Consejo Territorial de Planeación.</t>
  </si>
  <si>
    <t>Formación para consejeros mediante diplomado con entidad acreditada</t>
  </si>
  <si>
    <t>Participación en intercambios de xperiencias nacionales y regionales</t>
  </si>
  <si>
    <t>Asesoria profesional para consejeros</t>
  </si>
  <si>
    <t>Diseño e implementación de una estrategia de comunicación para el consejo</t>
  </si>
  <si>
    <t>PROYECTO INSTRUMENTOS DE PLANIFICACIÓN (POT-PEMP)</t>
  </si>
  <si>
    <t>02-001-06-10-01-07-01-02</t>
  </si>
  <si>
    <t xml:space="preserve">     2,889,167,961 </t>
  </si>
  <si>
    <t>02-070-06-10-01-07-01-01</t>
  </si>
  <si>
    <t>: Implementar la metodología CONPES para la formulación de
Políticas Públicas en el Distrito de Cartagena de Indias</t>
  </si>
  <si>
    <t>: Construir seis Guías de Políticas Públicas para el Distrito de Cartagena de Indias</t>
  </si>
  <si>
    <t xml:space="preserve"> Construir un documento de Caja de
Herramientas para las Políticas Públicas del
Distrito de Cartagena de Indias.</t>
  </si>
  <si>
    <t>Asesorar la formulación e
implementación de Cinco Políticas Públicas bajo la
metodología CONPES</t>
  </si>
  <si>
    <t>Asesorar la formulación de Diez
Planes de Acción de Políticas Públicas del Distrito
de Cartagena de Indias</t>
  </si>
  <si>
    <t>JULIO</t>
  </si>
  <si>
    <t>MARIA BERNARDA PEREZ- LAURA JIMENEZ</t>
  </si>
  <si>
    <t xml:space="preserve">POLÍTICAS PÚBLICAS INTERSECTORIALES Y CON VISIÓN INTEGRAL DE ENFOQUES BASADOS EN DERECHOS HUMANOS </t>
  </si>
  <si>
    <t xml:space="preserve">77,968,523 </t>
  </si>
  <si>
    <t>02-001-06-20-04-07-03-01</t>
  </si>
  <si>
    <t>MARIA BENARDA PEREZ - RAUL VARGAS</t>
  </si>
  <si>
    <t>PARTICIPACION Y DESCENTRALIZACION</t>
  </si>
  <si>
    <t xml:space="preserve">PLANEACIÓN E INTEGRACIÓN CONTINGENTE DEL TERRITORIO.  
</t>
  </si>
  <si>
    <t xml:space="preserve">PLANEACIÓN SOCIAL DEL TERRITORIO. </t>
  </si>
  <si>
    <t>FORTALECIMIENTO AL CONTROL UBANO- RESPUESTAS PENDIENTE</t>
  </si>
  <si>
    <t>02-070-06-20-01-07-02-01</t>
  </si>
  <si>
    <t xml:space="preserve">                 615,128,502 </t>
  </si>
  <si>
    <t>ANDRES PORTO</t>
  </si>
  <si>
    <t>CONTROL URBANO</t>
  </si>
  <si>
    <t>Sistema de Identificación de Potenciales Beneficiarios de Programas Sociales - SISBEN IV - Censo</t>
  </si>
  <si>
    <t>Finalizar Censo de la Metodología IV Sisben al  100%</t>
  </si>
  <si>
    <r>
      <t>Sistema de Identificación de Potenciales Beneficiarios de Programas Sociales - SISBEN IV Fase de Demanda</t>
    </r>
    <r>
      <rPr>
        <sz val="10"/>
        <rFont val="Arial"/>
        <family val="2"/>
      </rPr>
      <t xml:space="preserve"> - </t>
    </r>
    <r>
      <rPr>
        <sz val="12"/>
        <rFont val="Arial"/>
        <family val="2"/>
      </rPr>
      <t>Conectividad</t>
    </r>
  </si>
  <si>
    <t>Habilitar una red independiente para la dependencia SISBEN (Internet), para el correcto funcionamiento y conectividad  del SISBENAPP, en los diferentes  puntos de atención al usuario SISBEN.</t>
  </si>
  <si>
    <t>Sistema de Identificación de Potenciales Beneficiarios de Programas Sociales - SISBEN IV Fase de Demanda – Atención al Usuario</t>
  </si>
  <si>
    <t>Mapa Interactivo de Asuntos del Suelo MIDAS Actualizado</t>
  </si>
  <si>
    <t>Mantener actualizado el Mapa Interactivo de Asuntos del Suelo MIDAS</t>
  </si>
  <si>
    <t>2020-13001-0111</t>
  </si>
  <si>
    <t>Inverison publica. Equipo Banco de Proyectos</t>
  </si>
  <si>
    <t xml:space="preserve">Se dio inicio al proceso de organización del POAI de las 3 Localidades para ejecutar los recursos 2020  </t>
  </si>
  <si>
    <t>Se prestó asesoria en MGAWEB  al Consejo Terrtorial de Planeación</t>
  </si>
  <si>
    <t xml:space="preserve">Las capacitaciones han sido virtuales. Se encuentran registros de videos y cvapturas de cámara. - Se está elaborando un formato para llevar el registro de laos capacitandos con motivo del aislamiento por  la pandemia </t>
  </si>
  <si>
    <t>A lafecha se encuentran viabilizados y Registrados 72 proyectos</t>
  </si>
  <si>
    <t>En el periodo se realizó seguimiento y cierre al proyecto del SGR 2016-13001-0001</t>
  </si>
  <si>
    <t>El aplicativo COSIP está siendo alimentado con la información de los proyectos del nuevo Plan de Desarrollo</t>
  </si>
  <si>
    <t>El Manual de Procedimientos delo Banco se eneucntra en proceso de revisión por parte de funcionarios del Banco. Posteriormente se pasará a revisión de la parte Jurídica para la revision de elem,entos normativos que atañen al Manual.</t>
  </si>
  <si>
    <t>2020-13001-0174</t>
  </si>
  <si>
    <t>2020-13001-0204</t>
  </si>
  <si>
    <t>2020-13001-0223</t>
  </si>
  <si>
    <t>2020-13001-0238</t>
  </si>
  <si>
    <t>FORTALECER EL EJERCICIO DEL CONTROL URBANO EN EL DISTRITO DE CARTAGENA DE INDIAS</t>
  </si>
  <si>
    <t>En  proceso de formulacion</t>
  </si>
  <si>
    <t>En proceso de formulacion</t>
  </si>
  <si>
    <t>PROYECTO REGLAMENTACION URBANISTICA (PLANES PARCIALES, PLAYAS, )</t>
  </si>
  <si>
    <t xml:space="preserve">REPORTE ACTIVIDADES DE PROYECTO </t>
  </si>
  <si>
    <t xml:space="preserve">REPORTE ASIGNACION PRESUPUESTAL
</t>
  </si>
  <si>
    <t>REPORTE EJECUCIÓN PRESUPUESTAL</t>
  </si>
  <si>
    <t>Formular y Adoptar los Planeas Parciales R7-Fredonia y Nuevo Paraíso, M1 Plan de Mejoramiento Integral de la Boquilla y S1 Malecón de la ciénaga - Equipamientos en suelos creados por la Vía Perimetral</t>
  </si>
  <si>
    <t xml:space="preserve">Suscribir un Convenio Interadministrativo con el fin de integrar las capacidades y experticia técnica y aunar esfuerzos para el desarrollo de los estudios detallados de amenaza y riesgo por ascenso del nivel del mar e inundación de los sectores de la Boquilla, Fredonia y Nuevo Paraíso. </t>
  </si>
  <si>
    <t xml:space="preserve">Adoptar un decreto por medio del cual se autorice la reapertura progresiva de playas en el distrito de Cartagena de Indias </t>
  </si>
  <si>
    <t>ACTUALMENTE LA LA METODOLOGIA SISBEN 4 SE ENCUENTRA EN UN 32% , SUSPENDIDO DEBIDO A LA EMERGENCIA SANITARIA COVID 19.</t>
  </si>
  <si>
    <t>PROYECTO  NORMALIZACIÓN URBANISTICA DE CARTAGENA DE INDIAS</t>
  </si>
  <si>
    <t>DEFENSONSORES URBANOS BARRIALES</t>
  </si>
  <si>
    <t>CUERPO  ELITE</t>
  </si>
  <si>
    <t>PUNTO UNUFICADO DE INFORMACION</t>
  </si>
  <si>
    <t>CODIGO DE CONSTRUCCION</t>
  </si>
  <si>
    <t>PROCESOS ADMINISTRATIVOS SANCIONATORIOS</t>
  </si>
  <si>
    <t>Se realizó la revisión documental existente del Plan Parcial de Bazurto y se establecieron parámetros para el acto administrativo de reformulación del Plan Parcial de Bazurto.</t>
  </si>
  <si>
    <t>Se revisaron los documentos, se elaboró el Documento de Evaluación y Seguimiento del POT vigente, aun no se han iniciado las sesiones de Participación programadas para el último trimestre del año.</t>
  </si>
  <si>
    <t>Las Sesiones de participación están programadas para el último trimestre del año 2020.</t>
  </si>
  <si>
    <t>Las Sesiones de participación están programadas para el último trimestre del año 2020, los documentos deberán ajustarse luego de las sesiones de participación.</t>
  </si>
  <si>
    <t>Se adoptó el Decreto 1195 de 2020 "Por medio del cual se autoriza la reapertura de playas en el Distrito de Cartagena de Indias y se dictan otras disposiciones"</t>
  </si>
  <si>
    <t>Reporte Junio -Septiembre</t>
  </si>
  <si>
    <t>% DE EJECUCIÓN PRESUPUESTAL</t>
  </si>
  <si>
    <t>77.968.523</t>
  </si>
  <si>
    <t xml:space="preserve">Todas han sido de manera virtual y se toman evidencias fotograficas, Teams no permite en nuestro usuario tomar asistencia </t>
  </si>
  <si>
    <t>No está previsto para el 2020</t>
  </si>
  <si>
    <t>Abogados requeridos sin contratar</t>
  </si>
  <si>
    <t>esta en proceso dde alistamniento y ajuste institucional</t>
  </si>
  <si>
    <t>Meta de Bienestar 2020-2023</t>
  </si>
  <si>
    <t>REPORTE META PRODUCTO  JULIO A SEPTIEMBRE 2020</t>
  </si>
  <si>
    <t>REPORTE META PRODUCTO  DICIEMBRE 31 2020</t>
  </si>
  <si>
    <t>META ACUMULADA</t>
  </si>
  <si>
    <t xml:space="preserve">Avance Meta Cuatrienio 2020 </t>
  </si>
  <si>
    <t xml:space="preserve">Avance programa al Cuatrienio </t>
  </si>
  <si>
    <t>Reporte Octubre Noviembre 15</t>
  </si>
  <si>
    <t>Reporte Diciembre 31 2020</t>
  </si>
  <si>
    <t>AVANCE ACTIVIDAD</t>
  </si>
  <si>
    <t>ACTIVIDADES ACUMULADAS</t>
  </si>
  <si>
    <t>AVANCE GENERAL PROGRAMAS</t>
  </si>
  <si>
    <t>AVANCES ACTIVIDADES PROYECTOS PLAN DE ACCION</t>
  </si>
  <si>
    <t>Avance Meta producto 30 de diciembre 2020</t>
  </si>
  <si>
    <t>REPORTE META PRODUCTO  DICIEMBRE 30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</si>
</sst>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[$$-240A]\ * #,##0.0_-;\-[$$-240A]\ * #,##0.0_-;_-[$$-240A]\ * &quot;-&quot;??_-;_-@_-"/>
    <numFmt numFmtId="167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color rgb="FF000000"/>
      <name val="Arial"/>
      <family val="2"/>
    </font>
    <font>
      <sz val="14"/>
      <name val="Arial"/>
      <family val="2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" xfId="0" applyFill="1" applyBorder="1"/>
    <xf numFmtId="0" fontId="0" fillId="0" borderId="16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9" fontId="4" fillId="0" borderId="17" xfId="0" applyNumberFormat="1" applyFont="1" applyFill="1" applyBorder="1" applyAlignment="1">
      <alignment horizontal="center" vertical="center" wrapText="1"/>
    </xf>
    <xf numFmtId="9" fontId="4" fillId="0" borderId="11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0" borderId="0" xfId="0" applyFont="1" applyFill="1"/>
    <xf numFmtId="0" fontId="5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0" borderId="8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0" xfId="0" applyFont="1" applyFill="1"/>
    <xf numFmtId="0" fontId="18" fillId="0" borderId="1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3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6" fontId="11" fillId="0" borderId="4" xfId="1" applyNumberFormat="1" applyFont="1" applyFill="1" applyBorder="1" applyAlignment="1">
      <alignment horizontal="center" vertical="center"/>
    </xf>
    <xf numFmtId="166" fontId="11" fillId="0" borderId="4" xfId="1" applyNumberFormat="1" applyFont="1" applyFill="1" applyBorder="1" applyAlignment="1">
      <alignment horizontal="center" vertical="center" wrapText="1"/>
    </xf>
    <xf numFmtId="166" fontId="11" fillId="0" borderId="8" xfId="1" applyNumberFormat="1" applyFont="1" applyFill="1" applyBorder="1" applyAlignment="1">
      <alignment horizontal="center" vertical="center"/>
    </xf>
    <xf numFmtId="166" fontId="11" fillId="0" borderId="11" xfId="1" applyNumberFormat="1" applyFont="1" applyFill="1" applyBorder="1" applyAlignment="1">
      <alignment horizontal="center" vertical="center"/>
    </xf>
    <xf numFmtId="166" fontId="11" fillId="0" borderId="1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/>
    <xf numFmtId="0" fontId="5" fillId="0" borderId="14" xfId="0" applyFont="1" applyFill="1" applyBorder="1" applyAlignment="1">
      <alignment wrapText="1"/>
    </xf>
    <xf numFmtId="0" fontId="5" fillId="0" borderId="1" xfId="0" applyFont="1" applyFill="1" applyBorder="1"/>
    <xf numFmtId="14" fontId="11" fillId="0" borderId="8" xfId="1" applyNumberFormat="1" applyFont="1" applyFill="1" applyBorder="1" applyAlignment="1">
      <alignment horizontal="center" vertical="center"/>
    </xf>
    <xf numFmtId="9" fontId="11" fillId="0" borderId="8" xfId="1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166" fontId="11" fillId="0" borderId="16" xfId="1" applyNumberFormat="1" applyFont="1" applyFill="1" applyBorder="1" applyAlignment="1">
      <alignment horizontal="center" vertical="center"/>
    </xf>
    <xf numFmtId="164" fontId="20" fillId="0" borderId="8" xfId="3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2" fillId="0" borderId="1" xfId="0" applyFont="1" applyFill="1" applyBorder="1"/>
    <xf numFmtId="0" fontId="22" fillId="0" borderId="1" xfId="0" applyFont="1" applyFill="1" applyBorder="1" applyAlignment="1"/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vertical="center" wrapText="1"/>
    </xf>
    <xf numFmtId="9" fontId="22" fillId="0" borderId="1" xfId="2" applyFont="1" applyFill="1" applyBorder="1"/>
    <xf numFmtId="0" fontId="22" fillId="0" borderId="1" xfId="0" applyFont="1" applyFill="1" applyBorder="1" applyAlignment="1">
      <alignment horizontal="center"/>
    </xf>
    <xf numFmtId="9" fontId="22" fillId="0" borderId="1" xfId="2" applyFont="1" applyFill="1" applyBorder="1" applyAlignment="1">
      <alignment horizontal="center"/>
    </xf>
    <xf numFmtId="0" fontId="0" fillId="0" borderId="0" xfId="0"/>
    <xf numFmtId="0" fontId="12" fillId="0" borderId="1" xfId="0" applyFont="1" applyFill="1" applyBorder="1" applyAlignment="1">
      <alignment horizontal="left" vertical="center" wrapText="1"/>
    </xf>
    <xf numFmtId="0" fontId="30" fillId="0" borderId="0" xfId="0" applyFont="1" applyFill="1"/>
    <xf numFmtId="9" fontId="22" fillId="0" borderId="1" xfId="0" applyNumberFormat="1" applyFont="1" applyFill="1" applyBorder="1" applyAlignment="1">
      <alignment horizontal="center" vertical="center"/>
    </xf>
    <xf numFmtId="9" fontId="22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166" fontId="33" fillId="0" borderId="1" xfId="1" applyNumberFormat="1" applyFont="1" applyFill="1" applyBorder="1" applyAlignment="1">
      <alignment vertical="center"/>
    </xf>
    <xf numFmtId="165" fontId="33" fillId="0" borderId="1" xfId="1" applyFont="1" applyFill="1" applyBorder="1" applyAlignment="1">
      <alignment vertical="center"/>
    </xf>
    <xf numFmtId="166" fontId="33" fillId="0" borderId="1" xfId="1" applyNumberFormat="1" applyFont="1" applyFill="1" applyBorder="1" applyAlignment="1">
      <alignment horizontal="center" vertical="center"/>
    </xf>
    <xf numFmtId="9" fontId="33" fillId="0" borderId="1" xfId="2" applyFont="1" applyFill="1" applyBorder="1" applyAlignment="1">
      <alignment horizontal="center" vertical="center"/>
    </xf>
    <xf numFmtId="166" fontId="22" fillId="0" borderId="1" xfId="1" applyNumberFormat="1" applyFont="1" applyFill="1" applyBorder="1" applyAlignment="1">
      <alignment horizontal="center" vertical="center" wrapText="1"/>
    </xf>
    <xf numFmtId="166" fontId="22" fillId="0" borderId="1" xfId="1" applyNumberFormat="1" applyFont="1" applyFill="1" applyBorder="1" applyAlignment="1">
      <alignment horizontal="center" vertical="center"/>
    </xf>
    <xf numFmtId="166" fontId="31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9" fontId="22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6" fontId="31" fillId="0" borderId="1" xfId="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9" fontId="33" fillId="0" borderId="1" xfId="2" applyFont="1" applyFill="1" applyBorder="1" applyAlignment="1">
      <alignment horizontal="center" vertical="center" wrapText="1"/>
    </xf>
    <xf numFmtId="9" fontId="22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9" fontId="12" fillId="0" borderId="1" xfId="2" applyFont="1" applyFill="1" applyBorder="1" applyAlignment="1">
      <alignment horizontal="center" vertical="center" wrapText="1"/>
    </xf>
    <xf numFmtId="9" fontId="12" fillId="0" borderId="1" xfId="3" applyNumberFormat="1" applyFont="1" applyFill="1" applyBorder="1" applyAlignment="1">
      <alignment horizontal="center" vertical="center" wrapText="1"/>
    </xf>
    <xf numFmtId="167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9" fontId="22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vertical="center" wrapText="1"/>
    </xf>
    <xf numFmtId="165" fontId="32" fillId="0" borderId="1" xfId="1" applyFont="1" applyFill="1" applyBorder="1" applyAlignment="1">
      <alignment vertical="center"/>
    </xf>
    <xf numFmtId="9" fontId="32" fillId="0" borderId="1" xfId="2" applyFont="1" applyFill="1" applyBorder="1" applyAlignment="1">
      <alignment horizontal="center" vertical="center"/>
    </xf>
    <xf numFmtId="9" fontId="23" fillId="0" borderId="1" xfId="0" applyNumberFormat="1" applyFont="1" applyFill="1" applyBorder="1" applyAlignment="1">
      <alignment horizontal="center" vertical="center" wrapText="1"/>
    </xf>
    <xf numFmtId="167" fontId="23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0" fontId="22" fillId="0" borderId="1" xfId="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9" fontId="32" fillId="0" borderId="1" xfId="2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66" fontId="22" fillId="0" borderId="1" xfId="1" applyNumberFormat="1" applyFont="1" applyFill="1" applyBorder="1" applyAlignment="1">
      <alignment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166" fontId="22" fillId="0" borderId="1" xfId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33" fillId="0" borderId="1" xfId="0" applyFont="1" applyFill="1" applyBorder="1" applyAlignment="1">
      <alignment vertical="center" wrapText="1"/>
    </xf>
    <xf numFmtId="10" fontId="21" fillId="0" borderId="0" xfId="0" applyNumberFormat="1" applyFont="1" applyFill="1"/>
    <xf numFmtId="0" fontId="34" fillId="0" borderId="0" xfId="0" applyFont="1" applyFill="1"/>
    <xf numFmtId="9" fontId="35" fillId="0" borderId="0" xfId="0" applyNumberFormat="1" applyFont="1" applyFill="1"/>
    <xf numFmtId="9" fontId="23" fillId="0" borderId="1" xfId="2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9" fontId="22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6" fontId="31" fillId="0" borderId="1" xfId="1" applyNumberFormat="1" applyFont="1" applyFill="1" applyBorder="1" applyAlignment="1">
      <alignment horizontal="center" vertical="center" wrapText="1"/>
    </xf>
    <xf numFmtId="166" fontId="31" fillId="0" borderId="1" xfId="1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66" fontId="22" fillId="0" borderId="1" xfId="1" applyNumberFormat="1" applyFont="1" applyFill="1" applyBorder="1" applyAlignment="1">
      <alignment horizontal="center" vertical="center"/>
    </xf>
    <xf numFmtId="9" fontId="33" fillId="0" borderId="1" xfId="2" applyFont="1" applyFill="1" applyBorder="1" applyAlignment="1">
      <alignment horizontal="center" vertical="center" wrapText="1"/>
    </xf>
    <xf numFmtId="166" fontId="22" fillId="0" borderId="1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9" fontId="22" fillId="0" borderId="1" xfId="2" applyFont="1" applyFill="1" applyBorder="1" applyAlignment="1">
      <alignment horizontal="center" vertical="center"/>
    </xf>
    <xf numFmtId="9" fontId="22" fillId="0" borderId="1" xfId="1" applyNumberFormat="1" applyFont="1" applyFill="1" applyBorder="1" applyAlignment="1">
      <alignment horizontal="center" vertical="center"/>
    </xf>
    <xf numFmtId="14" fontId="22" fillId="0" borderId="1" xfId="1" applyNumberFormat="1" applyFont="1" applyFill="1" applyBorder="1" applyAlignment="1">
      <alignment horizontal="center" vertical="center"/>
    </xf>
    <xf numFmtId="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9" fontId="22" fillId="0" borderId="1" xfId="2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0" fontId="22" fillId="0" borderId="1" xfId="2" applyNumberFormat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167" fontId="22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wrapText="1"/>
    </xf>
    <xf numFmtId="0" fontId="22" fillId="0" borderId="37" xfId="0" applyFont="1" applyFill="1" applyBorder="1" applyAlignment="1">
      <alignment horizontal="center" wrapText="1"/>
    </xf>
    <xf numFmtId="9" fontId="33" fillId="0" borderId="1" xfId="2" applyFont="1" applyFill="1" applyBorder="1" applyAlignment="1">
      <alignment horizontal="center" vertical="center"/>
    </xf>
    <xf numFmtId="165" fontId="33" fillId="0" borderId="1" xfId="1" applyFont="1" applyFill="1" applyBorder="1" applyAlignment="1">
      <alignment horizontal="center" vertical="center"/>
    </xf>
    <xf numFmtId="166" fontId="33" fillId="0" borderId="1" xfId="1" applyNumberFormat="1" applyFont="1" applyFill="1" applyBorder="1" applyAlignment="1">
      <alignment horizontal="center" vertical="center"/>
    </xf>
    <xf numFmtId="165" fontId="32" fillId="0" borderId="1" xfId="1" applyFont="1" applyFill="1" applyBorder="1" applyAlignment="1">
      <alignment horizontal="center" vertical="center"/>
    </xf>
    <xf numFmtId="9" fontId="32" fillId="0" borderId="1" xfId="2" applyFont="1" applyFill="1" applyBorder="1" applyAlignment="1">
      <alignment horizontal="center" vertical="center"/>
    </xf>
    <xf numFmtId="9" fontId="23" fillId="0" borderId="1" xfId="2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9" fontId="20" fillId="0" borderId="16" xfId="2" applyFont="1" applyFill="1" applyBorder="1" applyAlignment="1">
      <alignment horizontal="center" vertical="center" wrapText="1"/>
    </xf>
    <xf numFmtId="9" fontId="20" fillId="0" borderId="1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11" fillId="0" borderId="16" xfId="1" applyNumberFormat="1" applyFont="1" applyFill="1" applyBorder="1" applyAlignment="1">
      <alignment horizontal="center" vertical="center"/>
    </xf>
    <xf numFmtId="166" fontId="11" fillId="0" borderId="11" xfId="1" applyNumberFormat="1" applyFont="1" applyFill="1" applyBorder="1" applyAlignment="1">
      <alignment horizontal="center" vertical="center"/>
    </xf>
    <xf numFmtId="166" fontId="11" fillId="0" borderId="17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center" vertical="center"/>
    </xf>
    <xf numFmtId="166" fontId="2" fillId="0" borderId="14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166" fontId="10" fillId="0" borderId="8" xfId="1" applyNumberFormat="1" applyFont="1" applyFill="1" applyBorder="1" applyAlignment="1">
      <alignment horizontal="center" vertical="center"/>
    </xf>
    <xf numFmtId="166" fontId="10" fillId="0" borderId="14" xfId="1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</cellXfs>
  <cellStyles count="4">
    <cellStyle name="Moneda" xfId="1" builtinId="4"/>
    <cellStyle name="Moneda [0]" xfId="3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9"/>
  <sheetViews>
    <sheetView tabSelected="1" topLeftCell="C3" zoomScale="70" zoomScaleNormal="70" workbookViewId="0">
      <pane ySplit="1" topLeftCell="A4" activePane="bottomLeft" state="frozen"/>
      <selection activeCell="E3" sqref="E3"/>
      <selection pane="bottomLeft" activeCell="K40" sqref="K40:K41"/>
    </sheetView>
  </sheetViews>
  <sheetFormatPr baseColWidth="10" defaultColWidth="11.453125" defaultRowHeight="14.5" x14ac:dyDescent="0.35"/>
  <cols>
    <col min="1" max="1" width="25.1796875" style="111" customWidth="1"/>
    <col min="2" max="2" width="17.54296875" style="111" customWidth="1"/>
    <col min="3" max="3" width="16.26953125" style="111" customWidth="1"/>
    <col min="4" max="4" width="16.54296875" style="111" customWidth="1"/>
    <col min="5" max="5" width="16" style="111" customWidth="1"/>
    <col min="6" max="6" width="26" style="111" customWidth="1"/>
    <col min="7" max="7" width="23.26953125" style="111" customWidth="1"/>
    <col min="8" max="8" width="20.54296875" style="111" customWidth="1"/>
    <col min="9" max="9" width="23.81640625" style="111" customWidth="1"/>
    <col min="10" max="10" width="16.54296875" style="111" customWidth="1"/>
    <col min="11" max="11" width="20.453125" style="111" customWidth="1"/>
    <col min="12" max="12" width="20.453125" style="111" hidden="1" customWidth="1"/>
    <col min="13" max="13" width="20.453125" style="111" customWidth="1"/>
    <col min="14" max="14" width="20.453125" style="111" hidden="1" customWidth="1"/>
    <col min="15" max="18" width="20.453125" style="111" customWidth="1"/>
    <col min="19" max="19" width="32.81640625" style="111" customWidth="1"/>
    <col min="20" max="20" width="40" style="111" customWidth="1"/>
    <col min="21" max="21" width="39.81640625" style="111" customWidth="1"/>
    <col min="22" max="22" width="38" style="111" customWidth="1"/>
    <col min="23" max="23" width="20.7265625" style="111" customWidth="1"/>
    <col min="24" max="25" width="20.7265625" style="111" hidden="1" customWidth="1"/>
    <col min="26" max="26" width="20.7265625" style="111" customWidth="1"/>
    <col min="27" max="27" width="20.7265625" style="111" hidden="1" customWidth="1"/>
    <col min="28" max="29" width="20.7265625" style="111" customWidth="1"/>
    <col min="30" max="30" width="16.7265625" style="111" customWidth="1"/>
    <col min="31" max="31" width="18.54296875" style="111" customWidth="1"/>
    <col min="32" max="32" width="17.54296875" style="111" customWidth="1"/>
    <col min="33" max="33" width="27.54296875" style="111" customWidth="1"/>
    <col min="34" max="34" width="20.7265625" style="111" customWidth="1"/>
    <col min="35" max="35" width="15.81640625" style="111" customWidth="1"/>
    <col min="36" max="36" width="29.81640625" style="111" customWidth="1"/>
    <col min="37" max="37" width="28.54296875" style="111" customWidth="1"/>
    <col min="38" max="41" width="35.7265625" style="111" customWidth="1"/>
    <col min="42" max="42" width="42.81640625" style="111" customWidth="1"/>
    <col min="43" max="43" width="11.453125" style="111"/>
    <col min="44" max="44" width="29.54296875" style="111" customWidth="1"/>
    <col min="45" max="16384" width="11.453125" style="111"/>
  </cols>
  <sheetData>
    <row r="1" spans="1:49" x14ac:dyDescent="0.35">
      <c r="R1" s="112"/>
    </row>
    <row r="2" spans="1:49" x14ac:dyDescent="0.35">
      <c r="R2" s="112"/>
    </row>
    <row r="3" spans="1:49" ht="43.5" x14ac:dyDescent="0.35">
      <c r="A3" s="110" t="s">
        <v>0</v>
      </c>
      <c r="B3" s="110" t="s">
        <v>1</v>
      </c>
      <c r="C3" s="110" t="s">
        <v>2</v>
      </c>
      <c r="D3" s="110" t="s">
        <v>3</v>
      </c>
      <c r="E3" s="110" t="s">
        <v>370</v>
      </c>
      <c r="F3" s="110" t="s">
        <v>5</v>
      </c>
      <c r="G3" s="110" t="s">
        <v>6</v>
      </c>
      <c r="H3" s="110" t="s">
        <v>3</v>
      </c>
      <c r="I3" s="110" t="s">
        <v>7</v>
      </c>
      <c r="J3" s="110" t="s">
        <v>8</v>
      </c>
      <c r="K3" s="110" t="s">
        <v>132</v>
      </c>
      <c r="L3" s="110" t="s">
        <v>371</v>
      </c>
      <c r="M3" s="110" t="s">
        <v>383</v>
      </c>
      <c r="N3" s="110" t="s">
        <v>372</v>
      </c>
      <c r="O3" s="110" t="s">
        <v>373</v>
      </c>
      <c r="P3" s="110" t="s">
        <v>382</v>
      </c>
      <c r="Q3" s="110" t="s">
        <v>374</v>
      </c>
      <c r="R3" s="110" t="s">
        <v>375</v>
      </c>
      <c r="S3" s="110" t="s">
        <v>9</v>
      </c>
      <c r="T3" s="110" t="s">
        <v>133</v>
      </c>
      <c r="U3" s="110" t="s">
        <v>134</v>
      </c>
      <c r="V3" s="110" t="s">
        <v>135</v>
      </c>
      <c r="W3" s="110" t="s">
        <v>136</v>
      </c>
      <c r="X3" s="110" t="s">
        <v>345</v>
      </c>
      <c r="Y3" s="110" t="s">
        <v>363</v>
      </c>
      <c r="Z3" s="110" t="s">
        <v>376</v>
      </c>
      <c r="AA3" s="110" t="s">
        <v>377</v>
      </c>
      <c r="AB3" s="110" t="s">
        <v>379</v>
      </c>
      <c r="AC3" s="110" t="s">
        <v>378</v>
      </c>
      <c r="AD3" s="110" t="s">
        <v>137</v>
      </c>
      <c r="AE3" s="110" t="s">
        <v>138</v>
      </c>
      <c r="AF3" s="110" t="s">
        <v>139</v>
      </c>
      <c r="AG3" s="110" t="s">
        <v>140</v>
      </c>
      <c r="AH3" s="110" t="s">
        <v>141</v>
      </c>
      <c r="AI3" s="110" t="s">
        <v>142</v>
      </c>
      <c r="AJ3" s="110" t="s">
        <v>143</v>
      </c>
      <c r="AK3" s="110" t="s">
        <v>144</v>
      </c>
      <c r="AL3" s="110" t="s">
        <v>145</v>
      </c>
      <c r="AM3" s="162" t="s">
        <v>346</v>
      </c>
      <c r="AN3" s="162" t="s">
        <v>347</v>
      </c>
      <c r="AO3" s="162" t="s">
        <v>364</v>
      </c>
      <c r="AP3" s="110" t="s">
        <v>146</v>
      </c>
    </row>
    <row r="4" spans="1:49" ht="173.25" customHeight="1" x14ac:dyDescent="0.35">
      <c r="A4" s="177" t="s">
        <v>10</v>
      </c>
      <c r="B4" s="179" t="s">
        <v>11</v>
      </c>
      <c r="C4" s="179" t="s">
        <v>12</v>
      </c>
      <c r="D4" s="179" t="s">
        <v>13</v>
      </c>
      <c r="E4" s="179" t="s">
        <v>14</v>
      </c>
      <c r="F4" s="179" t="s">
        <v>15</v>
      </c>
      <c r="G4" s="179" t="s">
        <v>184</v>
      </c>
      <c r="H4" s="179">
        <v>0</v>
      </c>
      <c r="I4" s="179" t="s">
        <v>185</v>
      </c>
      <c r="J4" s="179">
        <v>8</v>
      </c>
      <c r="K4" s="179">
        <v>1</v>
      </c>
      <c r="L4" s="133"/>
      <c r="M4" s="192">
        <v>7.0000000000000007E-2</v>
      </c>
      <c r="N4" s="123"/>
      <c r="O4" s="192">
        <v>7.0000000000000007E-2</v>
      </c>
      <c r="P4" s="192">
        <f>+M4/K4</f>
        <v>7.0000000000000007E-2</v>
      </c>
      <c r="Q4" s="197">
        <f>(P4*1)/8</f>
        <v>8.7500000000000008E-3</v>
      </c>
      <c r="R4" s="197">
        <f>+Q4</f>
        <v>8.7500000000000008E-3</v>
      </c>
      <c r="S4" s="179" t="s">
        <v>19</v>
      </c>
      <c r="T4" s="179" t="s">
        <v>342</v>
      </c>
      <c r="U4" s="179" t="s">
        <v>343</v>
      </c>
      <c r="V4" s="179" t="s">
        <v>203</v>
      </c>
      <c r="W4" s="179">
        <v>10</v>
      </c>
      <c r="X4" s="179">
        <v>10</v>
      </c>
      <c r="Y4" s="194">
        <f>X4/10</f>
        <v>1</v>
      </c>
      <c r="Z4" s="179">
        <v>10</v>
      </c>
      <c r="AA4" s="179"/>
      <c r="AB4" s="179">
        <v>10</v>
      </c>
      <c r="AC4" s="194">
        <f>+AB4/W4</f>
        <v>1</v>
      </c>
      <c r="AD4" s="184" t="s">
        <v>307</v>
      </c>
      <c r="AE4" s="184" t="s">
        <v>204</v>
      </c>
      <c r="AF4" s="189">
        <v>0.05</v>
      </c>
      <c r="AG4" s="186" t="s">
        <v>216</v>
      </c>
      <c r="AH4" s="186" t="s">
        <v>206</v>
      </c>
      <c r="AI4" s="131" t="s">
        <v>230</v>
      </c>
      <c r="AJ4" s="131" t="s">
        <v>268</v>
      </c>
      <c r="AK4" s="150" t="s">
        <v>267</v>
      </c>
      <c r="AL4" s="155" t="s">
        <v>266</v>
      </c>
      <c r="AM4" s="151">
        <v>117386476.44</v>
      </c>
      <c r="AN4" s="151">
        <v>0</v>
      </c>
      <c r="AO4" s="152">
        <f>AN4/AM4</f>
        <v>0</v>
      </c>
      <c r="AP4" s="186" t="s">
        <v>358</v>
      </c>
    </row>
    <row r="5" spans="1:49" ht="58.5" customHeight="1" x14ac:dyDescent="0.35">
      <c r="A5" s="177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33"/>
      <c r="M5" s="179"/>
      <c r="N5" s="133"/>
      <c r="O5" s="179"/>
      <c r="P5" s="192"/>
      <c r="Q5" s="197"/>
      <c r="R5" s="197"/>
      <c r="S5" s="179"/>
      <c r="T5" s="179"/>
      <c r="U5" s="179"/>
      <c r="V5" s="179"/>
      <c r="W5" s="179"/>
      <c r="X5" s="179"/>
      <c r="Y5" s="194"/>
      <c r="Z5" s="179"/>
      <c r="AA5" s="179"/>
      <c r="AB5" s="179"/>
      <c r="AC5" s="194"/>
      <c r="AD5" s="184"/>
      <c r="AE5" s="184"/>
      <c r="AF5" s="189"/>
      <c r="AG5" s="186"/>
      <c r="AH5" s="186"/>
      <c r="AI5" s="131" t="s">
        <v>230</v>
      </c>
      <c r="AJ5" s="131" t="s">
        <v>270</v>
      </c>
      <c r="AK5" s="150" t="s">
        <v>267</v>
      </c>
      <c r="AL5" s="155" t="s">
        <v>269</v>
      </c>
      <c r="AM5" s="151">
        <v>29346619.609999999</v>
      </c>
      <c r="AN5" s="151">
        <v>0</v>
      </c>
      <c r="AO5" s="152">
        <f>AN5/AM5</f>
        <v>0</v>
      </c>
      <c r="AP5" s="186"/>
    </row>
    <row r="6" spans="1:49" ht="111.75" customHeight="1" x14ac:dyDescent="0.35">
      <c r="A6" s="177"/>
      <c r="B6" s="177" t="s">
        <v>20</v>
      </c>
      <c r="C6" s="157" t="s">
        <v>21</v>
      </c>
      <c r="D6" s="157">
        <v>0.5</v>
      </c>
      <c r="E6" s="157" t="s">
        <v>22</v>
      </c>
      <c r="F6" s="177" t="s">
        <v>186</v>
      </c>
      <c r="G6" s="137" t="s">
        <v>23</v>
      </c>
      <c r="H6" s="137" t="s">
        <v>24</v>
      </c>
      <c r="I6" s="137" t="s">
        <v>25</v>
      </c>
      <c r="J6" s="137">
        <v>1</v>
      </c>
      <c r="K6" s="153">
        <v>0.25</v>
      </c>
      <c r="L6" s="153"/>
      <c r="M6" s="153">
        <v>0.25</v>
      </c>
      <c r="N6" s="153"/>
      <c r="O6" s="153">
        <v>0.25</v>
      </c>
      <c r="P6" s="154">
        <f>M6/K6</f>
        <v>1</v>
      </c>
      <c r="Q6" s="153">
        <f>M6/J6</f>
        <v>0.25</v>
      </c>
      <c r="R6" s="215">
        <f>+AVERAGE(Q6:Q13)</f>
        <v>0.496</v>
      </c>
      <c r="S6" s="179" t="s">
        <v>26</v>
      </c>
      <c r="T6" s="198">
        <v>2020130010062</v>
      </c>
      <c r="U6" s="179" t="s">
        <v>215</v>
      </c>
      <c r="V6" s="133" t="s">
        <v>212</v>
      </c>
      <c r="W6" s="133">
        <v>6</v>
      </c>
      <c r="X6" s="133">
        <v>1</v>
      </c>
      <c r="Y6" s="143">
        <f>X6/6</f>
        <v>0.16666666666666666</v>
      </c>
      <c r="Z6" s="133">
        <v>1</v>
      </c>
      <c r="AA6" s="133"/>
      <c r="AB6" s="133">
        <v>1</v>
      </c>
      <c r="AC6" s="143">
        <f>AB6/W6</f>
        <v>0.16666666666666666</v>
      </c>
      <c r="AD6" s="131" t="s">
        <v>207</v>
      </c>
      <c r="AE6" s="131" t="s">
        <v>208</v>
      </c>
      <c r="AF6" s="134" t="s">
        <v>209</v>
      </c>
      <c r="AG6" s="130" t="s">
        <v>11</v>
      </c>
      <c r="AH6" s="130" t="s">
        <v>206</v>
      </c>
      <c r="AI6" s="131" t="s">
        <v>230</v>
      </c>
      <c r="AJ6" s="131" t="s">
        <v>300</v>
      </c>
      <c r="AK6" s="150" t="s">
        <v>298</v>
      </c>
      <c r="AL6" s="155" t="s">
        <v>299</v>
      </c>
      <c r="AM6" s="151">
        <v>2889167961.1599998</v>
      </c>
      <c r="AN6" s="151">
        <v>0</v>
      </c>
      <c r="AO6" s="152">
        <f>AN6/AM6</f>
        <v>0</v>
      </c>
      <c r="AP6" s="163" t="s">
        <v>359</v>
      </c>
    </row>
    <row r="7" spans="1:49" ht="117" customHeight="1" x14ac:dyDescent="0.35">
      <c r="A7" s="177"/>
      <c r="B7" s="177"/>
      <c r="C7" s="178" t="s">
        <v>27</v>
      </c>
      <c r="D7" s="178">
        <v>1</v>
      </c>
      <c r="E7" s="178" t="s">
        <v>28</v>
      </c>
      <c r="F7" s="177"/>
      <c r="G7" s="137" t="s">
        <v>151</v>
      </c>
      <c r="H7" s="137" t="s">
        <v>37</v>
      </c>
      <c r="I7" s="137" t="s">
        <v>38</v>
      </c>
      <c r="J7" s="133">
        <v>25</v>
      </c>
      <c r="K7" s="137">
        <v>10</v>
      </c>
      <c r="L7" s="137"/>
      <c r="M7" s="137">
        <v>15</v>
      </c>
      <c r="N7" s="137"/>
      <c r="O7" s="137">
        <v>15</v>
      </c>
      <c r="P7" s="154">
        <v>1</v>
      </c>
      <c r="Q7" s="172">
        <f>O7/J7</f>
        <v>0.6</v>
      </c>
      <c r="R7" s="215"/>
      <c r="S7" s="179"/>
      <c r="T7" s="198"/>
      <c r="U7" s="179"/>
      <c r="V7" s="133" t="s">
        <v>213</v>
      </c>
      <c r="W7" s="133">
        <v>10</v>
      </c>
      <c r="X7" s="133">
        <v>0</v>
      </c>
      <c r="Y7" s="143">
        <v>0</v>
      </c>
      <c r="Z7" s="133">
        <v>0</v>
      </c>
      <c r="AA7" s="133"/>
      <c r="AB7" s="133">
        <v>0</v>
      </c>
      <c r="AC7" s="123">
        <v>0</v>
      </c>
      <c r="AD7" s="131" t="s">
        <v>307</v>
      </c>
      <c r="AE7" s="131" t="s">
        <v>208</v>
      </c>
      <c r="AF7" s="134">
        <v>0.1</v>
      </c>
      <c r="AG7" s="131" t="s">
        <v>11</v>
      </c>
      <c r="AH7" s="130" t="s">
        <v>206</v>
      </c>
      <c r="AI7" s="184" t="s">
        <v>282</v>
      </c>
      <c r="AJ7" s="184">
        <v>3548296578</v>
      </c>
      <c r="AK7" s="182" t="s">
        <v>298</v>
      </c>
      <c r="AL7" s="183" t="s">
        <v>301</v>
      </c>
      <c r="AM7" s="209">
        <v>3584296577.9000001</v>
      </c>
      <c r="AN7" s="209">
        <v>995600000</v>
      </c>
      <c r="AO7" s="210">
        <f>AN7/AM7</f>
        <v>0.27776719318893839</v>
      </c>
      <c r="AP7" s="163" t="s">
        <v>360</v>
      </c>
      <c r="AW7" s="111" t="s">
        <v>147</v>
      </c>
    </row>
    <row r="8" spans="1:49" ht="99" customHeight="1" x14ac:dyDescent="0.35">
      <c r="A8" s="177"/>
      <c r="B8" s="177"/>
      <c r="C8" s="178"/>
      <c r="D8" s="178"/>
      <c r="E8" s="178"/>
      <c r="F8" s="177"/>
      <c r="G8" s="137" t="s">
        <v>36</v>
      </c>
      <c r="H8" s="137" t="s">
        <v>39</v>
      </c>
      <c r="I8" s="137" t="s">
        <v>40</v>
      </c>
      <c r="J8" s="133">
        <v>1</v>
      </c>
      <c r="K8" s="153">
        <v>0.5</v>
      </c>
      <c r="L8" s="153"/>
      <c r="M8" s="153">
        <v>0.42</v>
      </c>
      <c r="N8" s="153"/>
      <c r="O8" s="153">
        <v>0.42</v>
      </c>
      <c r="P8" s="154">
        <f>M8/K8</f>
        <v>0.84</v>
      </c>
      <c r="Q8" s="153">
        <f>M8/J8</f>
        <v>0.42</v>
      </c>
      <c r="R8" s="215"/>
      <c r="S8" s="179"/>
      <c r="T8" s="198"/>
      <c r="U8" s="179"/>
      <c r="V8" s="133" t="s">
        <v>214</v>
      </c>
      <c r="W8" s="133">
        <v>50</v>
      </c>
      <c r="X8" s="123">
        <v>0.3</v>
      </c>
      <c r="Y8" s="156">
        <f>X8/W8</f>
        <v>6.0000000000000001E-3</v>
      </c>
      <c r="Z8" s="123">
        <v>0.3</v>
      </c>
      <c r="AA8" s="123"/>
      <c r="AB8" s="123">
        <v>0.3</v>
      </c>
      <c r="AC8" s="164">
        <v>0.6</v>
      </c>
      <c r="AD8" s="131" t="s">
        <v>307</v>
      </c>
      <c r="AE8" s="131" t="s">
        <v>204</v>
      </c>
      <c r="AF8" s="134">
        <v>0.5</v>
      </c>
      <c r="AG8" s="131" t="s">
        <v>217</v>
      </c>
      <c r="AH8" s="130" t="s">
        <v>206</v>
      </c>
      <c r="AI8" s="184"/>
      <c r="AJ8" s="184"/>
      <c r="AK8" s="182"/>
      <c r="AL8" s="183"/>
      <c r="AM8" s="209"/>
      <c r="AN8" s="209"/>
      <c r="AO8" s="210"/>
      <c r="AP8" s="163" t="s">
        <v>361</v>
      </c>
    </row>
    <row r="9" spans="1:49" ht="142.5" hidden="1" customHeight="1" thickBot="1" x14ac:dyDescent="0.4">
      <c r="A9" s="177"/>
      <c r="B9" s="177"/>
      <c r="C9" s="178"/>
      <c r="D9" s="178"/>
      <c r="E9" s="178"/>
      <c r="F9" s="177"/>
      <c r="G9" s="137" t="s">
        <v>29</v>
      </c>
      <c r="H9" s="137" t="s">
        <v>30</v>
      </c>
      <c r="I9" s="137" t="s">
        <v>31</v>
      </c>
      <c r="J9" s="133">
        <v>3</v>
      </c>
      <c r="K9" s="133" t="s">
        <v>263</v>
      </c>
      <c r="L9" s="133"/>
      <c r="M9" s="133" t="s">
        <v>263</v>
      </c>
      <c r="N9" s="133"/>
      <c r="O9" s="133" t="s">
        <v>263</v>
      </c>
      <c r="P9" s="133" t="s">
        <v>263</v>
      </c>
      <c r="Q9" s="133" t="s">
        <v>263</v>
      </c>
      <c r="R9" s="215"/>
      <c r="S9" s="157" t="s">
        <v>344</v>
      </c>
      <c r="T9" s="178"/>
      <c r="U9" s="133" t="s">
        <v>348</v>
      </c>
      <c r="V9" s="133" t="s">
        <v>349</v>
      </c>
      <c r="W9" s="157"/>
      <c r="X9" s="137" t="s">
        <v>263</v>
      </c>
      <c r="Y9" s="137" t="s">
        <v>263</v>
      </c>
      <c r="Z9" s="137"/>
      <c r="AA9" s="137"/>
      <c r="AB9" s="137" t="s">
        <v>263</v>
      </c>
      <c r="AC9" s="137"/>
      <c r="AD9" s="176"/>
      <c r="AE9" s="176"/>
      <c r="AF9" s="176"/>
      <c r="AG9" s="176"/>
      <c r="AH9" s="176" t="s">
        <v>157</v>
      </c>
      <c r="AI9" s="113" t="s">
        <v>230</v>
      </c>
      <c r="AJ9" s="131">
        <v>158471744</v>
      </c>
      <c r="AK9" s="132" t="s">
        <v>271</v>
      </c>
      <c r="AL9" s="136" t="s">
        <v>272</v>
      </c>
      <c r="AM9" s="151">
        <v>158471743.5</v>
      </c>
      <c r="AN9" s="151">
        <v>0</v>
      </c>
      <c r="AO9" s="152">
        <f>AN9/AM9</f>
        <v>0</v>
      </c>
      <c r="AP9" s="113"/>
    </row>
    <row r="10" spans="1:49" ht="99" customHeight="1" x14ac:dyDescent="0.35">
      <c r="A10" s="177"/>
      <c r="B10" s="177"/>
      <c r="C10" s="178"/>
      <c r="D10" s="178"/>
      <c r="E10" s="178"/>
      <c r="F10" s="177"/>
      <c r="G10" s="178" t="s">
        <v>33</v>
      </c>
      <c r="H10" s="178" t="s">
        <v>34</v>
      </c>
      <c r="I10" s="178" t="s">
        <v>35</v>
      </c>
      <c r="J10" s="179">
        <v>1</v>
      </c>
      <c r="K10" s="179">
        <v>1</v>
      </c>
      <c r="L10" s="133"/>
      <c r="M10" s="179">
        <v>1</v>
      </c>
      <c r="N10" s="133"/>
      <c r="O10" s="179">
        <v>1</v>
      </c>
      <c r="P10" s="194">
        <f>M10/K10</f>
        <v>1</v>
      </c>
      <c r="Q10" s="194">
        <f>M10/J10</f>
        <v>1</v>
      </c>
      <c r="R10" s="215"/>
      <c r="S10" s="157" t="s">
        <v>344</v>
      </c>
      <c r="T10" s="178"/>
      <c r="U10" s="179" t="s">
        <v>350</v>
      </c>
      <c r="V10" s="179" t="s">
        <v>350</v>
      </c>
      <c r="W10" s="178">
        <v>1</v>
      </c>
      <c r="X10" s="178">
        <v>1</v>
      </c>
      <c r="Y10" s="211">
        <f>X10/W10</f>
        <v>1</v>
      </c>
      <c r="Z10" s="178">
        <v>1</v>
      </c>
      <c r="AA10" s="178"/>
      <c r="AB10" s="178">
        <v>1</v>
      </c>
      <c r="AC10" s="211">
        <f>+AB10/W10</f>
        <v>1</v>
      </c>
      <c r="AD10" s="176"/>
      <c r="AE10" s="176"/>
      <c r="AF10" s="176"/>
      <c r="AG10" s="176"/>
      <c r="AH10" s="176"/>
      <c r="AI10" s="176" t="s">
        <v>230</v>
      </c>
      <c r="AJ10" s="184">
        <v>629701747</v>
      </c>
      <c r="AK10" s="180" t="s">
        <v>273</v>
      </c>
      <c r="AL10" s="181" t="s">
        <v>274</v>
      </c>
      <c r="AM10" s="151">
        <v>629701746.62</v>
      </c>
      <c r="AN10" s="151">
        <v>422200000</v>
      </c>
      <c r="AO10" s="152">
        <f>AN10/AM10</f>
        <v>0.67047614567723435</v>
      </c>
      <c r="AP10" s="179" t="s">
        <v>362</v>
      </c>
    </row>
    <row r="11" spans="1:49" ht="8.25" customHeight="1" x14ac:dyDescent="0.35">
      <c r="A11" s="177"/>
      <c r="B11" s="177"/>
      <c r="C11" s="178"/>
      <c r="D11" s="178"/>
      <c r="E11" s="178"/>
      <c r="F11" s="177"/>
      <c r="G11" s="178"/>
      <c r="H11" s="178"/>
      <c r="I11" s="178"/>
      <c r="J11" s="179"/>
      <c r="K11" s="179"/>
      <c r="L11" s="133"/>
      <c r="M11" s="179"/>
      <c r="N11" s="133"/>
      <c r="O11" s="179"/>
      <c r="P11" s="194"/>
      <c r="Q11" s="194"/>
      <c r="R11" s="215"/>
      <c r="S11" s="157"/>
      <c r="T11" s="178"/>
      <c r="U11" s="179"/>
      <c r="V11" s="179"/>
      <c r="W11" s="178"/>
      <c r="X11" s="178"/>
      <c r="Y11" s="211"/>
      <c r="Z11" s="178"/>
      <c r="AA11" s="178"/>
      <c r="AB11" s="178"/>
      <c r="AC11" s="211"/>
      <c r="AD11" s="176"/>
      <c r="AE11" s="176"/>
      <c r="AF11" s="176"/>
      <c r="AG11" s="176"/>
      <c r="AH11" s="176"/>
      <c r="AI11" s="176"/>
      <c r="AJ11" s="184"/>
      <c r="AK11" s="180"/>
      <c r="AL11" s="181"/>
      <c r="AM11" s="151"/>
      <c r="AN11" s="151"/>
      <c r="AO11" s="158"/>
      <c r="AP11" s="179"/>
    </row>
    <row r="12" spans="1:49" ht="15.75" customHeight="1" x14ac:dyDescent="0.35">
      <c r="A12" s="177"/>
      <c r="B12" s="177"/>
      <c r="C12" s="178"/>
      <c r="D12" s="178"/>
      <c r="E12" s="178"/>
      <c r="F12" s="177"/>
      <c r="G12" s="178"/>
      <c r="H12" s="178"/>
      <c r="I12" s="178"/>
      <c r="J12" s="179"/>
      <c r="K12" s="179"/>
      <c r="L12" s="133"/>
      <c r="M12" s="179"/>
      <c r="N12" s="133"/>
      <c r="O12" s="179"/>
      <c r="P12" s="194"/>
      <c r="Q12" s="194"/>
      <c r="R12" s="215"/>
      <c r="S12" s="157"/>
      <c r="T12" s="178"/>
      <c r="U12" s="179"/>
      <c r="V12" s="179"/>
      <c r="W12" s="178"/>
      <c r="X12" s="178"/>
      <c r="Y12" s="211"/>
      <c r="Z12" s="178"/>
      <c r="AA12" s="178"/>
      <c r="AB12" s="178"/>
      <c r="AC12" s="211"/>
      <c r="AD12" s="176"/>
      <c r="AE12" s="176"/>
      <c r="AF12" s="176"/>
      <c r="AG12" s="176"/>
      <c r="AH12" s="176"/>
      <c r="AI12" s="176"/>
      <c r="AJ12" s="184"/>
      <c r="AK12" s="180"/>
      <c r="AL12" s="181"/>
      <c r="AM12" s="151"/>
      <c r="AN12" s="151"/>
      <c r="AO12" s="158"/>
      <c r="AP12" s="179"/>
    </row>
    <row r="13" spans="1:49" ht="84.75" customHeight="1" x14ac:dyDescent="0.35">
      <c r="A13" s="177"/>
      <c r="B13" s="177"/>
      <c r="C13" s="178"/>
      <c r="D13" s="178"/>
      <c r="E13" s="178"/>
      <c r="F13" s="177"/>
      <c r="G13" s="137" t="s">
        <v>41</v>
      </c>
      <c r="H13" s="137" t="s">
        <v>42</v>
      </c>
      <c r="I13" s="137" t="s">
        <v>43</v>
      </c>
      <c r="J13" s="174">
        <v>1</v>
      </c>
      <c r="K13" s="133">
        <v>0.25</v>
      </c>
      <c r="L13" s="133"/>
      <c r="M13" s="123">
        <v>0.21</v>
      </c>
      <c r="N13" s="123"/>
      <c r="O13" s="123">
        <v>0.21</v>
      </c>
      <c r="P13" s="154">
        <f>M13/K13</f>
        <v>0.84</v>
      </c>
      <c r="Q13" s="153">
        <f>M13/J13</f>
        <v>0.21</v>
      </c>
      <c r="R13" s="215"/>
      <c r="S13" s="137" t="s">
        <v>44</v>
      </c>
      <c r="T13" s="137"/>
      <c r="U13" s="137"/>
      <c r="V13" s="137"/>
      <c r="W13" s="133"/>
      <c r="X13" s="133"/>
      <c r="Y13" s="133"/>
      <c r="Z13" s="133"/>
      <c r="AA13" s="133"/>
      <c r="AB13" s="133"/>
      <c r="AC13" s="133"/>
      <c r="AD13" s="138"/>
      <c r="AE13" s="138"/>
      <c r="AF13" s="138"/>
      <c r="AG13" s="138"/>
      <c r="AH13" s="133"/>
      <c r="AI13" s="138"/>
      <c r="AJ13" s="138"/>
      <c r="AK13" s="140"/>
      <c r="AL13" s="140"/>
      <c r="AM13" s="151"/>
      <c r="AN13" s="151"/>
      <c r="AO13" s="158"/>
      <c r="AP13" s="138" t="s">
        <v>263</v>
      </c>
    </row>
    <row r="14" spans="1:49" ht="43.5" x14ac:dyDescent="0.35">
      <c r="A14" s="177"/>
      <c r="B14" s="177"/>
      <c r="C14" s="178" t="s">
        <v>21</v>
      </c>
      <c r="D14" s="178">
        <v>0.5</v>
      </c>
      <c r="E14" s="178" t="s">
        <v>22</v>
      </c>
      <c r="F14" s="177" t="s">
        <v>45</v>
      </c>
      <c r="G14" s="177" t="s">
        <v>46</v>
      </c>
      <c r="H14" s="202">
        <v>0.6</v>
      </c>
      <c r="I14" s="202" t="s">
        <v>47</v>
      </c>
      <c r="J14" s="179">
        <v>1</v>
      </c>
      <c r="K14" s="192">
        <v>0.15</v>
      </c>
      <c r="L14" s="123"/>
      <c r="M14" s="194">
        <v>0.41</v>
      </c>
      <c r="N14" s="143"/>
      <c r="O14" s="194">
        <v>0.41</v>
      </c>
      <c r="P14" s="194">
        <v>1</v>
      </c>
      <c r="Q14" s="194">
        <f>+M14/J14</f>
        <v>0.41</v>
      </c>
      <c r="R14" s="194">
        <f>+Q14</f>
        <v>0.41</v>
      </c>
      <c r="S14" s="178" t="s">
        <v>352</v>
      </c>
      <c r="T14" s="178" t="s">
        <v>339</v>
      </c>
      <c r="U14" s="178" t="s">
        <v>341</v>
      </c>
      <c r="V14" s="137" t="s">
        <v>353</v>
      </c>
      <c r="W14" s="125">
        <v>600</v>
      </c>
      <c r="X14" s="125">
        <v>361</v>
      </c>
      <c r="Y14" s="145">
        <f>X14/W14</f>
        <v>0.60166666666666668</v>
      </c>
      <c r="Z14" s="125">
        <v>361</v>
      </c>
      <c r="AA14" s="125"/>
      <c r="AB14" s="125">
        <v>361</v>
      </c>
      <c r="AC14" s="145">
        <f>+AB14/W14</f>
        <v>0.60166666666666668</v>
      </c>
      <c r="AD14" s="191">
        <v>44044</v>
      </c>
      <c r="AE14" s="191">
        <v>44196</v>
      </c>
      <c r="AF14" s="190">
        <v>0.5</v>
      </c>
      <c r="AG14" s="184" t="s">
        <v>320</v>
      </c>
      <c r="AH14" s="184" t="s">
        <v>319</v>
      </c>
      <c r="AI14" s="184" t="s">
        <v>282</v>
      </c>
      <c r="AJ14" s="180" t="s">
        <v>318</v>
      </c>
      <c r="AK14" s="180" t="s">
        <v>316</v>
      </c>
      <c r="AL14" s="181" t="s">
        <v>317</v>
      </c>
      <c r="AM14" s="208">
        <v>615128502.15999997</v>
      </c>
      <c r="AN14" s="208">
        <v>0</v>
      </c>
      <c r="AO14" s="206">
        <f>AN14/AM14</f>
        <v>0</v>
      </c>
      <c r="AP14" s="130" t="s">
        <v>366</v>
      </c>
    </row>
    <row r="15" spans="1:49" ht="30" customHeight="1" x14ac:dyDescent="0.35">
      <c r="A15" s="177"/>
      <c r="B15" s="177"/>
      <c r="C15" s="178"/>
      <c r="D15" s="178"/>
      <c r="E15" s="178"/>
      <c r="F15" s="177"/>
      <c r="G15" s="177"/>
      <c r="H15" s="202"/>
      <c r="I15" s="202"/>
      <c r="J15" s="179"/>
      <c r="K15" s="192"/>
      <c r="L15" s="123"/>
      <c r="M15" s="194"/>
      <c r="N15" s="143"/>
      <c r="O15" s="194"/>
      <c r="P15" s="194"/>
      <c r="Q15" s="194"/>
      <c r="R15" s="194"/>
      <c r="S15" s="178"/>
      <c r="T15" s="178"/>
      <c r="U15" s="178"/>
      <c r="V15" s="137" t="s">
        <v>354</v>
      </c>
      <c r="W15" s="125">
        <v>7</v>
      </c>
      <c r="X15" s="125">
        <v>1</v>
      </c>
      <c r="Y15" s="145">
        <f>X15/W15</f>
        <v>0.14285714285714285</v>
      </c>
      <c r="Z15" s="125">
        <v>1</v>
      </c>
      <c r="AA15" s="125"/>
      <c r="AB15" s="125">
        <v>1</v>
      </c>
      <c r="AC15" s="145">
        <f>1/W15</f>
        <v>0.14285714285714285</v>
      </c>
      <c r="AD15" s="191"/>
      <c r="AE15" s="191"/>
      <c r="AF15" s="190"/>
      <c r="AG15" s="184"/>
      <c r="AH15" s="184"/>
      <c r="AI15" s="184"/>
      <c r="AJ15" s="180"/>
      <c r="AK15" s="180"/>
      <c r="AL15" s="181"/>
      <c r="AM15" s="208"/>
      <c r="AN15" s="208"/>
      <c r="AO15" s="206"/>
      <c r="AP15" s="131"/>
    </row>
    <row r="16" spans="1:49" ht="28" x14ac:dyDescent="0.35">
      <c r="A16" s="177"/>
      <c r="B16" s="177"/>
      <c r="C16" s="178"/>
      <c r="D16" s="178"/>
      <c r="E16" s="178"/>
      <c r="F16" s="177"/>
      <c r="G16" s="177"/>
      <c r="H16" s="202"/>
      <c r="I16" s="202"/>
      <c r="J16" s="179"/>
      <c r="K16" s="192"/>
      <c r="L16" s="123"/>
      <c r="M16" s="194"/>
      <c r="N16" s="143"/>
      <c r="O16" s="194"/>
      <c r="P16" s="194"/>
      <c r="Q16" s="194"/>
      <c r="R16" s="194"/>
      <c r="S16" s="178"/>
      <c r="T16" s="178"/>
      <c r="U16" s="178"/>
      <c r="V16" s="137" t="s">
        <v>355</v>
      </c>
      <c r="W16" s="125">
        <v>1</v>
      </c>
      <c r="X16" s="125">
        <v>1</v>
      </c>
      <c r="Y16" s="145">
        <f>X16/W16</f>
        <v>1</v>
      </c>
      <c r="Z16" s="125">
        <v>1</v>
      </c>
      <c r="AA16" s="125"/>
      <c r="AB16" s="125">
        <v>1</v>
      </c>
      <c r="AC16" s="145">
        <f>+AB16/W16</f>
        <v>1</v>
      </c>
      <c r="AD16" s="191"/>
      <c r="AE16" s="191"/>
      <c r="AF16" s="190"/>
      <c r="AG16" s="184"/>
      <c r="AH16" s="184"/>
      <c r="AI16" s="184"/>
      <c r="AJ16" s="180"/>
      <c r="AK16" s="180"/>
      <c r="AL16" s="181"/>
      <c r="AM16" s="208"/>
      <c r="AN16" s="208"/>
      <c r="AO16" s="206"/>
      <c r="AP16" s="131"/>
    </row>
    <row r="17" spans="1:42" ht="15.5" x14ac:dyDescent="0.35">
      <c r="A17" s="177"/>
      <c r="B17" s="177"/>
      <c r="C17" s="178"/>
      <c r="D17" s="178"/>
      <c r="E17" s="178"/>
      <c r="F17" s="177"/>
      <c r="G17" s="177"/>
      <c r="H17" s="202"/>
      <c r="I17" s="202"/>
      <c r="J17" s="179"/>
      <c r="K17" s="192"/>
      <c r="L17" s="123"/>
      <c r="M17" s="194"/>
      <c r="N17" s="143"/>
      <c r="O17" s="194"/>
      <c r="P17" s="194"/>
      <c r="Q17" s="194"/>
      <c r="R17" s="194"/>
      <c r="S17" s="178"/>
      <c r="T17" s="178"/>
      <c r="U17" s="178"/>
      <c r="V17" s="137" t="s">
        <v>356</v>
      </c>
      <c r="W17" s="125" t="s">
        <v>263</v>
      </c>
      <c r="X17" s="125" t="s">
        <v>263</v>
      </c>
      <c r="Y17" s="125" t="s">
        <v>263</v>
      </c>
      <c r="Z17" s="125"/>
      <c r="AA17" s="125"/>
      <c r="AB17" s="125" t="s">
        <v>263</v>
      </c>
      <c r="AC17" s="125"/>
      <c r="AD17" s="191"/>
      <c r="AE17" s="191"/>
      <c r="AF17" s="190"/>
      <c r="AG17" s="184"/>
      <c r="AH17" s="184"/>
      <c r="AI17" s="184"/>
      <c r="AJ17" s="180"/>
      <c r="AK17" s="180"/>
      <c r="AL17" s="181"/>
      <c r="AM17" s="208"/>
      <c r="AN17" s="208"/>
      <c r="AO17" s="206"/>
      <c r="AP17" s="131" t="s">
        <v>367</v>
      </c>
    </row>
    <row r="18" spans="1:42" ht="28" x14ac:dyDescent="0.35">
      <c r="A18" s="177"/>
      <c r="B18" s="177"/>
      <c r="C18" s="178"/>
      <c r="D18" s="178"/>
      <c r="E18" s="178"/>
      <c r="F18" s="177"/>
      <c r="G18" s="177"/>
      <c r="H18" s="202"/>
      <c r="I18" s="202"/>
      <c r="J18" s="179"/>
      <c r="K18" s="192"/>
      <c r="L18" s="123"/>
      <c r="M18" s="194"/>
      <c r="N18" s="143"/>
      <c r="O18" s="194"/>
      <c r="P18" s="194"/>
      <c r="Q18" s="194"/>
      <c r="R18" s="194"/>
      <c r="S18" s="178"/>
      <c r="T18" s="178"/>
      <c r="U18" s="178"/>
      <c r="V18" s="137" t="s">
        <v>357</v>
      </c>
      <c r="W18" s="125">
        <v>200</v>
      </c>
      <c r="X18" s="125">
        <v>0</v>
      </c>
      <c r="Y18" s="145">
        <v>0</v>
      </c>
      <c r="Z18" s="125">
        <v>0</v>
      </c>
      <c r="AA18" s="125"/>
      <c r="AB18" s="125">
        <v>0</v>
      </c>
      <c r="AC18" s="146">
        <v>0</v>
      </c>
      <c r="AD18" s="191"/>
      <c r="AE18" s="191"/>
      <c r="AF18" s="190"/>
      <c r="AG18" s="184"/>
      <c r="AH18" s="184"/>
      <c r="AI18" s="184"/>
      <c r="AJ18" s="180"/>
      <c r="AK18" s="180"/>
      <c r="AL18" s="181"/>
      <c r="AM18" s="208"/>
      <c r="AN18" s="208"/>
      <c r="AO18" s="206"/>
      <c r="AP18" s="131" t="s">
        <v>368</v>
      </c>
    </row>
    <row r="19" spans="1:42" ht="15" customHeight="1" x14ac:dyDescent="0.35">
      <c r="A19" s="177"/>
      <c r="B19" s="177"/>
      <c r="C19" s="178"/>
      <c r="D19" s="178"/>
      <c r="E19" s="178"/>
      <c r="F19" s="177" t="s">
        <v>50</v>
      </c>
      <c r="G19" s="178" t="s">
        <v>51</v>
      </c>
      <c r="H19" s="203" t="s">
        <v>52</v>
      </c>
      <c r="I19" s="178" t="s">
        <v>53</v>
      </c>
      <c r="J19" s="179">
        <v>1</v>
      </c>
      <c r="K19" s="194">
        <v>0.25</v>
      </c>
      <c r="L19" s="143"/>
      <c r="M19" s="194">
        <v>0</v>
      </c>
      <c r="N19" s="143"/>
      <c r="O19" s="194">
        <v>0</v>
      </c>
      <c r="P19" s="194">
        <v>0</v>
      </c>
      <c r="Q19" s="194">
        <v>0</v>
      </c>
      <c r="R19" s="194">
        <f>+Q19</f>
        <v>0</v>
      </c>
      <c r="S19" s="179" t="s">
        <v>54</v>
      </c>
      <c r="T19" s="179"/>
      <c r="U19" s="179"/>
      <c r="V19" s="179" t="s">
        <v>210</v>
      </c>
      <c r="W19" s="179">
        <v>1</v>
      </c>
      <c r="X19" s="133"/>
      <c r="Y19" s="133"/>
      <c r="Z19" s="133"/>
      <c r="AA19" s="133"/>
      <c r="AB19" s="133"/>
      <c r="AC19" s="133"/>
      <c r="AD19" s="184" t="s">
        <v>307</v>
      </c>
      <c r="AE19" s="184" t="s">
        <v>208</v>
      </c>
      <c r="AF19" s="184">
        <v>0.3</v>
      </c>
      <c r="AG19" s="184" t="s">
        <v>205</v>
      </c>
      <c r="AH19" s="184"/>
      <c r="AI19" s="184"/>
      <c r="AJ19" s="184">
        <v>443.55886573000004</v>
      </c>
      <c r="AK19" s="181"/>
      <c r="AL19" s="181"/>
      <c r="AM19" s="136"/>
      <c r="AN19" s="136"/>
      <c r="AO19" s="136"/>
      <c r="AP19" s="184"/>
    </row>
    <row r="20" spans="1:42" ht="15" customHeight="1" x14ac:dyDescent="0.35">
      <c r="A20" s="177"/>
      <c r="B20" s="177"/>
      <c r="C20" s="178"/>
      <c r="D20" s="178"/>
      <c r="E20" s="178"/>
      <c r="F20" s="177"/>
      <c r="G20" s="178"/>
      <c r="H20" s="203"/>
      <c r="I20" s="178"/>
      <c r="J20" s="179"/>
      <c r="K20" s="194"/>
      <c r="L20" s="143"/>
      <c r="M20" s="194"/>
      <c r="N20" s="143"/>
      <c r="O20" s="194"/>
      <c r="P20" s="194"/>
      <c r="Q20" s="194"/>
      <c r="R20" s="194"/>
      <c r="S20" s="179"/>
      <c r="T20" s="179"/>
      <c r="U20" s="179"/>
      <c r="V20" s="179"/>
      <c r="W20" s="179"/>
      <c r="X20" s="133"/>
      <c r="Y20" s="133"/>
      <c r="Z20" s="133"/>
      <c r="AA20" s="133"/>
      <c r="AB20" s="133"/>
      <c r="AC20" s="133"/>
      <c r="AD20" s="184"/>
      <c r="AE20" s="184"/>
      <c r="AF20" s="184"/>
      <c r="AG20" s="184"/>
      <c r="AH20" s="184"/>
      <c r="AI20" s="184"/>
      <c r="AJ20" s="184"/>
      <c r="AK20" s="181"/>
      <c r="AL20" s="181"/>
      <c r="AM20" s="136"/>
      <c r="AN20" s="136"/>
      <c r="AO20" s="136"/>
      <c r="AP20" s="184"/>
    </row>
    <row r="21" spans="1:42" ht="15" customHeight="1" x14ac:dyDescent="0.35">
      <c r="A21" s="177"/>
      <c r="B21" s="177"/>
      <c r="C21" s="178"/>
      <c r="D21" s="178"/>
      <c r="E21" s="178"/>
      <c r="F21" s="177"/>
      <c r="G21" s="178"/>
      <c r="H21" s="203"/>
      <c r="I21" s="178"/>
      <c r="J21" s="179"/>
      <c r="K21" s="194"/>
      <c r="L21" s="143"/>
      <c r="M21" s="194"/>
      <c r="N21" s="143"/>
      <c r="O21" s="194"/>
      <c r="P21" s="194"/>
      <c r="Q21" s="194"/>
      <c r="R21" s="194"/>
      <c r="S21" s="179"/>
      <c r="T21" s="179"/>
      <c r="U21" s="179"/>
      <c r="V21" s="179"/>
      <c r="W21" s="179"/>
      <c r="X21" s="133"/>
      <c r="Y21" s="133"/>
      <c r="Z21" s="133"/>
      <c r="AA21" s="133"/>
      <c r="AB21" s="133"/>
      <c r="AC21" s="133"/>
      <c r="AD21" s="184"/>
      <c r="AE21" s="184"/>
      <c r="AF21" s="184"/>
      <c r="AG21" s="184"/>
      <c r="AH21" s="184"/>
      <c r="AI21" s="184"/>
      <c r="AJ21" s="184"/>
      <c r="AK21" s="181"/>
      <c r="AL21" s="181"/>
      <c r="AM21" s="136"/>
      <c r="AN21" s="136"/>
      <c r="AO21" s="136"/>
      <c r="AP21" s="184"/>
    </row>
    <row r="22" spans="1:42" ht="15.75" customHeight="1" x14ac:dyDescent="0.35">
      <c r="A22" s="177"/>
      <c r="B22" s="177"/>
      <c r="C22" s="178"/>
      <c r="D22" s="178"/>
      <c r="E22" s="178"/>
      <c r="F22" s="177"/>
      <c r="G22" s="178"/>
      <c r="H22" s="203"/>
      <c r="I22" s="178"/>
      <c r="J22" s="179"/>
      <c r="K22" s="194"/>
      <c r="L22" s="143"/>
      <c r="M22" s="194"/>
      <c r="N22" s="143"/>
      <c r="O22" s="194"/>
      <c r="P22" s="194"/>
      <c r="Q22" s="194"/>
      <c r="R22" s="194"/>
      <c r="S22" s="179"/>
      <c r="T22" s="179"/>
      <c r="U22" s="179"/>
      <c r="V22" s="179"/>
      <c r="W22" s="179"/>
      <c r="X22" s="133"/>
      <c r="Y22" s="133"/>
      <c r="Z22" s="133"/>
      <c r="AA22" s="133"/>
      <c r="AB22" s="133"/>
      <c r="AC22" s="133"/>
      <c r="AD22" s="184"/>
      <c r="AE22" s="184"/>
      <c r="AF22" s="184"/>
      <c r="AG22" s="184"/>
      <c r="AH22" s="184"/>
      <c r="AI22" s="184"/>
      <c r="AJ22" s="184"/>
      <c r="AK22" s="181"/>
      <c r="AL22" s="181"/>
      <c r="AM22" s="136"/>
      <c r="AN22" s="136"/>
      <c r="AO22" s="136"/>
      <c r="AP22" s="184"/>
    </row>
    <row r="23" spans="1:42" ht="76.5" customHeight="1" x14ac:dyDescent="0.35">
      <c r="A23" s="177"/>
      <c r="B23" s="177"/>
      <c r="C23" s="178"/>
      <c r="D23" s="178"/>
      <c r="E23" s="178"/>
      <c r="F23" s="177"/>
      <c r="G23" s="178"/>
      <c r="H23" s="203"/>
      <c r="I23" s="178"/>
      <c r="J23" s="179"/>
      <c r="K23" s="194"/>
      <c r="L23" s="143"/>
      <c r="M23" s="194"/>
      <c r="N23" s="143"/>
      <c r="O23" s="194"/>
      <c r="P23" s="194"/>
      <c r="Q23" s="194"/>
      <c r="R23" s="194"/>
      <c r="S23" s="179"/>
      <c r="T23" s="179"/>
      <c r="U23" s="179"/>
      <c r="V23" s="179"/>
      <c r="W23" s="179"/>
      <c r="X23" s="133"/>
      <c r="Y23" s="133"/>
      <c r="Z23" s="133"/>
      <c r="AA23" s="133"/>
      <c r="AB23" s="133"/>
      <c r="AC23" s="133"/>
      <c r="AD23" s="184"/>
      <c r="AE23" s="184"/>
      <c r="AF23" s="184"/>
      <c r="AG23" s="184"/>
      <c r="AH23" s="184"/>
      <c r="AI23" s="184"/>
      <c r="AJ23" s="184"/>
      <c r="AK23" s="181"/>
      <c r="AL23" s="181"/>
      <c r="AM23" s="136"/>
      <c r="AN23" s="136"/>
      <c r="AO23" s="136"/>
      <c r="AP23" s="184"/>
    </row>
    <row r="24" spans="1:42" ht="92.25" customHeight="1" x14ac:dyDescent="0.35">
      <c r="A24" s="177" t="s">
        <v>55</v>
      </c>
      <c r="B24" s="177" t="s">
        <v>315</v>
      </c>
      <c r="C24" s="177" t="s">
        <v>57</v>
      </c>
      <c r="D24" s="177">
        <v>0.3</v>
      </c>
      <c r="E24" s="177" t="s">
        <v>58</v>
      </c>
      <c r="F24" s="177" t="s">
        <v>59</v>
      </c>
      <c r="G24" s="177" t="s">
        <v>321</v>
      </c>
      <c r="H24" s="200">
        <v>0.32</v>
      </c>
      <c r="I24" s="177" t="s">
        <v>322</v>
      </c>
      <c r="J24" s="192">
        <v>1</v>
      </c>
      <c r="K24" s="192">
        <v>0.7</v>
      </c>
      <c r="L24" s="123"/>
      <c r="M24" s="192">
        <v>0.56000000000000005</v>
      </c>
      <c r="N24" s="123"/>
      <c r="O24" s="192">
        <v>0.56000000000000005</v>
      </c>
      <c r="P24" s="192">
        <v>0.56000000000000005</v>
      </c>
      <c r="Q24" s="192">
        <v>0.56000000000000005</v>
      </c>
      <c r="R24" s="192">
        <f>+AVERAGE(Q24:Q39)</f>
        <v>0.29625000000000001</v>
      </c>
      <c r="S24" s="179" t="s">
        <v>182</v>
      </c>
      <c r="T24" s="193" t="s">
        <v>338</v>
      </c>
      <c r="U24" s="179" t="s">
        <v>211</v>
      </c>
      <c r="V24" s="133" t="s">
        <v>235</v>
      </c>
      <c r="W24" s="138">
        <v>75908</v>
      </c>
      <c r="X24" s="138">
        <v>0</v>
      </c>
      <c r="Y24" s="134">
        <v>0</v>
      </c>
      <c r="Z24" s="138">
        <v>0</v>
      </c>
      <c r="AA24" s="138"/>
      <c r="AB24" s="138">
        <v>0</v>
      </c>
      <c r="AC24" s="134">
        <v>0</v>
      </c>
      <c r="AD24" s="131" t="s">
        <v>223</v>
      </c>
      <c r="AE24" s="131" t="s">
        <v>224</v>
      </c>
      <c r="AF24" s="134">
        <v>1</v>
      </c>
      <c r="AG24" s="130" t="s">
        <v>225</v>
      </c>
      <c r="AH24" s="130" t="s">
        <v>226</v>
      </c>
      <c r="AI24" s="130" t="s">
        <v>227</v>
      </c>
      <c r="AJ24" s="131" t="s">
        <v>242</v>
      </c>
      <c r="AK24" s="132" t="s">
        <v>243</v>
      </c>
      <c r="AL24" s="136" t="s">
        <v>244</v>
      </c>
      <c r="AM24" s="126">
        <v>999527068.32000005</v>
      </c>
      <c r="AN24" s="126">
        <v>183300000</v>
      </c>
      <c r="AO24" s="129">
        <f>AN24/AM24</f>
        <v>0.18338672939402201</v>
      </c>
      <c r="AP24" s="130" t="s">
        <v>351</v>
      </c>
    </row>
    <row r="25" spans="1:42" ht="92.25" customHeight="1" x14ac:dyDescent="0.35">
      <c r="A25" s="177"/>
      <c r="B25" s="177"/>
      <c r="C25" s="177"/>
      <c r="D25" s="177"/>
      <c r="E25" s="177"/>
      <c r="F25" s="177"/>
      <c r="G25" s="177"/>
      <c r="H25" s="200"/>
      <c r="I25" s="177"/>
      <c r="J25" s="192"/>
      <c r="K25" s="179"/>
      <c r="L25" s="133"/>
      <c r="M25" s="179"/>
      <c r="N25" s="133"/>
      <c r="O25" s="179"/>
      <c r="P25" s="179"/>
      <c r="Q25" s="179"/>
      <c r="R25" s="192"/>
      <c r="S25" s="179"/>
      <c r="T25" s="193"/>
      <c r="U25" s="179"/>
      <c r="V25" s="133" t="s">
        <v>218</v>
      </c>
      <c r="W25" s="138">
        <v>520</v>
      </c>
      <c r="X25" s="138">
        <v>0</v>
      </c>
      <c r="Y25" s="134">
        <v>0</v>
      </c>
      <c r="Z25" s="138">
        <v>0</v>
      </c>
      <c r="AA25" s="138"/>
      <c r="AB25" s="138">
        <v>0</v>
      </c>
      <c r="AC25" s="134">
        <v>0</v>
      </c>
      <c r="AD25" s="131" t="s">
        <v>307</v>
      </c>
      <c r="AE25" s="131" t="s">
        <v>204</v>
      </c>
      <c r="AF25" s="134">
        <v>1</v>
      </c>
      <c r="AG25" s="130" t="s">
        <v>225</v>
      </c>
      <c r="AH25" s="130" t="s">
        <v>226</v>
      </c>
      <c r="AI25" s="130" t="s">
        <v>253</v>
      </c>
      <c r="AJ25" s="131" t="s">
        <v>245</v>
      </c>
      <c r="AK25" s="132" t="s">
        <v>243</v>
      </c>
      <c r="AL25" s="136" t="s">
        <v>246</v>
      </c>
      <c r="AM25" s="126">
        <v>355605580.60000002</v>
      </c>
      <c r="AN25" s="126">
        <v>134400000</v>
      </c>
      <c r="AO25" s="129">
        <f>AN25/AM25</f>
        <v>0.37794682460616025</v>
      </c>
      <c r="AP25" s="130" t="s">
        <v>351</v>
      </c>
    </row>
    <row r="26" spans="1:42" ht="132.75" customHeight="1" x14ac:dyDescent="0.35">
      <c r="A26" s="177"/>
      <c r="B26" s="177"/>
      <c r="C26" s="177"/>
      <c r="D26" s="177"/>
      <c r="E26" s="177"/>
      <c r="F26" s="177"/>
      <c r="G26" s="177" t="s">
        <v>323</v>
      </c>
      <c r="H26" s="201">
        <v>0</v>
      </c>
      <c r="I26" s="177" t="s">
        <v>324</v>
      </c>
      <c r="J26" s="179">
        <v>1</v>
      </c>
      <c r="K26" s="194">
        <v>0.25</v>
      </c>
      <c r="L26" s="143"/>
      <c r="M26" s="194">
        <v>0.25</v>
      </c>
      <c r="N26" s="143"/>
      <c r="O26" s="194">
        <v>0.25</v>
      </c>
      <c r="P26" s="194">
        <f>+M26/K26</f>
        <v>1</v>
      </c>
      <c r="Q26" s="194">
        <f>+M26/J26</f>
        <v>0.25</v>
      </c>
      <c r="R26" s="192"/>
      <c r="S26" s="179"/>
      <c r="T26" s="193"/>
      <c r="U26" s="179"/>
      <c r="V26" s="138" t="s">
        <v>219</v>
      </c>
      <c r="W26" s="138">
        <v>200</v>
      </c>
      <c r="X26" s="138">
        <v>0</v>
      </c>
      <c r="Y26" s="134">
        <v>0</v>
      </c>
      <c r="Z26" s="138">
        <v>0</v>
      </c>
      <c r="AA26" s="138"/>
      <c r="AB26" s="138">
        <v>0</v>
      </c>
      <c r="AC26" s="134">
        <v>0</v>
      </c>
      <c r="AD26" s="138" t="s">
        <v>307</v>
      </c>
      <c r="AE26" s="131" t="s">
        <v>208</v>
      </c>
      <c r="AF26" s="134">
        <v>0.1</v>
      </c>
      <c r="AG26" s="130" t="s">
        <v>225</v>
      </c>
      <c r="AH26" s="130" t="s">
        <v>226</v>
      </c>
      <c r="AI26" s="186"/>
      <c r="AJ26" s="184"/>
      <c r="AK26" s="180"/>
      <c r="AL26" s="181"/>
      <c r="AM26" s="208"/>
      <c r="AN26" s="208"/>
      <c r="AO26" s="206"/>
      <c r="AP26" s="130" t="s">
        <v>351</v>
      </c>
    </row>
    <row r="27" spans="1:42" ht="132.75" customHeight="1" x14ac:dyDescent="0.35">
      <c r="A27" s="177"/>
      <c r="B27" s="177"/>
      <c r="C27" s="177"/>
      <c r="D27" s="177"/>
      <c r="E27" s="177"/>
      <c r="F27" s="177"/>
      <c r="G27" s="177"/>
      <c r="H27" s="201"/>
      <c r="I27" s="177"/>
      <c r="J27" s="179"/>
      <c r="K27" s="194"/>
      <c r="L27" s="143"/>
      <c r="M27" s="194"/>
      <c r="N27" s="143"/>
      <c r="O27" s="194"/>
      <c r="P27" s="194"/>
      <c r="Q27" s="194"/>
      <c r="R27" s="192"/>
      <c r="S27" s="179"/>
      <c r="T27" s="193"/>
      <c r="U27" s="179"/>
      <c r="V27" s="133" t="s">
        <v>236</v>
      </c>
      <c r="W27" s="138">
        <v>1</v>
      </c>
      <c r="X27" s="138">
        <v>0</v>
      </c>
      <c r="Y27" s="134">
        <v>0</v>
      </c>
      <c r="Z27" s="138">
        <v>0</v>
      </c>
      <c r="AA27" s="138"/>
      <c r="AB27" s="138">
        <v>0</v>
      </c>
      <c r="AC27" s="122">
        <v>0</v>
      </c>
      <c r="AD27" s="138" t="s">
        <v>240</v>
      </c>
      <c r="AE27" s="131" t="s">
        <v>241</v>
      </c>
      <c r="AF27" s="134">
        <v>0.1</v>
      </c>
      <c r="AG27" s="130" t="s">
        <v>225</v>
      </c>
      <c r="AH27" s="130" t="s">
        <v>226</v>
      </c>
      <c r="AI27" s="186"/>
      <c r="AJ27" s="184"/>
      <c r="AK27" s="180"/>
      <c r="AL27" s="181"/>
      <c r="AM27" s="208"/>
      <c r="AN27" s="208"/>
      <c r="AO27" s="206"/>
      <c r="AP27" s="130" t="s">
        <v>351</v>
      </c>
    </row>
    <row r="28" spans="1:42" ht="87" x14ac:dyDescent="0.35">
      <c r="A28" s="177"/>
      <c r="B28" s="177"/>
      <c r="C28" s="177"/>
      <c r="D28" s="177"/>
      <c r="E28" s="177"/>
      <c r="F28" s="177"/>
      <c r="G28" s="177"/>
      <c r="H28" s="201"/>
      <c r="I28" s="177"/>
      <c r="J28" s="179"/>
      <c r="K28" s="194"/>
      <c r="L28" s="143"/>
      <c r="M28" s="194"/>
      <c r="N28" s="143"/>
      <c r="O28" s="194"/>
      <c r="P28" s="194"/>
      <c r="Q28" s="194"/>
      <c r="R28" s="192"/>
      <c r="S28" s="179"/>
      <c r="T28" s="193"/>
      <c r="U28" s="179"/>
      <c r="V28" s="133" t="s">
        <v>221</v>
      </c>
      <c r="W28" s="138">
        <v>10</v>
      </c>
      <c r="X28" s="138">
        <v>75</v>
      </c>
      <c r="Y28" s="134">
        <v>1</v>
      </c>
      <c r="Z28" s="138">
        <v>75</v>
      </c>
      <c r="AA28" s="138"/>
      <c r="AB28" s="138">
        <v>75</v>
      </c>
      <c r="AC28" s="122">
        <v>1</v>
      </c>
      <c r="AD28" s="138" t="s">
        <v>307</v>
      </c>
      <c r="AE28" s="131" t="s">
        <v>208</v>
      </c>
      <c r="AF28" s="134">
        <v>0.1</v>
      </c>
      <c r="AG28" s="130" t="s">
        <v>225</v>
      </c>
      <c r="AH28" s="130" t="s">
        <v>226</v>
      </c>
      <c r="AI28" s="186" t="s">
        <v>253</v>
      </c>
      <c r="AJ28" s="184" t="s">
        <v>245</v>
      </c>
      <c r="AK28" s="180" t="s">
        <v>243</v>
      </c>
      <c r="AL28" s="181" t="s">
        <v>246</v>
      </c>
      <c r="AM28" s="181"/>
      <c r="AN28" s="181"/>
      <c r="AO28" s="181"/>
      <c r="AP28" s="130" t="s">
        <v>351</v>
      </c>
    </row>
    <row r="29" spans="1:42" ht="30.75" customHeight="1" x14ac:dyDescent="0.35">
      <c r="A29" s="177"/>
      <c r="B29" s="177"/>
      <c r="C29" s="177"/>
      <c r="D29" s="177"/>
      <c r="E29" s="177"/>
      <c r="F29" s="177"/>
      <c r="G29" s="177" t="s">
        <v>325</v>
      </c>
      <c r="H29" s="177" t="s">
        <v>237</v>
      </c>
      <c r="I29" s="177" t="s">
        <v>67</v>
      </c>
      <c r="J29" s="179">
        <v>2</v>
      </c>
      <c r="K29" s="194">
        <v>0.25</v>
      </c>
      <c r="L29" s="143"/>
      <c r="M29" s="194">
        <v>0.25</v>
      </c>
      <c r="N29" s="143"/>
      <c r="O29" s="194">
        <v>0.25</v>
      </c>
      <c r="P29" s="194">
        <f>+M29/K29</f>
        <v>1</v>
      </c>
      <c r="Q29" s="194">
        <f>+M29/J29</f>
        <v>0.125</v>
      </c>
      <c r="R29" s="192"/>
      <c r="S29" s="179"/>
      <c r="T29" s="193"/>
      <c r="U29" s="179"/>
      <c r="V29" s="133" t="s">
        <v>222</v>
      </c>
      <c r="W29" s="138">
        <v>600</v>
      </c>
      <c r="X29" s="138">
        <v>0</v>
      </c>
      <c r="Y29" s="134">
        <v>0</v>
      </c>
      <c r="Z29" s="138">
        <v>0</v>
      </c>
      <c r="AA29" s="138"/>
      <c r="AB29" s="138">
        <v>0</v>
      </c>
      <c r="AC29" s="122">
        <v>0</v>
      </c>
      <c r="AD29" s="138" t="s">
        <v>307</v>
      </c>
      <c r="AE29" s="131" t="s">
        <v>208</v>
      </c>
      <c r="AF29" s="134">
        <v>0.1</v>
      </c>
      <c r="AG29" s="130" t="s">
        <v>225</v>
      </c>
      <c r="AH29" s="130" t="s">
        <v>226</v>
      </c>
      <c r="AI29" s="186"/>
      <c r="AJ29" s="184"/>
      <c r="AK29" s="180"/>
      <c r="AL29" s="181"/>
      <c r="AM29" s="181"/>
      <c r="AN29" s="181"/>
      <c r="AO29" s="181"/>
      <c r="AP29" s="130" t="s">
        <v>351</v>
      </c>
    </row>
    <row r="30" spans="1:42" ht="30.75" customHeight="1" x14ac:dyDescent="0.35">
      <c r="A30" s="177"/>
      <c r="B30" s="177"/>
      <c r="C30" s="177"/>
      <c r="D30" s="177"/>
      <c r="E30" s="177"/>
      <c r="F30" s="177"/>
      <c r="G30" s="177"/>
      <c r="H30" s="177"/>
      <c r="I30" s="177"/>
      <c r="J30" s="179"/>
      <c r="K30" s="194"/>
      <c r="L30" s="143"/>
      <c r="M30" s="194"/>
      <c r="N30" s="143"/>
      <c r="O30" s="194"/>
      <c r="P30" s="194"/>
      <c r="Q30" s="194"/>
      <c r="R30" s="192"/>
      <c r="S30" s="179"/>
      <c r="T30" s="193"/>
      <c r="U30" s="179"/>
      <c r="V30" s="133" t="s">
        <v>238</v>
      </c>
      <c r="W30" s="138">
        <v>2</v>
      </c>
      <c r="X30" s="138">
        <v>0</v>
      </c>
      <c r="Y30" s="134">
        <v>0</v>
      </c>
      <c r="Z30" s="138">
        <v>0</v>
      </c>
      <c r="AA30" s="138"/>
      <c r="AB30" s="138">
        <v>0</v>
      </c>
      <c r="AC30" s="122">
        <v>0</v>
      </c>
      <c r="AD30" s="138" t="s">
        <v>239</v>
      </c>
      <c r="AE30" s="131" t="s">
        <v>208</v>
      </c>
      <c r="AF30" s="134">
        <v>1.1000000000000001</v>
      </c>
      <c r="AG30" s="130" t="s">
        <v>225</v>
      </c>
      <c r="AH30" s="130" t="s">
        <v>226</v>
      </c>
      <c r="AI30" s="186"/>
      <c r="AJ30" s="184"/>
      <c r="AK30" s="180"/>
      <c r="AL30" s="181"/>
      <c r="AM30" s="181"/>
      <c r="AN30" s="181"/>
      <c r="AO30" s="181"/>
      <c r="AP30" s="130" t="s">
        <v>351</v>
      </c>
    </row>
    <row r="31" spans="1:42" ht="174" x14ac:dyDescent="0.35">
      <c r="A31" s="177"/>
      <c r="B31" s="177"/>
      <c r="C31" s="177"/>
      <c r="D31" s="177"/>
      <c r="E31" s="177"/>
      <c r="F31" s="177"/>
      <c r="G31" s="177"/>
      <c r="H31" s="177">
        <v>0</v>
      </c>
      <c r="I31" s="177"/>
      <c r="J31" s="179"/>
      <c r="K31" s="194"/>
      <c r="L31" s="143"/>
      <c r="M31" s="194"/>
      <c r="N31" s="143"/>
      <c r="O31" s="194"/>
      <c r="P31" s="194"/>
      <c r="Q31" s="194"/>
      <c r="R31" s="192"/>
      <c r="S31" s="179"/>
      <c r="T31" s="193"/>
      <c r="U31" s="179"/>
      <c r="V31" s="133" t="s">
        <v>220</v>
      </c>
      <c r="W31" s="138">
        <v>600</v>
      </c>
      <c r="X31" s="138">
        <v>0</v>
      </c>
      <c r="Y31" s="134">
        <v>0</v>
      </c>
      <c r="Z31" s="138">
        <v>0</v>
      </c>
      <c r="AA31" s="138"/>
      <c r="AB31" s="138">
        <v>0</v>
      </c>
      <c r="AC31" s="122">
        <v>0</v>
      </c>
      <c r="AD31" s="138" t="s">
        <v>307</v>
      </c>
      <c r="AE31" s="131" t="s">
        <v>208</v>
      </c>
      <c r="AF31" s="134">
        <v>0.1</v>
      </c>
      <c r="AG31" s="130" t="s">
        <v>225</v>
      </c>
      <c r="AH31" s="130" t="s">
        <v>226</v>
      </c>
      <c r="AI31" s="186"/>
      <c r="AJ31" s="184"/>
      <c r="AK31" s="180"/>
      <c r="AL31" s="181"/>
      <c r="AM31" s="181"/>
      <c r="AN31" s="181"/>
      <c r="AO31" s="181"/>
      <c r="AP31" s="130" t="s">
        <v>351</v>
      </c>
    </row>
    <row r="32" spans="1:42" ht="39.75" customHeight="1" x14ac:dyDescent="0.35">
      <c r="A32" s="177"/>
      <c r="B32" s="177"/>
      <c r="C32" s="177"/>
      <c r="D32" s="177"/>
      <c r="E32" s="177"/>
      <c r="F32" s="177"/>
      <c r="G32" s="177" t="s">
        <v>326</v>
      </c>
      <c r="H32" s="200">
        <v>1</v>
      </c>
      <c r="I32" s="177" t="s">
        <v>327</v>
      </c>
      <c r="J32" s="192">
        <v>1</v>
      </c>
      <c r="K32" s="192">
        <v>1</v>
      </c>
      <c r="L32" s="123"/>
      <c r="M32" s="192">
        <v>1</v>
      </c>
      <c r="N32" s="123"/>
      <c r="O32" s="192">
        <v>1</v>
      </c>
      <c r="P32" s="199">
        <v>1</v>
      </c>
      <c r="Q32" s="199">
        <v>0.25</v>
      </c>
      <c r="R32" s="192"/>
      <c r="S32" s="179" t="s">
        <v>181</v>
      </c>
      <c r="T32" s="193" t="s">
        <v>340</v>
      </c>
      <c r="U32" s="179" t="s">
        <v>262</v>
      </c>
      <c r="V32" s="144" t="s">
        <v>255</v>
      </c>
      <c r="W32" s="165" t="s">
        <v>263</v>
      </c>
      <c r="X32" s="165" t="s">
        <v>263</v>
      </c>
      <c r="Y32" s="165" t="s">
        <v>263</v>
      </c>
      <c r="Z32" s="165"/>
      <c r="AA32" s="165"/>
      <c r="AB32" s="165" t="s">
        <v>263</v>
      </c>
      <c r="AC32" s="165" t="s">
        <v>263</v>
      </c>
      <c r="AD32" s="138" t="s">
        <v>263</v>
      </c>
      <c r="AE32" s="131" t="s">
        <v>263</v>
      </c>
      <c r="AF32" s="134" t="s">
        <v>263</v>
      </c>
      <c r="AG32" s="130" t="s">
        <v>263</v>
      </c>
      <c r="AH32" s="130" t="s">
        <v>263</v>
      </c>
      <c r="AI32" s="130" t="s">
        <v>263</v>
      </c>
      <c r="AJ32" s="184" t="s">
        <v>250</v>
      </c>
      <c r="AK32" s="180" t="s">
        <v>248</v>
      </c>
      <c r="AL32" s="181" t="s">
        <v>251</v>
      </c>
      <c r="AM32" s="208">
        <v>462848047.47000003</v>
      </c>
      <c r="AN32" s="208">
        <v>118800000</v>
      </c>
      <c r="AO32" s="206">
        <f>AN32/AM32</f>
        <v>0.25667171040124165</v>
      </c>
      <c r="AP32" s="131" t="s">
        <v>263</v>
      </c>
    </row>
    <row r="33" spans="1:42" ht="45.75" customHeight="1" x14ac:dyDescent="0.35">
      <c r="A33" s="177"/>
      <c r="B33" s="177"/>
      <c r="C33" s="177"/>
      <c r="D33" s="177"/>
      <c r="E33" s="177"/>
      <c r="F33" s="177"/>
      <c r="G33" s="177"/>
      <c r="H33" s="200"/>
      <c r="I33" s="177"/>
      <c r="J33" s="192"/>
      <c r="K33" s="192"/>
      <c r="L33" s="123"/>
      <c r="M33" s="192"/>
      <c r="N33" s="123"/>
      <c r="O33" s="192"/>
      <c r="P33" s="199"/>
      <c r="Q33" s="199"/>
      <c r="R33" s="192"/>
      <c r="S33" s="179"/>
      <c r="T33" s="193"/>
      <c r="U33" s="179"/>
      <c r="V33" s="144" t="s">
        <v>256</v>
      </c>
      <c r="W33" s="138">
        <v>1</v>
      </c>
      <c r="X33" s="138">
        <v>0</v>
      </c>
      <c r="Y33" s="134">
        <v>0</v>
      </c>
      <c r="Z33" s="138">
        <v>0</v>
      </c>
      <c r="AA33" s="138"/>
      <c r="AB33" s="138">
        <v>0</v>
      </c>
      <c r="AC33" s="122">
        <v>0</v>
      </c>
      <c r="AD33" s="138" t="s">
        <v>307</v>
      </c>
      <c r="AE33" s="131" t="s">
        <v>204</v>
      </c>
      <c r="AF33" s="134">
        <v>0.05</v>
      </c>
      <c r="AG33" s="130" t="s">
        <v>254</v>
      </c>
      <c r="AH33" s="130" t="s">
        <v>159</v>
      </c>
      <c r="AI33" s="186" t="s">
        <v>252</v>
      </c>
      <c r="AJ33" s="184"/>
      <c r="AK33" s="180" t="s">
        <v>248</v>
      </c>
      <c r="AL33" s="181"/>
      <c r="AM33" s="208"/>
      <c r="AN33" s="208"/>
      <c r="AO33" s="206"/>
      <c r="AP33" s="166"/>
    </row>
    <row r="34" spans="1:42" ht="31" x14ac:dyDescent="0.35">
      <c r="A34" s="177"/>
      <c r="B34" s="177"/>
      <c r="C34" s="177"/>
      <c r="D34" s="177"/>
      <c r="E34" s="177"/>
      <c r="F34" s="177"/>
      <c r="G34" s="177"/>
      <c r="H34" s="200"/>
      <c r="I34" s="177"/>
      <c r="J34" s="192"/>
      <c r="K34" s="192"/>
      <c r="L34" s="123"/>
      <c r="M34" s="192"/>
      <c r="N34" s="123"/>
      <c r="O34" s="192"/>
      <c r="P34" s="199"/>
      <c r="Q34" s="199"/>
      <c r="R34" s="192"/>
      <c r="S34" s="179"/>
      <c r="T34" s="193"/>
      <c r="U34" s="179"/>
      <c r="V34" s="144" t="s">
        <v>257</v>
      </c>
      <c r="W34" s="138">
        <v>100</v>
      </c>
      <c r="X34" s="138">
        <v>0</v>
      </c>
      <c r="Y34" s="134">
        <v>0</v>
      </c>
      <c r="Z34" s="138">
        <v>0</v>
      </c>
      <c r="AA34" s="138"/>
      <c r="AB34" s="138">
        <v>0</v>
      </c>
      <c r="AC34" s="122">
        <v>0</v>
      </c>
      <c r="AD34" s="138" t="s">
        <v>239</v>
      </c>
      <c r="AE34" s="131" t="s">
        <v>204</v>
      </c>
      <c r="AF34" s="134">
        <v>0.25</v>
      </c>
      <c r="AG34" s="130" t="s">
        <v>254</v>
      </c>
      <c r="AH34" s="130" t="s">
        <v>159</v>
      </c>
      <c r="AI34" s="186"/>
      <c r="AJ34" s="184"/>
      <c r="AK34" s="180"/>
      <c r="AL34" s="181"/>
      <c r="AM34" s="208"/>
      <c r="AN34" s="208"/>
      <c r="AO34" s="206"/>
      <c r="AP34" s="166"/>
    </row>
    <row r="35" spans="1:42" ht="77.5" x14ac:dyDescent="0.35">
      <c r="A35" s="177"/>
      <c r="B35" s="177"/>
      <c r="C35" s="177"/>
      <c r="D35" s="177"/>
      <c r="E35" s="177"/>
      <c r="F35" s="177"/>
      <c r="G35" s="177"/>
      <c r="H35" s="200"/>
      <c r="I35" s="177"/>
      <c r="J35" s="192"/>
      <c r="K35" s="192"/>
      <c r="L35" s="123"/>
      <c r="M35" s="192"/>
      <c r="N35" s="123"/>
      <c r="O35" s="192"/>
      <c r="P35" s="199"/>
      <c r="Q35" s="199"/>
      <c r="R35" s="192"/>
      <c r="S35" s="179"/>
      <c r="T35" s="193"/>
      <c r="U35" s="179"/>
      <c r="V35" s="144" t="s">
        <v>258</v>
      </c>
      <c r="W35" s="122">
        <v>1</v>
      </c>
      <c r="X35" s="122">
        <v>0.8</v>
      </c>
      <c r="Y35" s="147">
        <f>X35/W35</f>
        <v>0.8</v>
      </c>
      <c r="Z35" s="122">
        <v>0.8</v>
      </c>
      <c r="AA35" s="122"/>
      <c r="AB35" s="122">
        <v>0.8</v>
      </c>
      <c r="AC35" s="147">
        <v>0.8</v>
      </c>
      <c r="AD35" s="138" t="s">
        <v>264</v>
      </c>
      <c r="AE35" s="131" t="s">
        <v>208</v>
      </c>
      <c r="AF35" s="134">
        <v>0.25</v>
      </c>
      <c r="AG35" s="130" t="s">
        <v>254</v>
      </c>
      <c r="AH35" s="130" t="s">
        <v>159</v>
      </c>
      <c r="AI35" s="186"/>
      <c r="AJ35" s="184"/>
      <c r="AK35" s="180"/>
      <c r="AL35" s="181"/>
      <c r="AM35" s="208"/>
      <c r="AN35" s="208"/>
      <c r="AO35" s="206"/>
      <c r="AP35" s="166"/>
    </row>
    <row r="36" spans="1:42" ht="93" x14ac:dyDescent="0.35">
      <c r="A36" s="177"/>
      <c r="B36" s="177"/>
      <c r="C36" s="177"/>
      <c r="D36" s="177"/>
      <c r="E36" s="177"/>
      <c r="F36" s="177"/>
      <c r="G36" s="177"/>
      <c r="H36" s="200"/>
      <c r="I36" s="177"/>
      <c r="J36" s="192"/>
      <c r="K36" s="192"/>
      <c r="L36" s="123"/>
      <c r="M36" s="192"/>
      <c r="N36" s="123"/>
      <c r="O36" s="192"/>
      <c r="P36" s="199"/>
      <c r="Q36" s="199"/>
      <c r="R36" s="192"/>
      <c r="S36" s="179"/>
      <c r="T36" s="193"/>
      <c r="U36" s="179"/>
      <c r="V36" s="144" t="s">
        <v>259</v>
      </c>
      <c r="W36" s="138">
        <v>10</v>
      </c>
      <c r="X36" s="122">
        <v>0.75</v>
      </c>
      <c r="Y36" s="122">
        <v>0.75</v>
      </c>
      <c r="Z36" s="122">
        <v>0.75</v>
      </c>
      <c r="AA36" s="122"/>
      <c r="AB36" s="122">
        <v>0.75</v>
      </c>
      <c r="AC36" s="122">
        <v>0.75</v>
      </c>
      <c r="AD36" s="138" t="s">
        <v>307</v>
      </c>
      <c r="AE36" s="131" t="s">
        <v>204</v>
      </c>
      <c r="AF36" s="134">
        <v>0.25</v>
      </c>
      <c r="AG36" s="130" t="s">
        <v>254</v>
      </c>
      <c r="AH36" s="130" t="s">
        <v>159</v>
      </c>
      <c r="AI36" s="186"/>
      <c r="AJ36" s="184"/>
      <c r="AK36" s="180"/>
      <c r="AL36" s="181"/>
      <c r="AM36" s="208"/>
      <c r="AN36" s="208"/>
      <c r="AO36" s="206"/>
      <c r="AP36" s="166"/>
    </row>
    <row r="37" spans="1:42" ht="72.5" x14ac:dyDescent="0.35">
      <c r="A37" s="177"/>
      <c r="B37" s="177"/>
      <c r="C37" s="177"/>
      <c r="D37" s="177"/>
      <c r="E37" s="177"/>
      <c r="F37" s="177"/>
      <c r="G37" s="177"/>
      <c r="H37" s="200"/>
      <c r="I37" s="177"/>
      <c r="J37" s="192"/>
      <c r="K37" s="192"/>
      <c r="L37" s="123"/>
      <c r="M37" s="192"/>
      <c r="N37" s="123"/>
      <c r="O37" s="192"/>
      <c r="P37" s="199"/>
      <c r="Q37" s="199"/>
      <c r="R37" s="192"/>
      <c r="S37" s="179"/>
      <c r="T37" s="193"/>
      <c r="U37" s="179"/>
      <c r="V37" s="167" t="s">
        <v>260</v>
      </c>
      <c r="W37" s="138" t="s">
        <v>263</v>
      </c>
      <c r="X37" s="138" t="s">
        <v>263</v>
      </c>
      <c r="Y37" s="138" t="s">
        <v>263</v>
      </c>
      <c r="Z37" s="138"/>
      <c r="AA37" s="138"/>
      <c r="AB37" s="138" t="s">
        <v>263</v>
      </c>
      <c r="AC37" s="138" t="s">
        <v>263</v>
      </c>
      <c r="AD37" s="138" t="s">
        <v>265</v>
      </c>
      <c r="AE37" s="131" t="s">
        <v>263</v>
      </c>
      <c r="AF37" s="134" t="s">
        <v>263</v>
      </c>
      <c r="AG37" s="130" t="s">
        <v>254</v>
      </c>
      <c r="AH37" s="130" t="s">
        <v>159</v>
      </c>
      <c r="AI37" s="186"/>
      <c r="AJ37" s="184"/>
      <c r="AK37" s="180"/>
      <c r="AL37" s="181"/>
      <c r="AM37" s="208"/>
      <c r="AN37" s="208"/>
      <c r="AO37" s="206"/>
      <c r="AP37" s="166"/>
    </row>
    <row r="38" spans="1:42" ht="58" x14ac:dyDescent="0.35">
      <c r="A38" s="177"/>
      <c r="B38" s="177"/>
      <c r="C38" s="177"/>
      <c r="D38" s="177"/>
      <c r="E38" s="177"/>
      <c r="F38" s="177"/>
      <c r="G38" s="177"/>
      <c r="H38" s="200"/>
      <c r="I38" s="177"/>
      <c r="J38" s="192"/>
      <c r="K38" s="192"/>
      <c r="L38" s="123"/>
      <c r="M38" s="192"/>
      <c r="N38" s="123"/>
      <c r="O38" s="192"/>
      <c r="P38" s="199"/>
      <c r="Q38" s="199"/>
      <c r="R38" s="192"/>
      <c r="S38" s="179"/>
      <c r="T38" s="193"/>
      <c r="U38" s="179"/>
      <c r="V38" s="167" t="s">
        <v>261</v>
      </c>
      <c r="W38" s="138">
        <v>10</v>
      </c>
      <c r="X38" s="122">
        <v>1</v>
      </c>
      <c r="Y38" s="122">
        <v>1</v>
      </c>
      <c r="Z38" s="122">
        <v>1</v>
      </c>
      <c r="AA38" s="122"/>
      <c r="AB38" s="122">
        <v>1</v>
      </c>
      <c r="AC38" s="122">
        <v>1</v>
      </c>
      <c r="AD38" s="138" t="s">
        <v>307</v>
      </c>
      <c r="AE38" s="131" t="s">
        <v>204</v>
      </c>
      <c r="AF38" s="134">
        <v>0.25</v>
      </c>
      <c r="AG38" s="130" t="s">
        <v>254</v>
      </c>
      <c r="AH38" s="130" t="s">
        <v>159</v>
      </c>
      <c r="AI38" s="186"/>
      <c r="AJ38" s="184"/>
      <c r="AK38" s="180"/>
      <c r="AL38" s="181"/>
      <c r="AM38" s="208"/>
      <c r="AN38" s="208"/>
      <c r="AO38" s="206"/>
      <c r="AP38" s="166"/>
    </row>
    <row r="39" spans="1:42" ht="46.5" x14ac:dyDescent="0.35">
      <c r="A39" s="177"/>
      <c r="B39" s="177"/>
      <c r="C39" s="177"/>
      <c r="D39" s="177"/>
      <c r="E39" s="177"/>
      <c r="F39" s="177"/>
      <c r="G39" s="177"/>
      <c r="H39" s="200"/>
      <c r="I39" s="177"/>
      <c r="J39" s="192"/>
      <c r="K39" s="192"/>
      <c r="L39" s="123"/>
      <c r="M39" s="192"/>
      <c r="N39" s="123"/>
      <c r="O39" s="192"/>
      <c r="P39" s="199"/>
      <c r="Q39" s="199"/>
      <c r="R39" s="192"/>
      <c r="S39" s="179"/>
      <c r="T39" s="193"/>
      <c r="U39" s="179"/>
      <c r="V39" s="135" t="s">
        <v>327</v>
      </c>
      <c r="W39" s="122">
        <v>1</v>
      </c>
      <c r="X39" s="122">
        <v>0.95</v>
      </c>
      <c r="Y39" s="148">
        <f>X39/W39</f>
        <v>0.95</v>
      </c>
      <c r="Z39" s="122">
        <v>0.95</v>
      </c>
      <c r="AA39" s="122"/>
      <c r="AB39" s="122">
        <v>0.95</v>
      </c>
      <c r="AC39" s="148">
        <v>0.95</v>
      </c>
      <c r="AD39" s="113" t="s">
        <v>307</v>
      </c>
      <c r="AE39" s="113" t="s">
        <v>204</v>
      </c>
      <c r="AF39" s="118">
        <v>1</v>
      </c>
      <c r="AG39" s="133" t="s">
        <v>254</v>
      </c>
      <c r="AH39" s="130" t="s">
        <v>159</v>
      </c>
      <c r="AI39" s="130" t="s">
        <v>227</v>
      </c>
      <c r="AJ39" s="138" t="s">
        <v>247</v>
      </c>
      <c r="AK39" s="141" t="s">
        <v>248</v>
      </c>
      <c r="AL39" s="140" t="s">
        <v>249</v>
      </c>
      <c r="AM39" s="128">
        <v>409811294.19999999</v>
      </c>
      <c r="AN39" s="128">
        <v>0</v>
      </c>
      <c r="AO39" s="129">
        <f>AN39/AM39</f>
        <v>0</v>
      </c>
      <c r="AP39" s="117"/>
    </row>
    <row r="40" spans="1:42" ht="46.5" x14ac:dyDescent="0.35">
      <c r="A40" s="177"/>
      <c r="B40" s="177"/>
      <c r="C40" s="177"/>
      <c r="D40" s="177"/>
      <c r="E40" s="177"/>
      <c r="F40" s="177" t="s">
        <v>75</v>
      </c>
      <c r="G40" s="135" t="s">
        <v>76</v>
      </c>
      <c r="H40" s="135">
        <v>0</v>
      </c>
      <c r="I40" s="135" t="s">
        <v>77</v>
      </c>
      <c r="J40" s="123">
        <v>1</v>
      </c>
      <c r="K40" s="175">
        <v>0.05</v>
      </c>
      <c r="L40" s="123"/>
      <c r="M40" s="123">
        <v>0</v>
      </c>
      <c r="N40" s="123"/>
      <c r="O40" s="123">
        <v>0</v>
      </c>
      <c r="P40" s="123">
        <v>0</v>
      </c>
      <c r="Q40" s="123">
        <v>0</v>
      </c>
      <c r="R40" s="192">
        <f>+AVERAGE(Q40:Q41)</f>
        <v>0</v>
      </c>
      <c r="S40" s="179" t="s">
        <v>183</v>
      </c>
      <c r="T40" s="179" t="s">
        <v>342</v>
      </c>
      <c r="U40" s="133"/>
      <c r="V40" s="133" t="s">
        <v>168</v>
      </c>
      <c r="W40" s="133">
        <v>1</v>
      </c>
      <c r="X40" s="133"/>
      <c r="Y40" s="115"/>
      <c r="Z40" s="133"/>
      <c r="AA40" s="133"/>
      <c r="AB40" s="133"/>
      <c r="AC40" s="133"/>
      <c r="AD40" s="184" t="s">
        <v>307</v>
      </c>
      <c r="AE40" s="184" t="s">
        <v>204</v>
      </c>
      <c r="AF40" s="189">
        <v>0.05</v>
      </c>
      <c r="AG40" s="184" t="s">
        <v>232</v>
      </c>
      <c r="AH40" s="186" t="s">
        <v>231</v>
      </c>
      <c r="AI40" s="184" t="s">
        <v>230</v>
      </c>
      <c r="AJ40" s="184">
        <v>467.8111405617293</v>
      </c>
      <c r="AK40" s="180" t="s">
        <v>229</v>
      </c>
      <c r="AL40" s="181" t="s">
        <v>228</v>
      </c>
      <c r="AM40" s="208">
        <v>467811140.44</v>
      </c>
      <c r="AN40" s="208">
        <v>0</v>
      </c>
      <c r="AO40" s="206">
        <f>AN40/AM40</f>
        <v>0</v>
      </c>
      <c r="AP40" s="185" t="s">
        <v>369</v>
      </c>
    </row>
    <row r="41" spans="1:42" ht="186" x14ac:dyDescent="0.35">
      <c r="A41" s="177"/>
      <c r="B41" s="177"/>
      <c r="C41" s="177"/>
      <c r="D41" s="177"/>
      <c r="E41" s="177"/>
      <c r="F41" s="177"/>
      <c r="G41" s="135" t="s">
        <v>78</v>
      </c>
      <c r="H41" s="135">
        <v>0</v>
      </c>
      <c r="I41" s="135" t="s">
        <v>78</v>
      </c>
      <c r="J41" s="133">
        <v>1</v>
      </c>
      <c r="K41" s="174">
        <v>1</v>
      </c>
      <c r="L41" s="133"/>
      <c r="M41" s="143">
        <v>0</v>
      </c>
      <c r="N41" s="143"/>
      <c r="O41" s="143">
        <v>0</v>
      </c>
      <c r="P41" s="143">
        <v>0</v>
      </c>
      <c r="Q41" s="143">
        <v>0</v>
      </c>
      <c r="R41" s="192"/>
      <c r="S41" s="179"/>
      <c r="T41" s="179"/>
      <c r="U41" s="133" t="s">
        <v>343</v>
      </c>
      <c r="V41" s="133" t="s">
        <v>169</v>
      </c>
      <c r="W41" s="133">
        <v>1</v>
      </c>
      <c r="X41" s="133"/>
      <c r="Y41" s="115"/>
      <c r="Z41" s="133"/>
      <c r="AA41" s="133"/>
      <c r="AB41" s="133"/>
      <c r="AC41" s="133"/>
      <c r="AD41" s="184"/>
      <c r="AE41" s="184"/>
      <c r="AF41" s="189"/>
      <c r="AG41" s="184"/>
      <c r="AH41" s="186"/>
      <c r="AI41" s="184"/>
      <c r="AJ41" s="184"/>
      <c r="AK41" s="180"/>
      <c r="AL41" s="181"/>
      <c r="AM41" s="208"/>
      <c r="AN41" s="208"/>
      <c r="AO41" s="206"/>
      <c r="AP41" s="185"/>
    </row>
    <row r="42" spans="1:42" ht="87.75" customHeight="1" x14ac:dyDescent="0.35">
      <c r="A42" s="135" t="s">
        <v>79</v>
      </c>
      <c r="B42" s="135" t="s">
        <v>314</v>
      </c>
      <c r="C42" s="137" t="s">
        <v>81</v>
      </c>
      <c r="D42" s="137" t="s">
        <v>82</v>
      </c>
      <c r="E42" s="137" t="s">
        <v>83</v>
      </c>
      <c r="F42" s="135" t="s">
        <v>84</v>
      </c>
      <c r="G42" s="137" t="s">
        <v>85</v>
      </c>
      <c r="H42" s="137" t="s">
        <v>42</v>
      </c>
      <c r="I42" s="137" t="s">
        <v>86</v>
      </c>
      <c r="J42" s="133">
        <v>2</v>
      </c>
      <c r="K42" s="143">
        <v>0.25</v>
      </c>
      <c r="L42" s="143"/>
      <c r="M42" s="143">
        <v>0</v>
      </c>
      <c r="N42" s="143"/>
      <c r="O42" s="143">
        <v>0</v>
      </c>
      <c r="P42" s="143">
        <v>0</v>
      </c>
      <c r="Q42" s="143">
        <v>0</v>
      </c>
      <c r="R42" s="143">
        <f>+Q42</f>
        <v>0</v>
      </c>
      <c r="S42" s="137"/>
      <c r="T42" s="137"/>
      <c r="U42" s="137"/>
      <c r="V42" s="137" t="s">
        <v>170</v>
      </c>
      <c r="W42" s="133"/>
      <c r="X42" s="133"/>
      <c r="Y42" s="133"/>
      <c r="Z42" s="133"/>
      <c r="AA42" s="133"/>
      <c r="AB42" s="133"/>
      <c r="AC42" s="133"/>
      <c r="AD42" s="131"/>
      <c r="AE42" s="131"/>
      <c r="AF42" s="134"/>
      <c r="AG42" s="131"/>
      <c r="AH42" s="131"/>
      <c r="AI42" s="131"/>
      <c r="AJ42" s="131"/>
      <c r="AK42" s="136"/>
      <c r="AL42" s="136"/>
      <c r="AM42" s="136"/>
      <c r="AN42" s="136"/>
      <c r="AO42" s="136"/>
      <c r="AP42" s="131"/>
    </row>
    <row r="43" spans="1:42" ht="156.75" customHeight="1" x14ac:dyDescent="0.35">
      <c r="A43" s="177" t="s">
        <v>92</v>
      </c>
      <c r="B43" s="177" t="s">
        <v>313</v>
      </c>
      <c r="C43" s="177" t="s">
        <v>94</v>
      </c>
      <c r="D43" s="200">
        <v>1.33</v>
      </c>
      <c r="E43" s="177" t="s">
        <v>95</v>
      </c>
      <c r="F43" s="177" t="s">
        <v>96</v>
      </c>
      <c r="G43" s="178" t="s">
        <v>101</v>
      </c>
      <c r="H43" s="196" t="s">
        <v>102</v>
      </c>
      <c r="I43" s="178" t="s">
        <v>103</v>
      </c>
      <c r="J43" s="179">
        <v>21</v>
      </c>
      <c r="K43" s="179">
        <v>7</v>
      </c>
      <c r="L43" s="133"/>
      <c r="M43" s="179">
        <v>7</v>
      </c>
      <c r="N43" s="133"/>
      <c r="O43" s="179">
        <v>7</v>
      </c>
      <c r="P43" s="194">
        <f>M43/K43</f>
        <v>1</v>
      </c>
      <c r="Q43" s="194">
        <f>M43/J43</f>
        <v>0.33333333333333331</v>
      </c>
      <c r="R43" s="194">
        <f>+AVERAGE(Q43:Q61)</f>
        <v>0.45374149659863944</v>
      </c>
      <c r="S43" s="179" t="s">
        <v>187</v>
      </c>
      <c r="T43" s="213">
        <v>2020130010147</v>
      </c>
      <c r="U43" s="179" t="s">
        <v>188</v>
      </c>
      <c r="V43" s="133" t="s">
        <v>191</v>
      </c>
      <c r="W43" s="138">
        <v>5</v>
      </c>
      <c r="X43" s="138">
        <v>5</v>
      </c>
      <c r="Y43" s="134">
        <f>X43/W43</f>
        <v>1</v>
      </c>
      <c r="Z43" s="138">
        <v>5</v>
      </c>
      <c r="AA43" s="138"/>
      <c r="AB43" s="138">
        <v>5</v>
      </c>
      <c r="AC43" s="122">
        <v>1</v>
      </c>
      <c r="AD43" s="138" t="s">
        <v>307</v>
      </c>
      <c r="AE43" s="138" t="s">
        <v>234</v>
      </c>
      <c r="AF43" s="134">
        <v>0.25</v>
      </c>
      <c r="AG43" s="115" t="s">
        <v>275</v>
      </c>
      <c r="AH43" s="115" t="s">
        <v>276</v>
      </c>
      <c r="AI43" s="115" t="s">
        <v>230</v>
      </c>
      <c r="AJ43" s="159" t="s">
        <v>279</v>
      </c>
      <c r="AK43" s="160" t="s">
        <v>278</v>
      </c>
      <c r="AL43" s="160" t="s">
        <v>277</v>
      </c>
      <c r="AM43" s="127">
        <v>422200000</v>
      </c>
      <c r="AN43" s="127">
        <v>195600000</v>
      </c>
      <c r="AO43" s="142">
        <f>AN43/AM43</f>
        <v>0.46328754144954998</v>
      </c>
      <c r="AP43" s="112"/>
    </row>
    <row r="44" spans="1:42" ht="29" x14ac:dyDescent="0.35">
      <c r="A44" s="177"/>
      <c r="B44" s="177"/>
      <c r="C44" s="177"/>
      <c r="D44" s="200"/>
      <c r="E44" s="177"/>
      <c r="F44" s="177"/>
      <c r="G44" s="178"/>
      <c r="H44" s="196"/>
      <c r="I44" s="178"/>
      <c r="J44" s="179"/>
      <c r="K44" s="179"/>
      <c r="L44" s="133"/>
      <c r="M44" s="179"/>
      <c r="N44" s="133"/>
      <c r="O44" s="179"/>
      <c r="P44" s="194"/>
      <c r="Q44" s="194"/>
      <c r="R44" s="194"/>
      <c r="S44" s="179"/>
      <c r="T44" s="213"/>
      <c r="U44" s="179"/>
      <c r="V44" s="133" t="s">
        <v>189</v>
      </c>
      <c r="W44" s="138">
        <v>5</v>
      </c>
      <c r="X44" s="138">
        <v>4</v>
      </c>
      <c r="Y44" s="134">
        <f>X44/W44</f>
        <v>0.8</v>
      </c>
      <c r="Z44" s="138">
        <v>4</v>
      </c>
      <c r="AA44" s="138"/>
      <c r="AB44" s="138">
        <v>4</v>
      </c>
      <c r="AC44" s="122">
        <v>0.8</v>
      </c>
      <c r="AD44" s="113" t="s">
        <v>307</v>
      </c>
      <c r="AE44" s="112" t="s">
        <v>234</v>
      </c>
      <c r="AF44" s="116">
        <v>1</v>
      </c>
      <c r="AG44" s="115" t="s">
        <v>275</v>
      </c>
      <c r="AH44" s="112" t="s">
        <v>231</v>
      </c>
      <c r="AI44" s="115" t="s">
        <v>282</v>
      </c>
      <c r="AJ44" s="133" t="s">
        <v>281</v>
      </c>
      <c r="AK44" s="161" t="s">
        <v>280</v>
      </c>
      <c r="AL44" s="150" t="s">
        <v>277</v>
      </c>
      <c r="AM44" s="127">
        <v>750697268.13</v>
      </c>
      <c r="AN44" s="127">
        <v>305820000</v>
      </c>
      <c r="AO44" s="142">
        <f>AN44/AM44</f>
        <v>0.40738126137291397</v>
      </c>
      <c r="AP44" s="112"/>
    </row>
    <row r="45" spans="1:42" ht="43.5" x14ac:dyDescent="0.35">
      <c r="A45" s="177"/>
      <c r="B45" s="177"/>
      <c r="C45" s="177"/>
      <c r="D45" s="200"/>
      <c r="E45" s="177"/>
      <c r="F45" s="177"/>
      <c r="G45" s="178"/>
      <c r="H45" s="196"/>
      <c r="I45" s="178"/>
      <c r="J45" s="179"/>
      <c r="K45" s="179"/>
      <c r="L45" s="133"/>
      <c r="M45" s="179"/>
      <c r="N45" s="133"/>
      <c r="O45" s="179"/>
      <c r="P45" s="194"/>
      <c r="Q45" s="194"/>
      <c r="R45" s="194"/>
      <c r="S45" s="179"/>
      <c r="T45" s="213"/>
      <c r="U45" s="179"/>
      <c r="V45" s="133" t="s">
        <v>190</v>
      </c>
      <c r="W45" s="138">
        <v>2</v>
      </c>
      <c r="X45" s="138">
        <v>2</v>
      </c>
      <c r="Y45" s="134">
        <f>X45/W45</f>
        <v>1</v>
      </c>
      <c r="Z45" s="138">
        <v>2</v>
      </c>
      <c r="AA45" s="138"/>
      <c r="AB45" s="138">
        <v>2</v>
      </c>
      <c r="AC45" s="122">
        <v>1</v>
      </c>
      <c r="AD45" s="113" t="s">
        <v>307</v>
      </c>
      <c r="AE45" s="112" t="s">
        <v>234</v>
      </c>
      <c r="AF45" s="116">
        <v>1</v>
      </c>
      <c r="AG45" s="115" t="s">
        <v>275</v>
      </c>
      <c r="AH45" s="112" t="s">
        <v>231</v>
      </c>
      <c r="AI45" s="115"/>
      <c r="AJ45" s="115"/>
      <c r="AK45" s="124"/>
      <c r="AL45" s="124"/>
      <c r="AM45" s="127"/>
      <c r="AN45" s="168"/>
      <c r="AO45" s="168"/>
      <c r="AP45" s="112"/>
    </row>
    <row r="46" spans="1:42" ht="60.75" customHeight="1" x14ac:dyDescent="0.35">
      <c r="A46" s="177"/>
      <c r="B46" s="177"/>
      <c r="C46" s="177"/>
      <c r="D46" s="200"/>
      <c r="E46" s="177"/>
      <c r="F46" s="177"/>
      <c r="G46" s="178" t="s">
        <v>104</v>
      </c>
      <c r="H46" s="196" t="s">
        <v>105</v>
      </c>
      <c r="I46" s="178" t="s">
        <v>202</v>
      </c>
      <c r="J46" s="179">
        <v>1</v>
      </c>
      <c r="K46" s="179">
        <v>1</v>
      </c>
      <c r="L46" s="133"/>
      <c r="M46" s="179">
        <v>1</v>
      </c>
      <c r="N46" s="133"/>
      <c r="O46" s="179">
        <v>1</v>
      </c>
      <c r="P46" s="194">
        <f>M46/K46</f>
        <v>1</v>
      </c>
      <c r="Q46" s="194">
        <f>M46/J46</f>
        <v>1</v>
      </c>
      <c r="R46" s="194"/>
      <c r="S46" s="179"/>
      <c r="T46" s="213"/>
      <c r="U46" s="179"/>
      <c r="V46" s="179" t="s">
        <v>192</v>
      </c>
      <c r="W46" s="193">
        <v>2</v>
      </c>
      <c r="X46" s="193">
        <v>2</v>
      </c>
      <c r="Y46" s="189">
        <f>X46/W46</f>
        <v>1</v>
      </c>
      <c r="Z46" s="193">
        <v>2</v>
      </c>
      <c r="AA46" s="193"/>
      <c r="AB46" s="193">
        <v>2</v>
      </c>
      <c r="AC46" s="214">
        <v>1</v>
      </c>
      <c r="AD46" s="193" t="s">
        <v>233</v>
      </c>
      <c r="AE46" s="193" t="s">
        <v>234</v>
      </c>
      <c r="AF46" s="189">
        <v>1</v>
      </c>
      <c r="AG46" s="179" t="s">
        <v>275</v>
      </c>
      <c r="AH46" s="193" t="s">
        <v>231</v>
      </c>
      <c r="AI46" s="115"/>
      <c r="AJ46" s="115"/>
      <c r="AK46" s="124"/>
      <c r="AL46" s="124"/>
      <c r="AM46" s="127"/>
      <c r="AN46" s="168"/>
      <c r="AO46" s="168"/>
      <c r="AP46" s="112"/>
    </row>
    <row r="47" spans="1:42" ht="90.75" customHeight="1" x14ac:dyDescent="0.35">
      <c r="A47" s="177"/>
      <c r="B47" s="177"/>
      <c r="C47" s="177"/>
      <c r="D47" s="200"/>
      <c r="E47" s="177"/>
      <c r="F47" s="177"/>
      <c r="G47" s="178"/>
      <c r="H47" s="196"/>
      <c r="I47" s="178"/>
      <c r="J47" s="179"/>
      <c r="K47" s="179"/>
      <c r="L47" s="133"/>
      <c r="M47" s="179"/>
      <c r="N47" s="133"/>
      <c r="O47" s="179"/>
      <c r="P47" s="194"/>
      <c r="Q47" s="194"/>
      <c r="R47" s="194"/>
      <c r="S47" s="179"/>
      <c r="T47" s="213"/>
      <c r="U47" s="179"/>
      <c r="V47" s="179"/>
      <c r="W47" s="193"/>
      <c r="X47" s="193"/>
      <c r="Y47" s="189"/>
      <c r="Z47" s="193"/>
      <c r="AA47" s="193"/>
      <c r="AB47" s="193"/>
      <c r="AC47" s="214"/>
      <c r="AD47" s="193"/>
      <c r="AE47" s="193"/>
      <c r="AF47" s="189"/>
      <c r="AG47" s="179"/>
      <c r="AH47" s="193"/>
      <c r="AI47" s="115"/>
      <c r="AJ47" s="115"/>
      <c r="AK47" s="124"/>
      <c r="AL47" s="124"/>
      <c r="AM47" s="127"/>
      <c r="AN47" s="168"/>
      <c r="AO47" s="168"/>
      <c r="AP47" s="112"/>
    </row>
    <row r="48" spans="1:42" ht="30.75" customHeight="1" x14ac:dyDescent="0.35">
      <c r="A48" s="177"/>
      <c r="B48" s="177"/>
      <c r="C48" s="177"/>
      <c r="D48" s="200"/>
      <c r="E48" s="177"/>
      <c r="F48" s="177"/>
      <c r="G48" s="178"/>
      <c r="H48" s="139" t="s">
        <v>107</v>
      </c>
      <c r="I48" s="137" t="s">
        <v>108</v>
      </c>
      <c r="J48" s="133">
        <v>3</v>
      </c>
      <c r="K48" s="133">
        <v>3</v>
      </c>
      <c r="L48" s="133"/>
      <c r="M48" s="133">
        <v>3</v>
      </c>
      <c r="N48" s="133"/>
      <c r="O48" s="133">
        <v>3</v>
      </c>
      <c r="P48" s="143">
        <f>M48/K48</f>
        <v>1</v>
      </c>
      <c r="Q48" s="143">
        <f>M48/J48</f>
        <v>1</v>
      </c>
      <c r="R48" s="194"/>
      <c r="S48" s="179"/>
      <c r="T48" s="213"/>
      <c r="U48" s="179"/>
      <c r="V48" s="179"/>
      <c r="W48" s="193"/>
      <c r="X48" s="193"/>
      <c r="Y48" s="189"/>
      <c r="Z48" s="193"/>
      <c r="AA48" s="193"/>
      <c r="AB48" s="193"/>
      <c r="AC48" s="214"/>
      <c r="AD48" s="193"/>
      <c r="AE48" s="193"/>
      <c r="AF48" s="189"/>
      <c r="AG48" s="179"/>
      <c r="AH48" s="193"/>
      <c r="AI48" s="115"/>
      <c r="AJ48" s="115"/>
      <c r="AK48" s="124"/>
      <c r="AL48" s="124"/>
      <c r="AM48" s="127"/>
      <c r="AN48" s="168"/>
      <c r="AO48" s="168"/>
      <c r="AP48" s="112"/>
    </row>
    <row r="49" spans="1:44" ht="30.75" customHeight="1" x14ac:dyDescent="0.35">
      <c r="A49" s="177"/>
      <c r="B49" s="177"/>
      <c r="C49" s="177"/>
      <c r="D49" s="200"/>
      <c r="E49" s="177"/>
      <c r="F49" s="177"/>
      <c r="G49" s="178"/>
      <c r="H49" s="139" t="s">
        <v>109</v>
      </c>
      <c r="I49" s="137" t="s">
        <v>110</v>
      </c>
      <c r="J49" s="133">
        <v>7</v>
      </c>
      <c r="K49" s="133">
        <v>1</v>
      </c>
      <c r="L49" s="133"/>
      <c r="M49" s="173">
        <v>1</v>
      </c>
      <c r="N49" s="123"/>
      <c r="O49" s="173">
        <v>1</v>
      </c>
      <c r="P49" s="143">
        <f>M49/K49</f>
        <v>1</v>
      </c>
      <c r="Q49" s="143">
        <f>M49/J49</f>
        <v>0.14285714285714285</v>
      </c>
      <c r="R49" s="194"/>
      <c r="S49" s="179"/>
      <c r="T49" s="213"/>
      <c r="U49" s="179"/>
      <c r="V49" s="179"/>
      <c r="W49" s="193"/>
      <c r="X49" s="193"/>
      <c r="Y49" s="189"/>
      <c r="Z49" s="193"/>
      <c r="AA49" s="193"/>
      <c r="AB49" s="193"/>
      <c r="AC49" s="214"/>
      <c r="AD49" s="193"/>
      <c r="AE49" s="193"/>
      <c r="AF49" s="189"/>
      <c r="AG49" s="179"/>
      <c r="AH49" s="193"/>
      <c r="AI49" s="115"/>
      <c r="AJ49" s="115"/>
      <c r="AK49" s="124"/>
      <c r="AL49" s="124"/>
      <c r="AM49" s="127"/>
      <c r="AN49" s="168"/>
      <c r="AO49" s="168"/>
      <c r="AP49" s="112"/>
    </row>
    <row r="50" spans="1:44" ht="114.75" customHeight="1" x14ac:dyDescent="0.35">
      <c r="A50" s="177"/>
      <c r="B50" s="177"/>
      <c r="C50" s="177"/>
      <c r="D50" s="200"/>
      <c r="E50" s="177"/>
      <c r="F50" s="177"/>
      <c r="G50" s="137" t="s">
        <v>114</v>
      </c>
      <c r="H50" s="137" t="s">
        <v>115</v>
      </c>
      <c r="I50" s="137" t="s">
        <v>116</v>
      </c>
      <c r="J50" s="133">
        <v>4</v>
      </c>
      <c r="K50" s="133">
        <v>1</v>
      </c>
      <c r="L50" s="133"/>
      <c r="M50" s="133">
        <v>1</v>
      </c>
      <c r="N50" s="133"/>
      <c r="O50" s="133">
        <v>1</v>
      </c>
      <c r="P50" s="143">
        <f>+M50/K50</f>
        <v>1</v>
      </c>
      <c r="Q50" s="143">
        <f>+M50/J50</f>
        <v>0.25</v>
      </c>
      <c r="R50" s="194"/>
      <c r="S50" s="178" t="s">
        <v>193</v>
      </c>
      <c r="T50" s="178" t="s">
        <v>328</v>
      </c>
      <c r="U50" s="178" t="s">
        <v>194</v>
      </c>
      <c r="V50" s="137" t="s">
        <v>195</v>
      </c>
      <c r="W50" s="138">
        <v>3</v>
      </c>
      <c r="X50" s="138">
        <v>3</v>
      </c>
      <c r="Y50" s="134">
        <f t="shared" ref="Y50:Y57" si="0">X50/W50</f>
        <v>1</v>
      </c>
      <c r="Z50" s="138">
        <v>3</v>
      </c>
      <c r="AA50" s="138"/>
      <c r="AB50" s="138">
        <v>3</v>
      </c>
      <c r="AC50" s="122">
        <v>1</v>
      </c>
      <c r="AD50" s="112" t="s">
        <v>307</v>
      </c>
      <c r="AE50" s="112" t="s">
        <v>234</v>
      </c>
      <c r="AF50" s="116">
        <v>0.3</v>
      </c>
      <c r="AG50" s="179" t="s">
        <v>329</v>
      </c>
      <c r="AH50" s="179" t="s">
        <v>292</v>
      </c>
      <c r="AI50" s="179" t="s">
        <v>282</v>
      </c>
      <c r="AJ50" s="179" t="s">
        <v>284</v>
      </c>
      <c r="AK50" s="195" t="s">
        <v>283</v>
      </c>
      <c r="AL50" s="195" t="s">
        <v>285</v>
      </c>
      <c r="AM50" s="207">
        <v>231424023.74000001</v>
      </c>
      <c r="AN50" s="207">
        <v>146400000</v>
      </c>
      <c r="AO50" s="185">
        <f>AN50/AM50</f>
        <v>0.63260502360151383</v>
      </c>
      <c r="AP50" s="114" t="s">
        <v>330</v>
      </c>
    </row>
    <row r="51" spans="1:44" ht="114.75" customHeight="1" x14ac:dyDescent="0.35">
      <c r="A51" s="177"/>
      <c r="B51" s="177"/>
      <c r="C51" s="177"/>
      <c r="D51" s="200"/>
      <c r="E51" s="177"/>
      <c r="F51" s="177"/>
      <c r="G51" s="178" t="s">
        <v>118</v>
      </c>
      <c r="H51" s="178" t="s">
        <v>119</v>
      </c>
      <c r="I51" s="178" t="s">
        <v>120</v>
      </c>
      <c r="J51" s="179">
        <v>3</v>
      </c>
      <c r="K51" s="179">
        <v>3</v>
      </c>
      <c r="L51" s="133"/>
      <c r="M51" s="179">
        <v>3</v>
      </c>
      <c r="N51" s="133"/>
      <c r="O51" s="179">
        <v>3</v>
      </c>
      <c r="P51" s="194">
        <f>M51/K51</f>
        <v>1</v>
      </c>
      <c r="Q51" s="194">
        <v>0.25</v>
      </c>
      <c r="R51" s="194"/>
      <c r="S51" s="178"/>
      <c r="T51" s="178"/>
      <c r="U51" s="178"/>
      <c r="V51" s="137" t="s">
        <v>196</v>
      </c>
      <c r="W51" s="138">
        <v>3</v>
      </c>
      <c r="X51" s="138">
        <v>2</v>
      </c>
      <c r="Y51" s="134">
        <f t="shared" si="0"/>
        <v>0.66666666666666663</v>
      </c>
      <c r="Z51" s="138">
        <v>2</v>
      </c>
      <c r="AA51" s="138"/>
      <c r="AB51" s="138">
        <v>2</v>
      </c>
      <c r="AC51" s="122">
        <v>0.66666666666666663</v>
      </c>
      <c r="AD51" s="112" t="s">
        <v>307</v>
      </c>
      <c r="AE51" s="112" t="s">
        <v>234</v>
      </c>
      <c r="AF51" s="116">
        <v>0.3</v>
      </c>
      <c r="AG51" s="179"/>
      <c r="AH51" s="179"/>
      <c r="AI51" s="179"/>
      <c r="AJ51" s="179"/>
      <c r="AK51" s="195"/>
      <c r="AL51" s="195"/>
      <c r="AM51" s="207"/>
      <c r="AN51" s="207"/>
      <c r="AO51" s="185"/>
      <c r="AP51" s="114" t="s">
        <v>331</v>
      </c>
    </row>
    <row r="52" spans="1:44" ht="114.75" customHeight="1" x14ac:dyDescent="0.35">
      <c r="A52" s="177"/>
      <c r="B52" s="177"/>
      <c r="C52" s="177"/>
      <c r="D52" s="200"/>
      <c r="E52" s="177"/>
      <c r="F52" s="177"/>
      <c r="G52" s="178"/>
      <c r="H52" s="178"/>
      <c r="I52" s="178"/>
      <c r="J52" s="179"/>
      <c r="K52" s="179"/>
      <c r="L52" s="133"/>
      <c r="M52" s="179"/>
      <c r="N52" s="133"/>
      <c r="O52" s="179"/>
      <c r="P52" s="194"/>
      <c r="Q52" s="194"/>
      <c r="R52" s="194"/>
      <c r="S52" s="178"/>
      <c r="T52" s="178"/>
      <c r="U52" s="178"/>
      <c r="V52" s="137" t="s">
        <v>197</v>
      </c>
      <c r="W52" s="138">
        <v>520</v>
      </c>
      <c r="X52" s="138">
        <v>250</v>
      </c>
      <c r="Y52" s="134">
        <f t="shared" si="0"/>
        <v>0.48076923076923078</v>
      </c>
      <c r="Z52" s="138">
        <v>250</v>
      </c>
      <c r="AA52" s="138"/>
      <c r="AB52" s="138">
        <v>250</v>
      </c>
      <c r="AC52" s="122">
        <v>0.48076923076923078</v>
      </c>
      <c r="AD52" s="112" t="s">
        <v>307</v>
      </c>
      <c r="AE52" s="112" t="s">
        <v>234</v>
      </c>
      <c r="AF52" s="116">
        <v>0.3</v>
      </c>
      <c r="AG52" s="179"/>
      <c r="AH52" s="179"/>
      <c r="AI52" s="179"/>
      <c r="AJ52" s="179"/>
      <c r="AK52" s="195"/>
      <c r="AL52" s="195"/>
      <c r="AM52" s="207"/>
      <c r="AN52" s="207"/>
      <c r="AO52" s="185"/>
      <c r="AP52" s="114" t="s">
        <v>332</v>
      </c>
    </row>
    <row r="53" spans="1:44" ht="114.75" customHeight="1" x14ac:dyDescent="0.35">
      <c r="A53" s="177"/>
      <c r="B53" s="177"/>
      <c r="C53" s="177"/>
      <c r="D53" s="200"/>
      <c r="E53" s="177"/>
      <c r="F53" s="177"/>
      <c r="G53" s="178"/>
      <c r="H53" s="178"/>
      <c r="I53" s="178"/>
      <c r="J53" s="179"/>
      <c r="K53" s="179"/>
      <c r="L53" s="133"/>
      <c r="M53" s="179"/>
      <c r="N53" s="133"/>
      <c r="O53" s="179"/>
      <c r="P53" s="194"/>
      <c r="Q53" s="194"/>
      <c r="R53" s="194"/>
      <c r="S53" s="178"/>
      <c r="T53" s="178"/>
      <c r="U53" s="178"/>
      <c r="V53" s="137" t="s">
        <v>198</v>
      </c>
      <c r="W53" s="138">
        <v>3</v>
      </c>
      <c r="X53" s="138">
        <v>3</v>
      </c>
      <c r="Y53" s="134">
        <f t="shared" si="0"/>
        <v>1</v>
      </c>
      <c r="Z53" s="138">
        <v>3</v>
      </c>
      <c r="AA53" s="138"/>
      <c r="AB53" s="138">
        <v>3</v>
      </c>
      <c r="AC53" s="122">
        <v>1</v>
      </c>
      <c r="AD53" s="112" t="s">
        <v>307</v>
      </c>
      <c r="AE53" s="112" t="s">
        <v>234</v>
      </c>
      <c r="AF53" s="116">
        <v>0.3</v>
      </c>
      <c r="AG53" s="179"/>
      <c r="AH53" s="179"/>
      <c r="AI53" s="179"/>
      <c r="AJ53" s="179"/>
      <c r="AK53" s="195"/>
      <c r="AL53" s="195"/>
      <c r="AM53" s="207"/>
      <c r="AN53" s="207"/>
      <c r="AO53" s="185"/>
      <c r="AP53" s="114" t="s">
        <v>334</v>
      </c>
    </row>
    <row r="54" spans="1:44" ht="114.75" customHeight="1" x14ac:dyDescent="0.35">
      <c r="A54" s="177"/>
      <c r="B54" s="177"/>
      <c r="C54" s="177"/>
      <c r="D54" s="200"/>
      <c r="E54" s="177"/>
      <c r="F54" s="177"/>
      <c r="G54" s="178"/>
      <c r="H54" s="178"/>
      <c r="I54" s="178"/>
      <c r="J54" s="179"/>
      <c r="K54" s="179"/>
      <c r="L54" s="133"/>
      <c r="M54" s="179"/>
      <c r="N54" s="133"/>
      <c r="O54" s="179"/>
      <c r="P54" s="194"/>
      <c r="Q54" s="194"/>
      <c r="R54" s="194"/>
      <c r="S54" s="178"/>
      <c r="T54" s="178"/>
      <c r="U54" s="178"/>
      <c r="V54" s="137" t="s">
        <v>199</v>
      </c>
      <c r="W54" s="138">
        <v>600</v>
      </c>
      <c r="X54" s="138">
        <v>272</v>
      </c>
      <c r="Y54" s="134">
        <f t="shared" si="0"/>
        <v>0.45333333333333331</v>
      </c>
      <c r="Z54" s="138">
        <v>272</v>
      </c>
      <c r="AA54" s="138"/>
      <c r="AB54" s="138">
        <v>272</v>
      </c>
      <c r="AC54" s="122">
        <v>0.45333333333333331</v>
      </c>
      <c r="AD54" s="112" t="s">
        <v>307</v>
      </c>
      <c r="AE54" s="112" t="s">
        <v>234</v>
      </c>
      <c r="AF54" s="116">
        <v>0.12</v>
      </c>
      <c r="AG54" s="179"/>
      <c r="AH54" s="179"/>
      <c r="AI54" s="179"/>
      <c r="AJ54" s="179"/>
      <c r="AK54" s="195"/>
      <c r="AL54" s="195"/>
      <c r="AM54" s="207"/>
      <c r="AN54" s="207"/>
      <c r="AO54" s="185"/>
      <c r="AP54" s="114" t="s">
        <v>333</v>
      </c>
    </row>
    <row r="55" spans="1:44" ht="114.75" customHeight="1" x14ac:dyDescent="0.35">
      <c r="A55" s="177"/>
      <c r="B55" s="177"/>
      <c r="C55" s="177"/>
      <c r="D55" s="200"/>
      <c r="E55" s="177"/>
      <c r="F55" s="177"/>
      <c r="G55" s="178"/>
      <c r="H55" s="178"/>
      <c r="I55" s="178"/>
      <c r="J55" s="179"/>
      <c r="K55" s="179"/>
      <c r="L55" s="133"/>
      <c r="M55" s="179"/>
      <c r="N55" s="133"/>
      <c r="O55" s="179"/>
      <c r="P55" s="194"/>
      <c r="Q55" s="194"/>
      <c r="R55" s="194"/>
      <c r="S55" s="178"/>
      <c r="T55" s="178"/>
      <c r="U55" s="178"/>
      <c r="V55" s="137" t="s">
        <v>200</v>
      </c>
      <c r="W55" s="138">
        <v>1</v>
      </c>
      <c r="X55" s="138">
        <v>1</v>
      </c>
      <c r="Y55" s="134">
        <f t="shared" si="0"/>
        <v>1</v>
      </c>
      <c r="Z55" s="138">
        <v>1</v>
      </c>
      <c r="AA55" s="138"/>
      <c r="AB55" s="138">
        <v>1</v>
      </c>
      <c r="AC55" s="122">
        <v>1</v>
      </c>
      <c r="AD55" s="112" t="s">
        <v>307</v>
      </c>
      <c r="AE55" s="112" t="s">
        <v>234</v>
      </c>
      <c r="AF55" s="116">
        <v>0.7</v>
      </c>
      <c r="AG55" s="179"/>
      <c r="AH55" s="179"/>
      <c r="AI55" s="193" t="s">
        <v>230</v>
      </c>
      <c r="AJ55" s="193" t="s">
        <v>286</v>
      </c>
      <c r="AK55" s="195" t="s">
        <v>283</v>
      </c>
      <c r="AL55" s="188" t="s">
        <v>287</v>
      </c>
      <c r="AM55" s="207">
        <v>37402570.420000002</v>
      </c>
      <c r="AN55" s="207">
        <v>0</v>
      </c>
      <c r="AO55" s="185">
        <f>AN55/AM55</f>
        <v>0</v>
      </c>
      <c r="AP55" s="114" t="s">
        <v>336</v>
      </c>
      <c r="AR55" s="204"/>
    </row>
    <row r="56" spans="1:44" ht="56.5" thickBot="1" x14ac:dyDescent="0.4">
      <c r="A56" s="177"/>
      <c r="B56" s="177"/>
      <c r="C56" s="177"/>
      <c r="D56" s="200"/>
      <c r="E56" s="177"/>
      <c r="F56" s="177"/>
      <c r="G56" s="178"/>
      <c r="H56" s="178"/>
      <c r="I56" s="178"/>
      <c r="J56" s="179"/>
      <c r="K56" s="179"/>
      <c r="L56" s="133"/>
      <c r="M56" s="179"/>
      <c r="N56" s="133"/>
      <c r="O56" s="179"/>
      <c r="P56" s="194"/>
      <c r="Q56" s="194"/>
      <c r="R56" s="194"/>
      <c r="S56" s="178"/>
      <c r="T56" s="178"/>
      <c r="U56" s="178"/>
      <c r="V56" s="137" t="s">
        <v>201</v>
      </c>
      <c r="W56" s="138">
        <v>30</v>
      </c>
      <c r="X56" s="138">
        <v>25</v>
      </c>
      <c r="Y56" s="134">
        <f t="shared" si="0"/>
        <v>0.83333333333333337</v>
      </c>
      <c r="Z56" s="138">
        <v>25</v>
      </c>
      <c r="AA56" s="138"/>
      <c r="AB56" s="138">
        <v>25</v>
      </c>
      <c r="AC56" s="122">
        <v>0.83333333333333337</v>
      </c>
      <c r="AD56" s="112" t="s">
        <v>307</v>
      </c>
      <c r="AE56" s="112" t="s">
        <v>234</v>
      </c>
      <c r="AF56" s="116">
        <v>0.1</v>
      </c>
      <c r="AG56" s="112"/>
      <c r="AH56" s="179"/>
      <c r="AI56" s="193"/>
      <c r="AJ56" s="193"/>
      <c r="AK56" s="195"/>
      <c r="AL56" s="188"/>
      <c r="AM56" s="207"/>
      <c r="AN56" s="207"/>
      <c r="AO56" s="185"/>
      <c r="AP56" s="114" t="s">
        <v>335</v>
      </c>
      <c r="AR56" s="205"/>
    </row>
    <row r="57" spans="1:44" ht="143.25" customHeight="1" x14ac:dyDescent="0.35">
      <c r="A57" s="177"/>
      <c r="B57" s="177"/>
      <c r="C57" s="177"/>
      <c r="D57" s="200"/>
      <c r="E57" s="177"/>
      <c r="F57" s="177"/>
      <c r="G57" s="178" t="s">
        <v>122</v>
      </c>
      <c r="H57" s="178" t="s">
        <v>123</v>
      </c>
      <c r="I57" s="178" t="s">
        <v>124</v>
      </c>
      <c r="J57" s="179">
        <v>5</v>
      </c>
      <c r="K57" s="179">
        <v>1</v>
      </c>
      <c r="L57" s="133"/>
      <c r="M57" s="179">
        <v>1</v>
      </c>
      <c r="N57" s="133"/>
      <c r="O57" s="179">
        <v>1</v>
      </c>
      <c r="P57" s="194">
        <f>M57/K57</f>
        <v>1</v>
      </c>
      <c r="Q57" s="194">
        <f>M57/J57</f>
        <v>0.2</v>
      </c>
      <c r="R57" s="194"/>
      <c r="S57" s="178" t="s">
        <v>125</v>
      </c>
      <c r="T57" s="178" t="s">
        <v>342</v>
      </c>
      <c r="U57" s="178" t="s">
        <v>188</v>
      </c>
      <c r="V57" s="120" t="s">
        <v>293</v>
      </c>
      <c r="W57" s="138">
        <v>4</v>
      </c>
      <c r="X57" s="138">
        <v>1</v>
      </c>
      <c r="Y57" s="134">
        <f t="shared" si="0"/>
        <v>0.25</v>
      </c>
      <c r="Z57" s="138">
        <v>1</v>
      </c>
      <c r="AA57" s="138"/>
      <c r="AB57" s="138">
        <v>1</v>
      </c>
      <c r="AC57" s="122">
        <v>0.25</v>
      </c>
      <c r="AD57" s="112" t="s">
        <v>307</v>
      </c>
      <c r="AE57" s="112" t="s">
        <v>234</v>
      </c>
      <c r="AF57" s="116">
        <v>0.25</v>
      </c>
      <c r="AG57" s="179"/>
      <c r="AH57" s="179" t="s">
        <v>312</v>
      </c>
      <c r="AI57" s="193" t="s">
        <v>291</v>
      </c>
      <c r="AJ57" s="187" t="s">
        <v>289</v>
      </c>
      <c r="AK57" s="182" t="s">
        <v>288</v>
      </c>
      <c r="AL57" s="188" t="s">
        <v>290</v>
      </c>
      <c r="AM57" s="207">
        <v>92389026.269999996</v>
      </c>
      <c r="AN57" s="207">
        <v>15000000</v>
      </c>
      <c r="AO57" s="185">
        <f>AN57/AM57</f>
        <v>0.16235694438605322</v>
      </c>
      <c r="AP57" s="176"/>
    </row>
    <row r="58" spans="1:44" ht="31" x14ac:dyDescent="0.35">
      <c r="A58" s="177"/>
      <c r="B58" s="177"/>
      <c r="C58" s="177"/>
      <c r="D58" s="200"/>
      <c r="E58" s="177"/>
      <c r="F58" s="177"/>
      <c r="G58" s="178"/>
      <c r="H58" s="178"/>
      <c r="I58" s="178"/>
      <c r="J58" s="179"/>
      <c r="K58" s="179"/>
      <c r="L58" s="133"/>
      <c r="M58" s="179"/>
      <c r="N58" s="133"/>
      <c r="O58" s="179"/>
      <c r="P58" s="194"/>
      <c r="Q58" s="194"/>
      <c r="R58" s="194"/>
      <c r="S58" s="178"/>
      <c r="T58" s="178"/>
      <c r="U58" s="178"/>
      <c r="V58" s="120" t="s">
        <v>294</v>
      </c>
      <c r="W58" s="115" t="s">
        <v>263</v>
      </c>
      <c r="X58" s="133" t="s">
        <v>263</v>
      </c>
      <c r="Y58" s="133" t="s">
        <v>263</v>
      </c>
      <c r="Z58" s="133"/>
      <c r="AA58" s="133"/>
      <c r="AB58" s="133" t="s">
        <v>263</v>
      </c>
      <c r="AC58" s="133" t="s">
        <v>263</v>
      </c>
      <c r="AD58" s="115" t="s">
        <v>263</v>
      </c>
      <c r="AE58" s="112" t="s">
        <v>263</v>
      </c>
      <c r="AF58" s="116" t="s">
        <v>263</v>
      </c>
      <c r="AG58" s="179"/>
      <c r="AH58" s="179"/>
      <c r="AI58" s="193"/>
      <c r="AJ58" s="187"/>
      <c r="AK58" s="182"/>
      <c r="AL58" s="188"/>
      <c r="AM58" s="207"/>
      <c r="AN58" s="207"/>
      <c r="AO58" s="185"/>
      <c r="AP58" s="176"/>
    </row>
    <row r="59" spans="1:44" ht="31" x14ac:dyDescent="0.35">
      <c r="A59" s="177"/>
      <c r="B59" s="177"/>
      <c r="C59" s="177"/>
      <c r="D59" s="200"/>
      <c r="E59" s="177"/>
      <c r="F59" s="177"/>
      <c r="G59" s="178"/>
      <c r="H59" s="178"/>
      <c r="I59" s="178"/>
      <c r="J59" s="179"/>
      <c r="K59" s="179"/>
      <c r="L59" s="133"/>
      <c r="M59" s="179"/>
      <c r="N59" s="133"/>
      <c r="O59" s="179"/>
      <c r="P59" s="194"/>
      <c r="Q59" s="194"/>
      <c r="R59" s="194"/>
      <c r="S59" s="178"/>
      <c r="T59" s="178"/>
      <c r="U59" s="178"/>
      <c r="V59" s="120" t="s">
        <v>295</v>
      </c>
      <c r="W59" s="133">
        <v>4</v>
      </c>
      <c r="X59" s="133">
        <v>2</v>
      </c>
      <c r="Y59" s="143">
        <f t="shared" ref="Y59:Y65" si="1">X59/W59</f>
        <v>0.5</v>
      </c>
      <c r="Z59" s="133">
        <v>2</v>
      </c>
      <c r="AA59" s="133"/>
      <c r="AB59" s="133">
        <v>2</v>
      </c>
      <c r="AC59" s="123">
        <v>0.5</v>
      </c>
      <c r="AD59" s="115" t="s">
        <v>307</v>
      </c>
      <c r="AE59" s="112" t="s">
        <v>204</v>
      </c>
      <c r="AF59" s="116">
        <v>0.25</v>
      </c>
      <c r="AG59" s="179"/>
      <c r="AH59" s="179"/>
      <c r="AI59" s="193"/>
      <c r="AJ59" s="187"/>
      <c r="AK59" s="182"/>
      <c r="AL59" s="188"/>
      <c r="AM59" s="207"/>
      <c r="AN59" s="207"/>
      <c r="AO59" s="185"/>
      <c r="AP59" s="176"/>
    </row>
    <row r="60" spans="1:44" ht="15.5" x14ac:dyDescent="0.35">
      <c r="A60" s="177"/>
      <c r="B60" s="177"/>
      <c r="C60" s="177"/>
      <c r="D60" s="200"/>
      <c r="E60" s="177"/>
      <c r="F60" s="177"/>
      <c r="G60" s="178"/>
      <c r="H60" s="178"/>
      <c r="I60" s="178"/>
      <c r="J60" s="179"/>
      <c r="K60" s="179"/>
      <c r="L60" s="133"/>
      <c r="M60" s="179"/>
      <c r="N60" s="133"/>
      <c r="O60" s="179"/>
      <c r="P60" s="194"/>
      <c r="Q60" s="194"/>
      <c r="R60" s="194"/>
      <c r="S60" s="178"/>
      <c r="T60" s="178"/>
      <c r="U60" s="178"/>
      <c r="V60" s="120" t="s">
        <v>296</v>
      </c>
      <c r="W60" s="117">
        <v>5</v>
      </c>
      <c r="X60" s="117">
        <v>0</v>
      </c>
      <c r="Y60" s="118">
        <f t="shared" si="1"/>
        <v>0</v>
      </c>
      <c r="Z60" s="117">
        <v>0</v>
      </c>
      <c r="AA60" s="117"/>
      <c r="AB60" s="117">
        <v>0</v>
      </c>
      <c r="AC60" s="149">
        <v>0</v>
      </c>
      <c r="AD60" s="112" t="s">
        <v>307</v>
      </c>
      <c r="AE60" s="112" t="s">
        <v>204</v>
      </c>
      <c r="AF60" s="116">
        <v>0.25</v>
      </c>
      <c r="AG60" s="179"/>
      <c r="AH60" s="179"/>
      <c r="AI60" s="193"/>
      <c r="AJ60" s="187"/>
      <c r="AK60" s="182"/>
      <c r="AL60" s="188"/>
      <c r="AM60" s="207"/>
      <c r="AN60" s="207"/>
      <c r="AO60" s="185"/>
      <c r="AP60" s="176"/>
    </row>
    <row r="61" spans="1:44" ht="46.5" x14ac:dyDescent="0.35">
      <c r="A61" s="177"/>
      <c r="B61" s="177"/>
      <c r="C61" s="177"/>
      <c r="D61" s="200"/>
      <c r="E61" s="177"/>
      <c r="F61" s="177"/>
      <c r="G61" s="178"/>
      <c r="H61" s="178"/>
      <c r="I61" s="178"/>
      <c r="J61" s="179"/>
      <c r="K61" s="179"/>
      <c r="L61" s="133"/>
      <c r="M61" s="179"/>
      <c r="N61" s="133"/>
      <c r="O61" s="179"/>
      <c r="P61" s="194"/>
      <c r="Q61" s="194"/>
      <c r="R61" s="194"/>
      <c r="S61" s="178"/>
      <c r="T61" s="178"/>
      <c r="U61" s="178"/>
      <c r="V61" s="120" t="s">
        <v>297</v>
      </c>
      <c r="W61" s="117">
        <v>1</v>
      </c>
      <c r="X61" s="117">
        <v>0</v>
      </c>
      <c r="Y61" s="118">
        <f t="shared" si="1"/>
        <v>0</v>
      </c>
      <c r="Z61" s="117">
        <v>0</v>
      </c>
      <c r="AA61" s="117"/>
      <c r="AB61" s="117">
        <v>0</v>
      </c>
      <c r="AC61" s="149">
        <v>0</v>
      </c>
      <c r="AD61" s="112" t="s">
        <v>307</v>
      </c>
      <c r="AE61" s="112" t="s">
        <v>204</v>
      </c>
      <c r="AF61" s="112">
        <v>10</v>
      </c>
      <c r="AG61" s="179"/>
      <c r="AH61" s="179"/>
      <c r="AI61" s="193"/>
      <c r="AJ61" s="187"/>
      <c r="AK61" s="182"/>
      <c r="AL61" s="188"/>
      <c r="AM61" s="207"/>
      <c r="AN61" s="207"/>
      <c r="AO61" s="185"/>
      <c r="AP61" s="176"/>
    </row>
    <row r="62" spans="1:44" ht="60.75" customHeight="1" x14ac:dyDescent="0.35">
      <c r="A62" s="177"/>
      <c r="B62" s="177"/>
      <c r="C62" s="177"/>
      <c r="D62" s="200"/>
      <c r="E62" s="177"/>
      <c r="F62" s="177" t="s">
        <v>126</v>
      </c>
      <c r="G62" s="137" t="s">
        <v>127</v>
      </c>
      <c r="H62" s="137">
        <v>0</v>
      </c>
      <c r="I62" s="137" t="s">
        <v>128</v>
      </c>
      <c r="J62" s="133">
        <v>5</v>
      </c>
      <c r="K62" s="133">
        <v>1</v>
      </c>
      <c r="L62" s="133"/>
      <c r="M62" s="133">
        <v>1</v>
      </c>
      <c r="N62" s="133"/>
      <c r="O62" s="133">
        <v>1</v>
      </c>
      <c r="P62" s="143">
        <f>M62/K62</f>
        <v>1</v>
      </c>
      <c r="Q62" s="143">
        <f>P62/J62</f>
        <v>0.2</v>
      </c>
      <c r="R62" s="194">
        <f>+AVERAGE(Q62:Q65)</f>
        <v>0.2</v>
      </c>
      <c r="S62" s="179" t="s">
        <v>129</v>
      </c>
      <c r="T62" s="179" t="s">
        <v>337</v>
      </c>
      <c r="U62" s="179" t="s">
        <v>302</v>
      </c>
      <c r="V62" s="167" t="s">
        <v>303</v>
      </c>
      <c r="W62" s="117">
        <v>1</v>
      </c>
      <c r="X62" s="117">
        <v>1</v>
      </c>
      <c r="Y62" s="118">
        <f t="shared" si="1"/>
        <v>1</v>
      </c>
      <c r="Z62" s="117">
        <v>1</v>
      </c>
      <c r="AA62" s="117"/>
      <c r="AB62" s="117">
        <v>1</v>
      </c>
      <c r="AC62" s="149">
        <v>1</v>
      </c>
      <c r="AD62" s="112" t="s">
        <v>307</v>
      </c>
      <c r="AE62" s="112" t="s">
        <v>204</v>
      </c>
      <c r="AF62" s="112">
        <v>10</v>
      </c>
      <c r="AG62" s="193" t="s">
        <v>232</v>
      </c>
      <c r="AH62" s="179" t="s">
        <v>308</v>
      </c>
      <c r="AI62" s="193" t="s">
        <v>230</v>
      </c>
      <c r="AJ62" s="193" t="s">
        <v>310</v>
      </c>
      <c r="AK62" s="182" t="s">
        <v>309</v>
      </c>
      <c r="AL62" s="183" t="s">
        <v>311</v>
      </c>
      <c r="AM62" s="207" t="s">
        <v>365</v>
      </c>
      <c r="AN62" s="212">
        <v>0</v>
      </c>
      <c r="AO62" s="210">
        <v>0</v>
      </c>
      <c r="AP62" s="176"/>
    </row>
    <row r="63" spans="1:44" ht="43.5" x14ac:dyDescent="0.35">
      <c r="A63" s="177"/>
      <c r="B63" s="177"/>
      <c r="C63" s="177"/>
      <c r="D63" s="200"/>
      <c r="E63" s="177"/>
      <c r="F63" s="177"/>
      <c r="G63" s="178" t="s">
        <v>130</v>
      </c>
      <c r="H63" s="178">
        <v>0</v>
      </c>
      <c r="I63" s="178" t="s">
        <v>131</v>
      </c>
      <c r="J63" s="179">
        <v>5</v>
      </c>
      <c r="K63" s="179">
        <v>1</v>
      </c>
      <c r="L63" s="133"/>
      <c r="M63" s="193">
        <v>1</v>
      </c>
      <c r="N63" s="138"/>
      <c r="O63" s="193">
        <v>1</v>
      </c>
      <c r="P63" s="194">
        <f>M63/K63</f>
        <v>1</v>
      </c>
      <c r="Q63" s="194">
        <f>P63/J63</f>
        <v>0.2</v>
      </c>
      <c r="R63" s="194"/>
      <c r="S63" s="179"/>
      <c r="T63" s="179"/>
      <c r="U63" s="179"/>
      <c r="V63" s="114" t="s">
        <v>304</v>
      </c>
      <c r="W63" s="117">
        <v>1</v>
      </c>
      <c r="X63" s="117">
        <v>0.5</v>
      </c>
      <c r="Y63" s="118">
        <f t="shared" si="1"/>
        <v>0.5</v>
      </c>
      <c r="Z63" s="117">
        <v>0.5</v>
      </c>
      <c r="AA63" s="117"/>
      <c r="AB63" s="117">
        <v>0.5</v>
      </c>
      <c r="AC63" s="149">
        <v>0.5</v>
      </c>
      <c r="AD63" s="112" t="s">
        <v>307</v>
      </c>
      <c r="AE63" s="112" t="s">
        <v>204</v>
      </c>
      <c r="AF63" s="112">
        <v>10</v>
      </c>
      <c r="AG63" s="193"/>
      <c r="AH63" s="179"/>
      <c r="AI63" s="193"/>
      <c r="AJ63" s="193"/>
      <c r="AK63" s="182"/>
      <c r="AL63" s="183"/>
      <c r="AM63" s="207"/>
      <c r="AN63" s="212"/>
      <c r="AO63" s="210"/>
      <c r="AP63" s="176"/>
    </row>
    <row r="64" spans="1:44" ht="58" x14ac:dyDescent="0.35">
      <c r="A64" s="177"/>
      <c r="B64" s="177"/>
      <c r="C64" s="177"/>
      <c r="D64" s="200"/>
      <c r="E64" s="177"/>
      <c r="F64" s="177"/>
      <c r="G64" s="178"/>
      <c r="H64" s="178"/>
      <c r="I64" s="178"/>
      <c r="J64" s="179"/>
      <c r="K64" s="179"/>
      <c r="L64" s="133"/>
      <c r="M64" s="193"/>
      <c r="N64" s="138"/>
      <c r="O64" s="193"/>
      <c r="P64" s="194"/>
      <c r="Q64" s="194"/>
      <c r="R64" s="194"/>
      <c r="S64" s="179"/>
      <c r="T64" s="179"/>
      <c r="U64" s="179"/>
      <c r="V64" s="114" t="s">
        <v>305</v>
      </c>
      <c r="W64" s="117">
        <v>1</v>
      </c>
      <c r="X64" s="117">
        <v>1</v>
      </c>
      <c r="Y64" s="118">
        <f t="shared" si="1"/>
        <v>1</v>
      </c>
      <c r="Z64" s="117">
        <v>1</v>
      </c>
      <c r="AA64" s="117"/>
      <c r="AB64" s="117">
        <v>1</v>
      </c>
      <c r="AC64" s="149">
        <v>1</v>
      </c>
      <c r="AD64" s="112" t="s">
        <v>307</v>
      </c>
      <c r="AE64" s="112" t="s">
        <v>204</v>
      </c>
      <c r="AF64" s="112">
        <v>10</v>
      </c>
      <c r="AG64" s="193"/>
      <c r="AH64" s="179"/>
      <c r="AI64" s="193"/>
      <c r="AJ64" s="193"/>
      <c r="AK64" s="182"/>
      <c r="AL64" s="183"/>
      <c r="AM64" s="207"/>
      <c r="AN64" s="212"/>
      <c r="AO64" s="210"/>
      <c r="AP64" s="176"/>
    </row>
    <row r="65" spans="1:42" ht="58" x14ac:dyDescent="0.35">
      <c r="A65" s="177"/>
      <c r="B65" s="177"/>
      <c r="C65" s="177"/>
      <c r="D65" s="200"/>
      <c r="E65" s="177"/>
      <c r="F65" s="177"/>
      <c r="G65" s="178"/>
      <c r="H65" s="178"/>
      <c r="I65" s="178"/>
      <c r="J65" s="179"/>
      <c r="K65" s="179"/>
      <c r="L65" s="133"/>
      <c r="M65" s="193"/>
      <c r="N65" s="138"/>
      <c r="O65" s="193"/>
      <c r="P65" s="194"/>
      <c r="Q65" s="194"/>
      <c r="R65" s="194"/>
      <c r="S65" s="179"/>
      <c r="T65" s="179"/>
      <c r="U65" s="179"/>
      <c r="V65" s="114" t="s">
        <v>306</v>
      </c>
      <c r="W65" s="117">
        <v>1</v>
      </c>
      <c r="X65" s="117">
        <v>1</v>
      </c>
      <c r="Y65" s="118">
        <f t="shared" si="1"/>
        <v>1</v>
      </c>
      <c r="Z65" s="117">
        <v>1</v>
      </c>
      <c r="AA65" s="117"/>
      <c r="AB65" s="117">
        <v>1</v>
      </c>
      <c r="AC65" s="149">
        <v>1</v>
      </c>
      <c r="AD65" s="112" t="s">
        <v>307</v>
      </c>
      <c r="AE65" s="112" t="s">
        <v>204</v>
      </c>
      <c r="AF65" s="112">
        <v>10</v>
      </c>
      <c r="AG65" s="193"/>
      <c r="AH65" s="179"/>
      <c r="AI65" s="193"/>
      <c r="AJ65" s="193"/>
      <c r="AK65" s="182"/>
      <c r="AL65" s="183"/>
      <c r="AM65" s="207"/>
      <c r="AN65" s="212"/>
      <c r="AO65" s="210"/>
      <c r="AP65" s="176"/>
    </row>
    <row r="66" spans="1:42" x14ac:dyDescent="0.35">
      <c r="AK66" s="121"/>
      <c r="AL66" s="121"/>
      <c r="AM66" s="121"/>
      <c r="AN66" s="121"/>
      <c r="AO66" s="121"/>
    </row>
    <row r="67" spans="1:42" ht="31" x14ac:dyDescent="0.7">
      <c r="P67" s="111" t="s">
        <v>380</v>
      </c>
      <c r="R67" s="169">
        <f>AVERAGE(R4:R66)</f>
        <v>0.20719349962207104</v>
      </c>
      <c r="V67" s="170" t="s">
        <v>381</v>
      </c>
      <c r="AC67" s="171">
        <f>AVERAGE(AC4:AC66)</f>
        <v>0.53560221524507234</v>
      </c>
      <c r="AK67" s="121"/>
      <c r="AL67" s="121"/>
      <c r="AM67" s="121"/>
      <c r="AN67" s="121"/>
      <c r="AO67" s="121"/>
    </row>
    <row r="68" spans="1:42" x14ac:dyDescent="0.35">
      <c r="AK68" s="121"/>
      <c r="AL68" s="121"/>
      <c r="AM68" s="121"/>
      <c r="AN68" s="121"/>
      <c r="AO68" s="121"/>
    </row>
    <row r="69" spans="1:42" x14ac:dyDescent="0.35">
      <c r="AK69" s="121"/>
      <c r="AL69" s="121"/>
      <c r="AM69" s="121"/>
      <c r="AN69" s="121"/>
      <c r="AO69" s="121"/>
    </row>
    <row r="70" spans="1:42" x14ac:dyDescent="0.35">
      <c r="AK70" s="121"/>
      <c r="AL70" s="121"/>
      <c r="AM70" s="121"/>
      <c r="AN70" s="121"/>
      <c r="AO70" s="121"/>
    </row>
    <row r="71" spans="1:42" x14ac:dyDescent="0.35">
      <c r="AK71" s="121"/>
      <c r="AL71" s="121"/>
      <c r="AM71" s="121"/>
      <c r="AN71" s="121"/>
      <c r="AO71" s="121"/>
    </row>
    <row r="72" spans="1:42" x14ac:dyDescent="0.35">
      <c r="AK72" s="121"/>
      <c r="AL72" s="121"/>
      <c r="AM72" s="121"/>
      <c r="AN72" s="121"/>
      <c r="AO72" s="121"/>
    </row>
    <row r="73" spans="1:42" x14ac:dyDescent="0.35">
      <c r="AK73" s="121"/>
      <c r="AL73" s="121"/>
      <c r="AM73" s="121"/>
      <c r="AN73" s="121"/>
      <c r="AO73" s="121"/>
    </row>
    <row r="74" spans="1:42" x14ac:dyDescent="0.35">
      <c r="AK74" s="121"/>
      <c r="AL74" s="121"/>
      <c r="AM74" s="121"/>
      <c r="AN74" s="121"/>
      <c r="AO74" s="121"/>
    </row>
    <row r="75" spans="1:42" x14ac:dyDescent="0.35">
      <c r="AK75" s="121"/>
      <c r="AL75" s="121"/>
      <c r="AM75" s="121"/>
      <c r="AN75" s="121"/>
      <c r="AO75" s="121"/>
    </row>
    <row r="76" spans="1:42" x14ac:dyDescent="0.35">
      <c r="AK76" s="121"/>
      <c r="AL76" s="121"/>
      <c r="AM76" s="121"/>
      <c r="AN76" s="121"/>
      <c r="AO76" s="121"/>
    </row>
    <row r="77" spans="1:42" x14ac:dyDescent="0.35">
      <c r="AK77" s="121"/>
      <c r="AL77" s="121"/>
      <c r="AM77" s="121"/>
      <c r="AN77" s="121"/>
      <c r="AO77" s="121"/>
    </row>
    <row r="78" spans="1:42" x14ac:dyDescent="0.35">
      <c r="AK78" s="121"/>
      <c r="AL78" s="121"/>
      <c r="AM78" s="121"/>
      <c r="AN78" s="121"/>
      <c r="AO78" s="121"/>
    </row>
    <row r="79" spans="1:42" x14ac:dyDescent="0.35">
      <c r="AK79" s="121"/>
      <c r="AL79" s="121"/>
      <c r="AM79" s="121"/>
      <c r="AN79" s="121"/>
      <c r="AO79" s="121"/>
    </row>
  </sheetData>
  <mergeCells count="336">
    <mergeCell ref="Z46:Z49"/>
    <mergeCell ref="AA46:AA49"/>
    <mergeCell ref="AB46:AB49"/>
    <mergeCell ref="S43:S49"/>
    <mergeCell ref="T43:T49"/>
    <mergeCell ref="U43:U49"/>
    <mergeCell ref="S6:S8"/>
    <mergeCell ref="AC46:AC49"/>
    <mergeCell ref="R4:R5"/>
    <mergeCell ref="R6:R13"/>
    <mergeCell ref="R14:R18"/>
    <mergeCell ref="R19:R23"/>
    <mergeCell ref="R24:R39"/>
    <mergeCell ref="R40:R41"/>
    <mergeCell ref="R43:R61"/>
    <mergeCell ref="B43:B65"/>
    <mergeCell ref="C43:C65"/>
    <mergeCell ref="D43:D65"/>
    <mergeCell ref="E43:E65"/>
    <mergeCell ref="F43:F61"/>
    <mergeCell ref="AM7:AM8"/>
    <mergeCell ref="AN7:AN8"/>
    <mergeCell ref="AO7:AO8"/>
    <mergeCell ref="AM26:AM27"/>
    <mergeCell ref="AN26:AN27"/>
    <mergeCell ref="AO26:AO27"/>
    <mergeCell ref="Y10:Y12"/>
    <mergeCell ref="W10:W12"/>
    <mergeCell ref="W19:W23"/>
    <mergeCell ref="AC10:AC12"/>
    <mergeCell ref="AM62:AM65"/>
    <mergeCell ref="AN62:AN65"/>
    <mergeCell ref="AO62:AO65"/>
    <mergeCell ref="AM14:AM18"/>
    <mergeCell ref="AN14:AN18"/>
    <mergeCell ref="AM40:AM41"/>
    <mergeCell ref="AN40:AN41"/>
    <mergeCell ref="AO40:AO41"/>
    <mergeCell ref="O32:O39"/>
    <mergeCell ref="AM57:AM61"/>
    <mergeCell ref="AN57:AN61"/>
    <mergeCell ref="AO57:AO61"/>
    <mergeCell ref="AM50:AM54"/>
    <mergeCell ref="AN50:AN54"/>
    <mergeCell ref="AO50:AO54"/>
    <mergeCell ref="AM55:AM56"/>
    <mergeCell ref="AN55:AN56"/>
    <mergeCell ref="AO28:AO31"/>
    <mergeCell ref="AM32:AM38"/>
    <mergeCell ref="AN32:AN38"/>
    <mergeCell ref="AO32:AO38"/>
    <mergeCell ref="AE19:AE23"/>
    <mergeCell ref="S32:S39"/>
    <mergeCell ref="S19:S23"/>
    <mergeCell ref="AP10:AP12"/>
    <mergeCell ref="AP40:AP41"/>
    <mergeCell ref="AP19:AP23"/>
    <mergeCell ref="AG40:AG41"/>
    <mergeCell ref="AJ19:AJ23"/>
    <mergeCell ref="AJ40:AJ41"/>
    <mergeCell ref="AI28:AI31"/>
    <mergeCell ref="AI26:AI27"/>
    <mergeCell ref="AJ26:AJ27"/>
    <mergeCell ref="AJ28:AJ31"/>
    <mergeCell ref="AK26:AK27"/>
    <mergeCell ref="AI14:AI18"/>
    <mergeCell ref="AM28:AM31"/>
    <mergeCell ref="AN28:AN31"/>
    <mergeCell ref="AI19:AI23"/>
    <mergeCell ref="AO14:AO18"/>
    <mergeCell ref="Z10:Z12"/>
    <mergeCell ref="AA10:AA12"/>
    <mergeCell ref="AB10:AB12"/>
    <mergeCell ref="T24:T31"/>
    <mergeCell ref="S14:S18"/>
    <mergeCell ref="AR55:AR56"/>
    <mergeCell ref="A24:A41"/>
    <mergeCell ref="B24:B41"/>
    <mergeCell ref="C24:C41"/>
    <mergeCell ref="D24:D41"/>
    <mergeCell ref="E24:E41"/>
    <mergeCell ref="F40:F41"/>
    <mergeCell ref="S40:S41"/>
    <mergeCell ref="AD40:AD41"/>
    <mergeCell ref="S24:S31"/>
    <mergeCell ref="AJ32:AJ38"/>
    <mergeCell ref="AK32:AK38"/>
    <mergeCell ref="AI33:AI38"/>
    <mergeCell ref="AL26:AL27"/>
    <mergeCell ref="P43:P45"/>
    <mergeCell ref="Q43:Q45"/>
    <mergeCell ref="P46:P47"/>
    <mergeCell ref="Q46:Q47"/>
    <mergeCell ref="M51:M56"/>
    <mergeCell ref="M43:M45"/>
    <mergeCell ref="M46:M47"/>
    <mergeCell ref="X46:X49"/>
    <mergeCell ref="Y46:Y49"/>
    <mergeCell ref="A43:A65"/>
    <mergeCell ref="B6:B23"/>
    <mergeCell ref="F6:F13"/>
    <mergeCell ref="AD9:AD12"/>
    <mergeCell ref="F14:F18"/>
    <mergeCell ref="V19:V23"/>
    <mergeCell ref="G10:G12"/>
    <mergeCell ref="J10:J12"/>
    <mergeCell ref="K19:K23"/>
    <mergeCell ref="G14:G18"/>
    <mergeCell ref="H14:H18"/>
    <mergeCell ref="I14:I18"/>
    <mergeCell ref="F19:F23"/>
    <mergeCell ref="G19:G23"/>
    <mergeCell ref="H19:H23"/>
    <mergeCell ref="I19:I23"/>
    <mergeCell ref="M14:M18"/>
    <mergeCell ref="X10:X12"/>
    <mergeCell ref="U10:U12"/>
    <mergeCell ref="V10:V12"/>
    <mergeCell ref="I10:I12"/>
    <mergeCell ref="K10:K12"/>
    <mergeCell ref="T9:T12"/>
    <mergeCell ref="T14:T18"/>
    <mergeCell ref="T19:T23"/>
    <mergeCell ref="H10:H12"/>
    <mergeCell ref="M19:M23"/>
    <mergeCell ref="G57:G61"/>
    <mergeCell ref="H57:H61"/>
    <mergeCell ref="I57:I61"/>
    <mergeCell ref="J57:J61"/>
    <mergeCell ref="K57:K61"/>
    <mergeCell ref="K51:K56"/>
    <mergeCell ref="M57:M61"/>
    <mergeCell ref="K24:K25"/>
    <mergeCell ref="K29:K31"/>
    <mergeCell ref="M10:M12"/>
    <mergeCell ref="F24:F39"/>
    <mergeCell ref="T40:T41"/>
    <mergeCell ref="C7:C13"/>
    <mergeCell ref="D7:D13"/>
    <mergeCell ref="E7:E13"/>
    <mergeCell ref="H26:H28"/>
    <mergeCell ref="H29:H31"/>
    <mergeCell ref="I26:I28"/>
    <mergeCell ref="G26:G28"/>
    <mergeCell ref="G29:G31"/>
    <mergeCell ref="P26:P28"/>
    <mergeCell ref="P14:P18"/>
    <mergeCell ref="P24:P25"/>
    <mergeCell ref="G24:G25"/>
    <mergeCell ref="J19:J23"/>
    <mergeCell ref="H24:H25"/>
    <mergeCell ref="J26:J28"/>
    <mergeCell ref="K26:K28"/>
    <mergeCell ref="I29:I31"/>
    <mergeCell ref="J29:J31"/>
    <mergeCell ref="M24:M25"/>
    <mergeCell ref="M26:M28"/>
    <mergeCell ref="M29:M31"/>
    <mergeCell ref="P10:P12"/>
    <mergeCell ref="P51:P56"/>
    <mergeCell ref="J51:J56"/>
    <mergeCell ref="I51:I56"/>
    <mergeCell ref="H51:H56"/>
    <mergeCell ref="G51:G56"/>
    <mergeCell ref="Q14:Q18"/>
    <mergeCell ref="Q24:Q25"/>
    <mergeCell ref="Q51:Q56"/>
    <mergeCell ref="G32:G39"/>
    <mergeCell ref="H32:H39"/>
    <mergeCell ref="M32:M39"/>
    <mergeCell ref="P19:P23"/>
    <mergeCell ref="O43:O45"/>
    <mergeCell ref="O46:O47"/>
    <mergeCell ref="O51:O56"/>
    <mergeCell ref="Q26:Q28"/>
    <mergeCell ref="P29:P31"/>
    <mergeCell ref="Q29:Q31"/>
    <mergeCell ref="Q10:Q12"/>
    <mergeCell ref="T6:T8"/>
    <mergeCell ref="Q19:Q23"/>
    <mergeCell ref="P32:P39"/>
    <mergeCell ref="Q32:Q39"/>
    <mergeCell ref="O10:O12"/>
    <mergeCell ref="O14:O18"/>
    <mergeCell ref="O19:O23"/>
    <mergeCell ref="O24:O25"/>
    <mergeCell ref="O26:O28"/>
    <mergeCell ref="O29:O31"/>
    <mergeCell ref="AE4:AE5"/>
    <mergeCell ref="AF4:AF5"/>
    <mergeCell ref="AG4:AG5"/>
    <mergeCell ref="AH4:AH5"/>
    <mergeCell ref="U4:U5"/>
    <mergeCell ref="T4:T5"/>
    <mergeCell ref="U32:U39"/>
    <mergeCell ref="T32:T39"/>
    <mergeCell ref="I32:I39"/>
    <mergeCell ref="J32:J39"/>
    <mergeCell ref="K32:K39"/>
    <mergeCell ref="U14:U18"/>
    <mergeCell ref="U19:U23"/>
    <mergeCell ref="U6:U8"/>
    <mergeCell ref="U24:U31"/>
    <mergeCell ref="AE9:AE12"/>
    <mergeCell ref="AF9:AF12"/>
    <mergeCell ref="AG9:AG12"/>
    <mergeCell ref="AH9:AH12"/>
    <mergeCell ref="AF19:AF23"/>
    <mergeCell ref="AG19:AG23"/>
    <mergeCell ref="AH19:AH23"/>
    <mergeCell ref="M4:M5"/>
    <mergeCell ref="K14:K18"/>
    <mergeCell ref="G4:G5"/>
    <mergeCell ref="F4:F5"/>
    <mergeCell ref="E4:E5"/>
    <mergeCell ref="D4:D5"/>
    <mergeCell ref="C4:C5"/>
    <mergeCell ref="S4:S5"/>
    <mergeCell ref="V4:V5"/>
    <mergeCell ref="W4:W5"/>
    <mergeCell ref="AD4:AD5"/>
    <mergeCell ref="X4:X5"/>
    <mergeCell ref="P4:P5"/>
    <mergeCell ref="Y4:Y5"/>
    <mergeCell ref="Q4:Q5"/>
    <mergeCell ref="O4:O5"/>
    <mergeCell ref="AC4:AC5"/>
    <mergeCell ref="Z4:Z5"/>
    <mergeCell ref="AA4:AA5"/>
    <mergeCell ref="AB4:AB5"/>
    <mergeCell ref="B4:B5"/>
    <mergeCell ref="AI10:AI12"/>
    <mergeCell ref="AJ10:AJ12"/>
    <mergeCell ref="V46:V49"/>
    <mergeCell ref="W46:W49"/>
    <mergeCell ref="AD46:AD49"/>
    <mergeCell ref="AE46:AE49"/>
    <mergeCell ref="I43:I45"/>
    <mergeCell ref="H43:H45"/>
    <mergeCell ref="G43:G45"/>
    <mergeCell ref="G46:G49"/>
    <mergeCell ref="H46:H47"/>
    <mergeCell ref="I46:I47"/>
    <mergeCell ref="J46:J47"/>
    <mergeCell ref="K46:K47"/>
    <mergeCell ref="J43:J45"/>
    <mergeCell ref="K43:K45"/>
    <mergeCell ref="AF46:AF49"/>
    <mergeCell ref="AG46:AG49"/>
    <mergeCell ref="AH46:AH49"/>
    <mergeCell ref="K4:K5"/>
    <mergeCell ref="J4:J5"/>
    <mergeCell ref="I4:I5"/>
    <mergeCell ref="H4:H5"/>
    <mergeCell ref="AJ62:AJ65"/>
    <mergeCell ref="S50:S56"/>
    <mergeCell ref="AL55:AL56"/>
    <mergeCell ref="AJ50:AJ54"/>
    <mergeCell ref="AK50:AK54"/>
    <mergeCell ref="AI50:AI54"/>
    <mergeCell ref="AL50:AL54"/>
    <mergeCell ref="AH50:AH56"/>
    <mergeCell ref="U50:U56"/>
    <mergeCell ref="AI55:AI56"/>
    <mergeCell ref="AJ55:AJ56"/>
    <mergeCell ref="AG50:AG55"/>
    <mergeCell ref="U62:U65"/>
    <mergeCell ref="T50:T56"/>
    <mergeCell ref="AK55:AK56"/>
    <mergeCell ref="M63:M65"/>
    <mergeCell ref="P63:P65"/>
    <mergeCell ref="Q63:Q65"/>
    <mergeCell ref="S62:S65"/>
    <mergeCell ref="U57:U61"/>
    <mergeCell ref="AH57:AH61"/>
    <mergeCell ref="AG57:AG61"/>
    <mergeCell ref="AI57:AI61"/>
    <mergeCell ref="T57:T61"/>
    <mergeCell ref="S57:S61"/>
    <mergeCell ref="T62:T65"/>
    <mergeCell ref="AG62:AG65"/>
    <mergeCell ref="AH62:AH65"/>
    <mergeCell ref="AI62:AI65"/>
    <mergeCell ref="P57:P61"/>
    <mergeCell ref="Q57:Q61"/>
    <mergeCell ref="O57:O61"/>
    <mergeCell ref="O63:O65"/>
    <mergeCell ref="R62:R65"/>
    <mergeCell ref="C14:C23"/>
    <mergeCell ref="D14:D23"/>
    <mergeCell ref="AL14:AL18"/>
    <mergeCell ref="AH40:AH41"/>
    <mergeCell ref="AI40:AI41"/>
    <mergeCell ref="AD19:AD23"/>
    <mergeCell ref="AG14:AG18"/>
    <mergeCell ref="AF40:AF41"/>
    <mergeCell ref="AF14:AF18"/>
    <mergeCell ref="AK14:AK18"/>
    <mergeCell ref="AE40:AE41"/>
    <mergeCell ref="AE14:AE18"/>
    <mergeCell ref="AD14:AD18"/>
    <mergeCell ref="AH14:AH18"/>
    <mergeCell ref="AL19:AL23"/>
    <mergeCell ref="AJ14:AJ18"/>
    <mergeCell ref="AK28:AK31"/>
    <mergeCell ref="AL28:AL31"/>
    <mergeCell ref="AL32:AL38"/>
    <mergeCell ref="AK19:AK23"/>
    <mergeCell ref="E14:E23"/>
    <mergeCell ref="J14:J18"/>
    <mergeCell ref="I24:I25"/>
    <mergeCell ref="J24:J25"/>
    <mergeCell ref="AP62:AP65"/>
    <mergeCell ref="AP57:AP61"/>
    <mergeCell ref="A4:A23"/>
    <mergeCell ref="I63:I65"/>
    <mergeCell ref="J63:J65"/>
    <mergeCell ref="K63:K65"/>
    <mergeCell ref="H63:H65"/>
    <mergeCell ref="G63:G65"/>
    <mergeCell ref="F62:F65"/>
    <mergeCell ref="AK10:AK12"/>
    <mergeCell ref="AL10:AL12"/>
    <mergeCell ref="AK62:AK65"/>
    <mergeCell ref="AL62:AL65"/>
    <mergeCell ref="AJ7:AJ8"/>
    <mergeCell ref="AI7:AI8"/>
    <mergeCell ref="AK7:AK8"/>
    <mergeCell ref="AO55:AO56"/>
    <mergeCell ref="AP4:AP5"/>
    <mergeCell ref="AL7:AL8"/>
    <mergeCell ref="AJ57:AJ61"/>
    <mergeCell ref="AK57:AK61"/>
    <mergeCell ref="AL57:AL61"/>
    <mergeCell ref="AK40:AK41"/>
    <mergeCell ref="AL40:AL41"/>
  </mergeCells>
  <phoneticPr fontId="27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G18"/>
  <sheetViews>
    <sheetView topLeftCell="A2" zoomScale="60" zoomScaleNormal="60" workbookViewId="0">
      <pane ySplit="1" topLeftCell="A3" activePane="bottomLeft" state="frozen"/>
      <selection activeCell="D2" sqref="D2"/>
      <selection pane="bottomLeft" activeCell="F3" sqref="F3"/>
    </sheetView>
  </sheetViews>
  <sheetFormatPr baseColWidth="10" defaultColWidth="11.453125" defaultRowHeight="14" x14ac:dyDescent="0.3"/>
  <cols>
    <col min="1" max="1" width="11.453125" style="54"/>
    <col min="2" max="2" width="15.26953125" style="54" customWidth="1"/>
    <col min="3" max="3" width="27" style="54" customWidth="1"/>
    <col min="4" max="4" width="33.453125" style="54" customWidth="1"/>
    <col min="5" max="5" width="24" style="54" customWidth="1"/>
    <col min="6" max="6" width="26.1796875" style="54" customWidth="1"/>
    <col min="7" max="7" width="23.54296875" style="54" customWidth="1"/>
    <col min="8" max="8" width="29.26953125" style="54" customWidth="1"/>
    <col min="9" max="9" width="27" style="54" customWidth="1"/>
    <col min="10" max="10" width="17.7265625" style="54" customWidth="1"/>
    <col min="11" max="11" width="11.453125" style="54"/>
    <col min="12" max="12" width="27.81640625" style="54" customWidth="1"/>
    <col min="13" max="14" width="11.453125" style="54"/>
    <col min="15" max="15" width="36.54296875" style="54" customWidth="1"/>
    <col min="16" max="16" width="21.81640625" style="54" customWidth="1"/>
    <col min="17" max="17" width="11.453125" style="54"/>
    <col min="18" max="18" width="14.26953125" style="54" customWidth="1"/>
    <col min="19" max="19" width="11.453125" style="54"/>
    <col min="20" max="20" width="16.81640625" style="54" customWidth="1"/>
    <col min="21" max="21" width="17.81640625" style="54" customWidth="1"/>
    <col min="22" max="22" width="20" style="54" customWidth="1"/>
    <col min="23" max="23" width="17.81640625" style="54" customWidth="1"/>
    <col min="24" max="24" width="15.54296875" style="54" customWidth="1"/>
    <col min="25" max="25" width="17.7265625" style="54" customWidth="1"/>
    <col min="26" max="26" width="13.7265625" style="54" customWidth="1"/>
    <col min="27" max="16384" width="11.453125" style="54"/>
  </cols>
  <sheetData>
    <row r="2" spans="1:33" s="52" customFormat="1" ht="56.5" thickBot="1" x14ac:dyDescent="0.35">
      <c r="A2" s="79" t="s">
        <v>0</v>
      </c>
      <c r="B2" s="80" t="s">
        <v>1</v>
      </c>
      <c r="C2" s="80" t="s">
        <v>2</v>
      </c>
      <c r="D2" s="80" t="s">
        <v>3</v>
      </c>
      <c r="E2" s="80" t="s">
        <v>4</v>
      </c>
      <c r="F2" s="80" t="s">
        <v>5</v>
      </c>
      <c r="G2" s="80" t="s">
        <v>6</v>
      </c>
      <c r="H2" s="80" t="s">
        <v>3</v>
      </c>
      <c r="I2" s="80" t="s">
        <v>7</v>
      </c>
      <c r="J2" s="80" t="s">
        <v>8</v>
      </c>
      <c r="K2" s="79" t="s">
        <v>132</v>
      </c>
      <c r="L2" s="81" t="s">
        <v>9</v>
      </c>
      <c r="M2" s="82" t="s">
        <v>133</v>
      </c>
      <c r="N2" s="82" t="s">
        <v>134</v>
      </c>
      <c r="O2" s="82" t="s">
        <v>135</v>
      </c>
      <c r="P2" s="82" t="s">
        <v>136</v>
      </c>
      <c r="Q2" s="82" t="s">
        <v>137</v>
      </c>
      <c r="R2" s="81" t="s">
        <v>138</v>
      </c>
      <c r="S2" s="80" t="s">
        <v>139</v>
      </c>
      <c r="T2" s="80" t="s">
        <v>140</v>
      </c>
      <c r="U2" s="80" t="s">
        <v>141</v>
      </c>
      <c r="V2" s="80" t="s">
        <v>142</v>
      </c>
      <c r="W2" s="80" t="s">
        <v>143</v>
      </c>
      <c r="X2" s="80" t="s">
        <v>144</v>
      </c>
      <c r="Y2" s="80" t="s">
        <v>145</v>
      </c>
      <c r="Z2" s="80" t="s">
        <v>146</v>
      </c>
    </row>
    <row r="3" spans="1:33" s="53" customFormat="1" ht="70.5" thickBot="1" x14ac:dyDescent="0.35">
      <c r="A3" s="219" t="s">
        <v>10</v>
      </c>
      <c r="B3" s="83" t="s">
        <v>11</v>
      </c>
      <c r="C3" s="49" t="s">
        <v>12</v>
      </c>
      <c r="D3" s="49" t="s">
        <v>13</v>
      </c>
      <c r="E3" s="84" t="s">
        <v>14</v>
      </c>
      <c r="F3" s="83" t="s">
        <v>15</v>
      </c>
      <c r="G3" s="49" t="s">
        <v>16</v>
      </c>
      <c r="H3" s="49">
        <v>0</v>
      </c>
      <c r="I3" s="49" t="s">
        <v>17</v>
      </c>
      <c r="J3" s="85">
        <v>8</v>
      </c>
      <c r="K3" s="86" t="s">
        <v>148</v>
      </c>
      <c r="L3" s="87" t="s">
        <v>19</v>
      </c>
      <c r="M3" s="47"/>
      <c r="N3" s="47"/>
      <c r="O3" s="47" t="s">
        <v>149</v>
      </c>
      <c r="P3" s="47"/>
      <c r="Q3" s="88"/>
      <c r="R3" s="88"/>
      <c r="S3" s="88"/>
      <c r="T3" s="88"/>
      <c r="U3" s="89" t="s">
        <v>150</v>
      </c>
      <c r="V3" s="88"/>
      <c r="W3" s="88">
        <v>5140.16160545</v>
      </c>
      <c r="X3" s="88"/>
      <c r="Y3" s="88"/>
      <c r="Z3" s="88"/>
    </row>
    <row r="4" spans="1:33" s="53" customFormat="1" ht="84.5" thickBot="1" x14ac:dyDescent="0.35">
      <c r="A4" s="220"/>
      <c r="B4" s="222" t="s">
        <v>20</v>
      </c>
      <c r="C4" s="226" t="s">
        <v>21</v>
      </c>
      <c r="D4" s="226">
        <v>0.5</v>
      </c>
      <c r="E4" s="226" t="s">
        <v>22</v>
      </c>
      <c r="F4" s="222" t="s">
        <v>179</v>
      </c>
      <c r="G4" s="8" t="s">
        <v>23</v>
      </c>
      <c r="H4" s="8" t="s">
        <v>24</v>
      </c>
      <c r="I4" s="8" t="s">
        <v>25</v>
      </c>
      <c r="J4" s="8">
        <v>1</v>
      </c>
      <c r="K4" s="8">
        <v>0.25</v>
      </c>
      <c r="L4" s="231" t="s">
        <v>26</v>
      </c>
      <c r="M4" s="226"/>
      <c r="N4" s="8"/>
      <c r="O4" s="8" t="s">
        <v>152</v>
      </c>
      <c r="P4" s="8"/>
      <c r="Q4" s="90"/>
      <c r="R4" s="90"/>
      <c r="S4" s="90"/>
      <c r="T4" s="90"/>
      <c r="U4" s="90" t="s">
        <v>150</v>
      </c>
      <c r="V4" s="90"/>
      <c r="W4" s="90">
        <v>7656.6492719460302</v>
      </c>
      <c r="X4" s="90"/>
      <c r="Y4" s="90"/>
      <c r="Z4" s="90"/>
    </row>
    <row r="5" spans="1:33" s="53" customFormat="1" ht="70.5" thickBot="1" x14ac:dyDescent="0.35">
      <c r="A5" s="220"/>
      <c r="B5" s="223"/>
      <c r="C5" s="227"/>
      <c r="D5" s="227"/>
      <c r="E5" s="227"/>
      <c r="F5" s="223"/>
      <c r="G5" s="10" t="s">
        <v>151</v>
      </c>
      <c r="H5" s="10" t="s">
        <v>37</v>
      </c>
      <c r="I5" s="10" t="s">
        <v>38</v>
      </c>
      <c r="J5" s="85">
        <v>25</v>
      </c>
      <c r="K5" s="11">
        <v>10</v>
      </c>
      <c r="L5" s="232"/>
      <c r="M5" s="227"/>
      <c r="N5" s="16"/>
      <c r="O5" s="16" t="s">
        <v>153</v>
      </c>
      <c r="P5" s="16"/>
      <c r="Q5" s="91"/>
      <c r="R5" s="91"/>
      <c r="S5" s="91"/>
      <c r="T5" s="91"/>
      <c r="U5" s="92" t="s">
        <v>154</v>
      </c>
      <c r="V5" s="91"/>
      <c r="W5" s="91"/>
      <c r="X5" s="91"/>
      <c r="Y5" s="91"/>
      <c r="Z5" s="91"/>
      <c r="AG5" s="53" t="s">
        <v>147</v>
      </c>
    </row>
    <row r="6" spans="1:33" s="53" customFormat="1" ht="70.5" thickBot="1" x14ac:dyDescent="0.35">
      <c r="A6" s="220"/>
      <c r="B6" s="223"/>
      <c r="C6" s="228"/>
      <c r="D6" s="228"/>
      <c r="E6" s="228"/>
      <c r="F6" s="223"/>
      <c r="G6" s="10" t="s">
        <v>36</v>
      </c>
      <c r="H6" s="10" t="s">
        <v>39</v>
      </c>
      <c r="I6" s="10" t="s">
        <v>40</v>
      </c>
      <c r="J6" s="85">
        <v>1</v>
      </c>
      <c r="K6" s="11">
        <v>0.5</v>
      </c>
      <c r="L6" s="232"/>
      <c r="M6" s="228"/>
      <c r="N6" s="16"/>
      <c r="O6" s="16" t="s">
        <v>155</v>
      </c>
      <c r="P6" s="16"/>
      <c r="Q6" s="91"/>
      <c r="R6" s="91"/>
      <c r="S6" s="91"/>
      <c r="T6" s="91"/>
      <c r="U6" s="92" t="s">
        <v>154</v>
      </c>
      <c r="V6" s="91"/>
      <c r="W6" s="91"/>
      <c r="X6" s="91"/>
      <c r="Y6" s="91"/>
      <c r="Z6" s="91"/>
    </row>
    <row r="7" spans="1:33" s="53" customFormat="1" ht="84.5" thickBot="1" x14ac:dyDescent="0.35">
      <c r="A7" s="220"/>
      <c r="B7" s="224"/>
      <c r="C7" s="12" t="s">
        <v>27</v>
      </c>
      <c r="D7" s="10">
        <v>1</v>
      </c>
      <c r="E7" s="13" t="s">
        <v>28</v>
      </c>
      <c r="F7" s="224"/>
      <c r="G7" s="10" t="s">
        <v>29</v>
      </c>
      <c r="H7" s="10" t="s">
        <v>30</v>
      </c>
      <c r="I7" s="10" t="s">
        <v>31</v>
      </c>
      <c r="J7" s="85">
        <v>3</v>
      </c>
      <c r="K7" s="93">
        <v>0</v>
      </c>
      <c r="L7" s="233" t="s">
        <v>32</v>
      </c>
      <c r="M7" s="15"/>
      <c r="N7" s="15"/>
      <c r="O7" s="15" t="s">
        <v>158</v>
      </c>
      <c r="P7" s="235"/>
      <c r="Q7" s="216"/>
      <c r="R7" s="216"/>
      <c r="S7" s="216"/>
      <c r="T7" s="216"/>
      <c r="U7" s="216" t="s">
        <v>157</v>
      </c>
      <c r="V7" s="216"/>
      <c r="W7" s="216"/>
      <c r="X7" s="216"/>
      <c r="Y7" s="216"/>
      <c r="Z7" s="216"/>
    </row>
    <row r="8" spans="1:33" s="53" customFormat="1" x14ac:dyDescent="0.3">
      <c r="A8" s="220"/>
      <c r="B8" s="224"/>
      <c r="C8" s="241"/>
      <c r="D8" s="241"/>
      <c r="E8" s="243"/>
      <c r="F8" s="224"/>
      <c r="G8" s="245" t="s">
        <v>33</v>
      </c>
      <c r="H8" s="248" t="s">
        <v>34</v>
      </c>
      <c r="I8" s="249" t="s">
        <v>35</v>
      </c>
      <c r="J8" s="252">
        <v>1</v>
      </c>
      <c r="K8" s="255">
        <v>1</v>
      </c>
      <c r="L8" s="232"/>
      <c r="M8" s="16"/>
      <c r="N8" s="16"/>
      <c r="O8" s="16"/>
      <c r="P8" s="22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33" s="53" customFormat="1" x14ac:dyDescent="0.3">
      <c r="A9" s="220"/>
      <c r="B9" s="224"/>
      <c r="C9" s="241"/>
      <c r="D9" s="241"/>
      <c r="E9" s="243"/>
      <c r="F9" s="224"/>
      <c r="G9" s="246"/>
      <c r="H9" s="248"/>
      <c r="I9" s="250"/>
      <c r="J9" s="253"/>
      <c r="K9" s="256"/>
      <c r="L9" s="232"/>
      <c r="M9" s="16"/>
      <c r="N9" s="16"/>
      <c r="O9" s="16"/>
      <c r="P9" s="22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33" s="53" customFormat="1" ht="14.5" thickBot="1" x14ac:dyDescent="0.35">
      <c r="A10" s="220"/>
      <c r="B10" s="224"/>
      <c r="C10" s="241"/>
      <c r="D10" s="241"/>
      <c r="E10" s="243"/>
      <c r="F10" s="224"/>
      <c r="G10" s="247"/>
      <c r="H10" s="248"/>
      <c r="I10" s="251"/>
      <c r="J10" s="254"/>
      <c r="K10" s="257"/>
      <c r="L10" s="234"/>
      <c r="M10" s="11"/>
      <c r="N10" s="11"/>
      <c r="O10" s="11" t="s">
        <v>156</v>
      </c>
      <c r="P10" s="228"/>
      <c r="Q10" s="218"/>
      <c r="R10" s="218"/>
      <c r="S10" s="218"/>
      <c r="T10" s="218"/>
      <c r="U10" s="218"/>
      <c r="V10" s="218"/>
      <c r="W10" s="218"/>
      <c r="X10" s="218"/>
      <c r="Y10" s="218"/>
      <c r="Z10" s="218"/>
    </row>
    <row r="11" spans="1:33" s="53" customFormat="1" ht="56.5" thickBot="1" x14ac:dyDescent="0.35">
      <c r="A11" s="220"/>
      <c r="B11" s="224"/>
      <c r="C11" s="241"/>
      <c r="D11" s="241"/>
      <c r="E11" s="243"/>
      <c r="F11" s="225"/>
      <c r="G11" s="17" t="s">
        <v>41</v>
      </c>
      <c r="H11" s="17" t="s">
        <v>42</v>
      </c>
      <c r="I11" s="17" t="s">
        <v>43</v>
      </c>
      <c r="J11" s="85">
        <v>1</v>
      </c>
      <c r="K11" s="94">
        <v>0.25</v>
      </c>
      <c r="L11" s="5" t="s">
        <v>44</v>
      </c>
      <c r="M11" s="17"/>
      <c r="N11" s="17"/>
      <c r="O11" s="17" t="s">
        <v>160</v>
      </c>
      <c r="P11" s="95"/>
      <c r="Q11" s="96"/>
      <c r="R11" s="96"/>
      <c r="S11" s="96"/>
      <c r="T11" s="96"/>
      <c r="U11" s="97" t="s">
        <v>159</v>
      </c>
      <c r="V11" s="96"/>
      <c r="W11" s="98"/>
      <c r="X11" s="98"/>
      <c r="Y11" s="98"/>
      <c r="Z11" s="98"/>
    </row>
    <row r="12" spans="1:33" s="53" customFormat="1" ht="98.5" thickBot="1" x14ac:dyDescent="0.35">
      <c r="A12" s="220"/>
      <c r="B12" s="224"/>
      <c r="C12" s="241"/>
      <c r="D12" s="241"/>
      <c r="E12" s="243"/>
      <c r="F12" s="229" t="s">
        <v>45</v>
      </c>
      <c r="G12" s="237" t="s">
        <v>46</v>
      </c>
      <c r="H12" s="239">
        <v>0.6</v>
      </c>
      <c r="I12" s="239" t="s">
        <v>47</v>
      </c>
      <c r="J12" s="85" t="s">
        <v>18</v>
      </c>
      <c r="K12" s="86"/>
      <c r="L12" s="3" t="s">
        <v>48</v>
      </c>
      <c r="M12" s="8"/>
      <c r="N12" s="8"/>
      <c r="O12" s="8" t="s">
        <v>162</v>
      </c>
      <c r="P12" s="104">
        <v>700400000</v>
      </c>
      <c r="Q12" s="99">
        <v>44044</v>
      </c>
      <c r="R12" s="99">
        <v>44196</v>
      </c>
      <c r="S12" s="100">
        <v>0.5</v>
      </c>
      <c r="T12" s="90" t="s">
        <v>177</v>
      </c>
      <c r="U12" s="90" t="s">
        <v>178</v>
      </c>
      <c r="V12" s="90"/>
      <c r="W12" s="90">
        <v>1400.8445123243423</v>
      </c>
      <c r="X12" s="90"/>
      <c r="Y12" s="90"/>
      <c r="Z12" s="90"/>
    </row>
    <row r="13" spans="1:33" s="53" customFormat="1" ht="42.5" thickBot="1" x14ac:dyDescent="0.35">
      <c r="A13" s="220"/>
      <c r="B13" s="224"/>
      <c r="C13" s="241"/>
      <c r="D13" s="241"/>
      <c r="E13" s="243"/>
      <c r="F13" s="230"/>
      <c r="G13" s="238"/>
      <c r="H13" s="240"/>
      <c r="I13" s="240"/>
      <c r="J13" s="86">
        <v>1</v>
      </c>
      <c r="K13" s="101"/>
      <c r="L13" s="4" t="s">
        <v>49</v>
      </c>
      <c r="M13" s="16"/>
      <c r="N13" s="16"/>
      <c r="O13" s="16" t="s">
        <v>161</v>
      </c>
      <c r="P13" s="105">
        <f>P12/2</f>
        <v>350200000</v>
      </c>
      <c r="Q13" s="102"/>
      <c r="R13" s="103"/>
      <c r="S13" s="90"/>
      <c r="T13" s="90"/>
      <c r="U13" s="90"/>
      <c r="V13" s="90"/>
      <c r="W13" s="90"/>
      <c r="X13" s="90"/>
      <c r="Y13" s="90"/>
      <c r="Z13" s="90"/>
    </row>
    <row r="14" spans="1:33" s="53" customFormat="1" x14ac:dyDescent="0.3">
      <c r="A14" s="220"/>
      <c r="B14" s="224"/>
      <c r="C14" s="241"/>
      <c r="D14" s="241"/>
      <c r="E14" s="243"/>
      <c r="F14" s="258" t="s">
        <v>50</v>
      </c>
      <c r="G14" s="248" t="s">
        <v>51</v>
      </c>
      <c r="H14" s="259" t="s">
        <v>52</v>
      </c>
      <c r="I14" s="248" t="s">
        <v>53</v>
      </c>
      <c r="J14" s="260">
        <v>1</v>
      </c>
      <c r="K14" s="260">
        <v>0.25</v>
      </c>
      <c r="L14" s="261" t="s">
        <v>54</v>
      </c>
      <c r="M14" s="10"/>
      <c r="N14" s="10"/>
      <c r="O14" s="248" t="s">
        <v>163</v>
      </c>
      <c r="P14" s="248"/>
      <c r="Q14" s="236"/>
      <c r="R14" s="236"/>
      <c r="S14" s="262"/>
      <c r="T14" s="262"/>
      <c r="U14" s="262"/>
      <c r="V14" s="262"/>
      <c r="W14" s="262">
        <v>443.55886573000004</v>
      </c>
      <c r="X14" s="262"/>
      <c r="Y14" s="262"/>
      <c r="Z14" s="262"/>
    </row>
    <row r="15" spans="1:33" s="53" customFormat="1" x14ac:dyDescent="0.3">
      <c r="A15" s="220"/>
      <c r="B15" s="224"/>
      <c r="C15" s="241"/>
      <c r="D15" s="241"/>
      <c r="E15" s="243"/>
      <c r="F15" s="258"/>
      <c r="G15" s="248"/>
      <c r="H15" s="259"/>
      <c r="I15" s="248"/>
      <c r="J15" s="260"/>
      <c r="K15" s="260"/>
      <c r="L15" s="261"/>
      <c r="M15" s="10"/>
      <c r="N15" s="10"/>
      <c r="O15" s="248"/>
      <c r="P15" s="248"/>
      <c r="Q15" s="236"/>
      <c r="R15" s="236"/>
      <c r="S15" s="263"/>
      <c r="T15" s="263"/>
      <c r="U15" s="263"/>
      <c r="V15" s="263"/>
      <c r="W15" s="263"/>
      <c r="X15" s="263"/>
      <c r="Y15" s="263"/>
      <c r="Z15" s="263"/>
    </row>
    <row r="16" spans="1:33" s="53" customFormat="1" x14ac:dyDescent="0.3">
      <c r="A16" s="220"/>
      <c r="B16" s="224"/>
      <c r="C16" s="241"/>
      <c r="D16" s="241"/>
      <c r="E16" s="243"/>
      <c r="F16" s="258"/>
      <c r="G16" s="248"/>
      <c r="H16" s="259"/>
      <c r="I16" s="248"/>
      <c r="J16" s="260"/>
      <c r="K16" s="260"/>
      <c r="L16" s="261"/>
      <c r="M16" s="10"/>
      <c r="N16" s="10"/>
      <c r="O16" s="248"/>
      <c r="P16" s="248"/>
      <c r="Q16" s="236"/>
      <c r="R16" s="236"/>
      <c r="S16" s="263"/>
      <c r="T16" s="263"/>
      <c r="U16" s="263"/>
      <c r="V16" s="263"/>
      <c r="W16" s="263"/>
      <c r="X16" s="263"/>
      <c r="Y16" s="263"/>
      <c r="Z16" s="263"/>
    </row>
    <row r="17" spans="1:26" s="53" customFormat="1" x14ac:dyDescent="0.3">
      <c r="A17" s="220"/>
      <c r="B17" s="224"/>
      <c r="C17" s="241"/>
      <c r="D17" s="241"/>
      <c r="E17" s="243"/>
      <c r="F17" s="258"/>
      <c r="G17" s="248"/>
      <c r="H17" s="259"/>
      <c r="I17" s="248"/>
      <c r="J17" s="260"/>
      <c r="K17" s="260"/>
      <c r="L17" s="261"/>
      <c r="M17" s="10"/>
      <c r="N17" s="10"/>
      <c r="O17" s="248"/>
      <c r="P17" s="248"/>
      <c r="Q17" s="236"/>
      <c r="R17" s="236"/>
      <c r="S17" s="263"/>
      <c r="T17" s="263"/>
      <c r="U17" s="263"/>
      <c r="V17" s="263"/>
      <c r="W17" s="263"/>
      <c r="X17" s="263"/>
      <c r="Y17" s="263"/>
      <c r="Z17" s="263"/>
    </row>
    <row r="18" spans="1:26" s="53" customFormat="1" ht="14.5" thickBot="1" x14ac:dyDescent="0.35">
      <c r="A18" s="221"/>
      <c r="B18" s="225"/>
      <c r="C18" s="242"/>
      <c r="D18" s="242"/>
      <c r="E18" s="244"/>
      <c r="F18" s="258"/>
      <c r="G18" s="248"/>
      <c r="H18" s="259"/>
      <c r="I18" s="248"/>
      <c r="J18" s="260"/>
      <c r="K18" s="260"/>
      <c r="L18" s="261"/>
      <c r="M18" s="10"/>
      <c r="N18" s="10"/>
      <c r="O18" s="248"/>
      <c r="P18" s="248"/>
      <c r="Q18" s="236"/>
      <c r="R18" s="236"/>
      <c r="S18" s="264"/>
      <c r="T18" s="264"/>
      <c r="U18" s="264"/>
      <c r="V18" s="264"/>
      <c r="W18" s="264"/>
      <c r="X18" s="264"/>
      <c r="Y18" s="264"/>
      <c r="Z18" s="264"/>
    </row>
  </sheetData>
  <mergeCells count="51">
    <mergeCell ref="X14:X18"/>
    <mergeCell ref="Y14:Y18"/>
    <mergeCell ref="Z14:Z18"/>
    <mergeCell ref="R14:R18"/>
    <mergeCell ref="S14:S18"/>
    <mergeCell ref="T14:T18"/>
    <mergeCell ref="U14:U18"/>
    <mergeCell ref="V14:V18"/>
    <mergeCell ref="W14:W18"/>
    <mergeCell ref="J14:J18"/>
    <mergeCell ref="K14:K18"/>
    <mergeCell ref="L14:L18"/>
    <mergeCell ref="O14:O18"/>
    <mergeCell ref="P14:P18"/>
    <mergeCell ref="I12:I13"/>
    <mergeCell ref="F14:F18"/>
    <mergeCell ref="G14:G18"/>
    <mergeCell ref="H14:H18"/>
    <mergeCell ref="I14:I18"/>
    <mergeCell ref="Y7:Y10"/>
    <mergeCell ref="Z7:Z10"/>
    <mergeCell ref="C8:C18"/>
    <mergeCell ref="D8:D18"/>
    <mergeCell ref="E8:E18"/>
    <mergeCell ref="G8:G10"/>
    <mergeCell ref="H8:H10"/>
    <mergeCell ref="I8:I10"/>
    <mergeCell ref="J8:J10"/>
    <mergeCell ref="K8:K10"/>
    <mergeCell ref="S7:S10"/>
    <mergeCell ref="T7:T10"/>
    <mergeCell ref="U7:U10"/>
    <mergeCell ref="V7:V10"/>
    <mergeCell ref="W7:W10"/>
    <mergeCell ref="X7:X10"/>
    <mergeCell ref="R7:R10"/>
    <mergeCell ref="A3:A18"/>
    <mergeCell ref="B4:B18"/>
    <mergeCell ref="C4:C6"/>
    <mergeCell ref="D4:D6"/>
    <mergeCell ref="E4:E6"/>
    <mergeCell ref="F4:F11"/>
    <mergeCell ref="F12:F13"/>
    <mergeCell ref="L4:L6"/>
    <mergeCell ref="M4:M6"/>
    <mergeCell ref="L7:L10"/>
    <mergeCell ref="P7:P10"/>
    <mergeCell ref="Q7:Q10"/>
    <mergeCell ref="Q14:Q18"/>
    <mergeCell ref="G12:G13"/>
    <mergeCell ref="H12:H1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4"/>
  <sheetViews>
    <sheetView zoomScale="60" zoomScaleNormal="60" workbookViewId="0">
      <pane ySplit="1" topLeftCell="A2" activePane="bottomLeft" state="frozen"/>
      <selection activeCell="H1" sqref="H1"/>
      <selection pane="bottomLeft" activeCell="A2" sqref="A2:A10"/>
    </sheetView>
  </sheetViews>
  <sheetFormatPr baseColWidth="10" defaultRowHeight="14.5" x14ac:dyDescent="0.35"/>
  <cols>
    <col min="2" max="2" width="18.26953125" customWidth="1"/>
    <col min="3" max="3" width="18.1796875" customWidth="1"/>
    <col min="4" max="4" width="19.1796875" customWidth="1"/>
    <col min="5" max="5" width="21.1796875" customWidth="1"/>
    <col min="7" max="7" width="25.81640625" customWidth="1"/>
    <col min="9" max="9" width="25.453125" customWidth="1"/>
    <col min="10" max="10" width="24.453125" customWidth="1"/>
    <col min="11" max="11" width="18.453125" customWidth="1"/>
    <col min="12" max="12" width="22.81640625" customWidth="1"/>
    <col min="13" max="13" width="16.81640625" customWidth="1"/>
    <col min="14" max="14" width="16.7265625" customWidth="1"/>
    <col min="15" max="15" width="17.1796875" customWidth="1"/>
    <col min="16" max="16" width="19.1796875" customWidth="1"/>
    <col min="19" max="19" width="15.26953125" customWidth="1"/>
    <col min="20" max="20" width="16.1796875" customWidth="1"/>
    <col min="21" max="21" width="17.453125" customWidth="1"/>
    <col min="22" max="22" width="16.81640625" customWidth="1"/>
    <col min="24" max="24" width="16.453125" customWidth="1"/>
    <col min="25" max="25" width="13.81640625" customWidth="1"/>
    <col min="26" max="26" width="14.81640625" customWidth="1"/>
  </cols>
  <sheetData>
    <row r="1" spans="1:26" s="24" customFormat="1" ht="44" thickBot="1" x14ac:dyDescent="0.4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3</v>
      </c>
      <c r="I1" s="23" t="s">
        <v>7</v>
      </c>
      <c r="J1" s="23" t="s">
        <v>8</v>
      </c>
      <c r="K1" s="22" t="s">
        <v>132</v>
      </c>
      <c r="L1" s="2" t="s">
        <v>9</v>
      </c>
      <c r="M1" s="25" t="s">
        <v>133</v>
      </c>
      <c r="N1" s="25" t="s">
        <v>134</v>
      </c>
      <c r="O1" s="25" t="s">
        <v>135</v>
      </c>
      <c r="P1" s="25" t="s">
        <v>136</v>
      </c>
      <c r="Q1" s="25" t="s">
        <v>137</v>
      </c>
      <c r="R1" s="2" t="s">
        <v>138</v>
      </c>
      <c r="S1" s="23" t="s">
        <v>139</v>
      </c>
      <c r="T1" s="23" t="s">
        <v>140</v>
      </c>
      <c r="U1" s="23" t="s">
        <v>141</v>
      </c>
      <c r="V1" s="23" t="s">
        <v>142</v>
      </c>
      <c r="W1" s="23" t="s">
        <v>143</v>
      </c>
      <c r="X1" s="23" t="s">
        <v>144</v>
      </c>
      <c r="Y1" s="23" t="s">
        <v>145</v>
      </c>
      <c r="Z1" s="23" t="s">
        <v>146</v>
      </c>
    </row>
    <row r="2" spans="1:26" s="6" customFormat="1" ht="78" thickBot="1" x14ac:dyDescent="0.4">
      <c r="A2" s="266" t="s">
        <v>55</v>
      </c>
      <c r="B2" s="266" t="s">
        <v>56</v>
      </c>
      <c r="C2" s="269" t="s">
        <v>57</v>
      </c>
      <c r="D2" s="269">
        <v>0.3</v>
      </c>
      <c r="E2" s="272" t="s">
        <v>58</v>
      </c>
      <c r="F2" s="266" t="s">
        <v>59</v>
      </c>
      <c r="G2" s="28" t="s">
        <v>60</v>
      </c>
      <c r="H2" s="29">
        <v>0.32</v>
      </c>
      <c r="I2" s="28" t="s">
        <v>61</v>
      </c>
      <c r="J2" s="14" t="s">
        <v>18</v>
      </c>
      <c r="K2" s="14">
        <v>0</v>
      </c>
      <c r="L2" s="276" t="s">
        <v>182</v>
      </c>
      <c r="M2" s="30"/>
      <c r="N2" s="279" t="s">
        <v>164</v>
      </c>
      <c r="O2" s="30"/>
      <c r="P2" s="31"/>
      <c r="Q2" s="32"/>
      <c r="R2" s="9"/>
      <c r="S2" s="9"/>
      <c r="T2" s="9"/>
      <c r="U2" s="9"/>
      <c r="V2" s="9"/>
      <c r="W2" s="9">
        <v>3587.6969417904197</v>
      </c>
      <c r="X2" s="9"/>
      <c r="Y2" s="9"/>
      <c r="Z2" s="9"/>
    </row>
    <row r="3" spans="1:26" s="6" customFormat="1" ht="93.5" thickBot="1" x14ac:dyDescent="0.4">
      <c r="A3" s="267"/>
      <c r="B3" s="267"/>
      <c r="C3" s="270"/>
      <c r="D3" s="270"/>
      <c r="E3" s="273"/>
      <c r="F3" s="267"/>
      <c r="G3" s="33" t="s">
        <v>62</v>
      </c>
      <c r="H3" s="34">
        <v>0.32</v>
      </c>
      <c r="I3" s="33" t="s">
        <v>63</v>
      </c>
      <c r="J3" s="14" t="s">
        <v>18</v>
      </c>
      <c r="K3" s="14">
        <v>0</v>
      </c>
      <c r="L3" s="277"/>
      <c r="M3" s="30"/>
      <c r="N3" s="280"/>
      <c r="O3" s="30"/>
      <c r="P3" s="31"/>
      <c r="Q3" s="35"/>
      <c r="R3" s="9"/>
      <c r="S3" s="9"/>
      <c r="T3" s="9"/>
      <c r="U3" s="9"/>
      <c r="V3" s="9"/>
      <c r="W3" s="9"/>
      <c r="X3" s="9"/>
      <c r="Y3" s="9"/>
      <c r="Z3" s="9"/>
    </row>
    <row r="4" spans="1:26" s="6" customFormat="1" ht="155.5" thickBot="1" x14ac:dyDescent="0.4">
      <c r="A4" s="267"/>
      <c r="B4" s="267"/>
      <c r="C4" s="270"/>
      <c r="D4" s="270"/>
      <c r="E4" s="273"/>
      <c r="F4" s="267"/>
      <c r="G4" s="33" t="s">
        <v>64</v>
      </c>
      <c r="H4" s="36">
        <v>0</v>
      </c>
      <c r="I4" s="33" t="s">
        <v>65</v>
      </c>
      <c r="J4" s="14">
        <v>1</v>
      </c>
      <c r="K4" s="14">
        <v>0.25</v>
      </c>
      <c r="L4" s="277"/>
      <c r="M4" s="30"/>
      <c r="N4" s="281"/>
      <c r="O4" s="30"/>
      <c r="P4" s="31"/>
      <c r="Q4" s="35"/>
      <c r="R4" s="9"/>
      <c r="S4" s="9"/>
      <c r="T4" s="9"/>
      <c r="U4" s="9"/>
      <c r="V4" s="9"/>
      <c r="W4" s="9"/>
      <c r="X4" s="9"/>
      <c r="Y4" s="9"/>
      <c r="Z4" s="9"/>
    </row>
    <row r="5" spans="1:26" s="6" customFormat="1" ht="108.5" x14ac:dyDescent="0.35">
      <c r="A5" s="267"/>
      <c r="B5" s="267"/>
      <c r="C5" s="270"/>
      <c r="D5" s="270"/>
      <c r="E5" s="273"/>
      <c r="F5" s="267"/>
      <c r="G5" s="33" t="s">
        <v>66</v>
      </c>
      <c r="H5" s="36">
        <v>0</v>
      </c>
      <c r="I5" s="33" t="s">
        <v>67</v>
      </c>
      <c r="J5" s="14">
        <v>2</v>
      </c>
      <c r="K5" s="14">
        <v>0.25</v>
      </c>
      <c r="L5" s="278"/>
      <c r="M5" s="30"/>
      <c r="N5" s="27" t="s">
        <v>165</v>
      </c>
      <c r="O5" s="30"/>
      <c r="P5" s="31"/>
      <c r="Q5" s="35"/>
      <c r="R5" s="9"/>
      <c r="S5" s="9"/>
      <c r="T5" s="9"/>
      <c r="U5" s="9"/>
      <c r="V5" s="9"/>
      <c r="W5" s="9"/>
      <c r="X5" s="9"/>
      <c r="Y5" s="9"/>
      <c r="Z5" s="9"/>
    </row>
    <row r="6" spans="1:26" s="6" customFormat="1" ht="62" x14ac:dyDescent="0.35">
      <c r="A6" s="267"/>
      <c r="B6" s="267"/>
      <c r="C6" s="270"/>
      <c r="D6" s="270"/>
      <c r="E6" s="273"/>
      <c r="F6" s="267"/>
      <c r="G6" s="33" t="s">
        <v>68</v>
      </c>
      <c r="H6" s="34">
        <v>1</v>
      </c>
      <c r="I6" s="33" t="s">
        <v>69</v>
      </c>
      <c r="J6" s="37">
        <v>1</v>
      </c>
      <c r="K6" s="37">
        <v>1</v>
      </c>
      <c r="L6" s="282" t="s">
        <v>181</v>
      </c>
      <c r="M6" s="38"/>
      <c r="N6" s="38" t="s">
        <v>166</v>
      </c>
      <c r="O6" s="38"/>
      <c r="P6" s="283"/>
      <c r="Q6" s="265"/>
      <c r="R6" s="265"/>
      <c r="S6" s="265"/>
      <c r="T6" s="265"/>
      <c r="U6" s="265"/>
      <c r="V6" s="291" t="s">
        <v>167</v>
      </c>
      <c r="W6" s="265"/>
      <c r="X6" s="265"/>
      <c r="Y6" s="265"/>
      <c r="Z6" s="265"/>
    </row>
    <row r="7" spans="1:26" s="6" customFormat="1" ht="62" x14ac:dyDescent="0.35">
      <c r="A7" s="267"/>
      <c r="B7" s="267"/>
      <c r="C7" s="270"/>
      <c r="D7" s="270"/>
      <c r="E7" s="273"/>
      <c r="F7" s="267"/>
      <c r="G7" s="39" t="s">
        <v>70</v>
      </c>
      <c r="H7" s="34">
        <v>0</v>
      </c>
      <c r="I7" s="33" t="s">
        <v>71</v>
      </c>
      <c r="J7" s="14">
        <v>0</v>
      </c>
      <c r="K7" s="14">
        <v>0</v>
      </c>
      <c r="L7" s="282"/>
      <c r="M7" s="40"/>
      <c r="N7" s="40"/>
      <c r="O7" s="40"/>
      <c r="P7" s="284"/>
      <c r="Q7" s="265"/>
      <c r="R7" s="265"/>
      <c r="S7" s="265"/>
      <c r="T7" s="265"/>
      <c r="U7" s="265"/>
      <c r="V7" s="291"/>
      <c r="W7" s="265"/>
      <c r="X7" s="265"/>
      <c r="Y7" s="265"/>
      <c r="Z7" s="265"/>
    </row>
    <row r="8" spans="1:26" s="6" customFormat="1" ht="111" customHeight="1" thickBot="1" x14ac:dyDescent="0.4">
      <c r="A8" s="267"/>
      <c r="B8" s="267"/>
      <c r="C8" s="270"/>
      <c r="D8" s="270"/>
      <c r="E8" s="273"/>
      <c r="F8" s="275"/>
      <c r="G8" s="41" t="s">
        <v>72</v>
      </c>
      <c r="H8" s="41" t="s">
        <v>73</v>
      </c>
      <c r="I8" s="41" t="s">
        <v>74</v>
      </c>
      <c r="J8" s="14">
        <v>3</v>
      </c>
      <c r="K8" s="14">
        <v>0</v>
      </c>
      <c r="L8" s="106" t="s">
        <v>180</v>
      </c>
      <c r="M8" s="42"/>
      <c r="N8" s="42"/>
      <c r="O8" s="42"/>
      <c r="P8" s="42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6" customFormat="1" ht="116.5" thickBot="1" x14ac:dyDescent="0.4">
      <c r="A9" s="267"/>
      <c r="B9" s="267"/>
      <c r="C9" s="270"/>
      <c r="D9" s="270"/>
      <c r="E9" s="273"/>
      <c r="F9" s="266" t="s">
        <v>75</v>
      </c>
      <c r="G9" s="28" t="s">
        <v>76</v>
      </c>
      <c r="H9" s="28">
        <v>0</v>
      </c>
      <c r="I9" s="28" t="s">
        <v>77</v>
      </c>
      <c r="J9" s="43">
        <v>1</v>
      </c>
      <c r="K9" s="44">
        <v>0.05</v>
      </c>
      <c r="L9" s="285" t="s">
        <v>183</v>
      </c>
      <c r="M9" s="21"/>
      <c r="N9" s="21"/>
      <c r="O9" s="21" t="s">
        <v>168</v>
      </c>
      <c r="P9" s="287"/>
      <c r="Q9" s="289"/>
      <c r="R9" s="289"/>
      <c r="S9" s="289"/>
      <c r="T9" s="289"/>
      <c r="U9" s="289"/>
      <c r="V9" s="289"/>
      <c r="W9" s="289">
        <v>467.8111405617293</v>
      </c>
      <c r="X9" s="289"/>
      <c r="Y9" s="289"/>
      <c r="Z9" s="289"/>
    </row>
    <row r="10" spans="1:26" s="6" customFormat="1" ht="155.5" thickBot="1" x14ac:dyDescent="0.4">
      <c r="A10" s="268"/>
      <c r="B10" s="268"/>
      <c r="C10" s="271"/>
      <c r="D10" s="271"/>
      <c r="E10" s="274"/>
      <c r="F10" s="275"/>
      <c r="G10" s="45" t="s">
        <v>78</v>
      </c>
      <c r="H10" s="45">
        <v>0</v>
      </c>
      <c r="I10" s="45" t="s">
        <v>78</v>
      </c>
      <c r="J10" s="7">
        <v>1</v>
      </c>
      <c r="K10" s="18">
        <v>1</v>
      </c>
      <c r="L10" s="286"/>
      <c r="M10" s="46"/>
      <c r="N10" s="46"/>
      <c r="O10" s="46" t="s">
        <v>169</v>
      </c>
      <c r="P10" s="288"/>
      <c r="Q10" s="290"/>
      <c r="R10" s="290"/>
      <c r="S10" s="290"/>
      <c r="T10" s="290"/>
      <c r="U10" s="290"/>
      <c r="V10" s="290"/>
      <c r="W10" s="290"/>
      <c r="X10" s="290"/>
      <c r="Y10" s="290"/>
      <c r="Z10" s="290"/>
    </row>
    <row r="11" spans="1:26" s="6" customFormat="1" x14ac:dyDescent="0.35"/>
    <row r="12" spans="1:26" s="6" customFormat="1" x14ac:dyDescent="0.35"/>
    <row r="13" spans="1:26" s="6" customFormat="1" x14ac:dyDescent="0.35"/>
    <row r="14" spans="1:26" s="6" customFormat="1" x14ac:dyDescent="0.35"/>
    <row r="15" spans="1:26" s="6" customFormat="1" x14ac:dyDescent="0.35"/>
    <row r="16" spans="1:26" s="6" customFormat="1" x14ac:dyDescent="0.35"/>
    <row r="17" s="6" customFormat="1" x14ac:dyDescent="0.35"/>
    <row r="18" s="6" customFormat="1" x14ac:dyDescent="0.35"/>
    <row r="19" s="6" customFormat="1" x14ac:dyDescent="0.35"/>
    <row r="20" s="6" customFormat="1" x14ac:dyDescent="0.35"/>
    <row r="21" s="6" customFormat="1" x14ac:dyDescent="0.35"/>
    <row r="22" s="6" customFormat="1" x14ac:dyDescent="0.35"/>
    <row r="23" s="6" customFormat="1" x14ac:dyDescent="0.35"/>
    <row r="24" s="6" customFormat="1" x14ac:dyDescent="0.35"/>
  </sheetData>
  <mergeCells count="33">
    <mergeCell ref="V9:V10"/>
    <mergeCell ref="W9:W10"/>
    <mergeCell ref="X9:X10"/>
    <mergeCell ref="Y9:Y10"/>
    <mergeCell ref="Z9:Z10"/>
    <mergeCell ref="Y6:Y7"/>
    <mergeCell ref="Z6:Z7"/>
    <mergeCell ref="F9:F10"/>
    <mergeCell ref="L9:L10"/>
    <mergeCell ref="P9:P10"/>
    <mergeCell ref="Q9:Q10"/>
    <mergeCell ref="R9:R10"/>
    <mergeCell ref="S9:S10"/>
    <mergeCell ref="T9:T10"/>
    <mergeCell ref="U9:U10"/>
    <mergeCell ref="S6:S7"/>
    <mergeCell ref="T6:T7"/>
    <mergeCell ref="U6:U7"/>
    <mergeCell ref="V6:V7"/>
    <mergeCell ref="W6:W7"/>
    <mergeCell ref="X6:X7"/>
    <mergeCell ref="R6:R7"/>
    <mergeCell ref="A2:A10"/>
    <mergeCell ref="B2:B10"/>
    <mergeCell ref="C2:C10"/>
    <mergeCell ref="D2:D10"/>
    <mergeCell ref="E2:E10"/>
    <mergeCell ref="F2:F8"/>
    <mergeCell ref="L2:L5"/>
    <mergeCell ref="N2:N4"/>
    <mergeCell ref="L6:L7"/>
    <mergeCell ref="P6:P7"/>
    <mergeCell ref="Q6:Q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"/>
  <sheetViews>
    <sheetView zoomScale="70" zoomScaleNormal="70" workbookViewId="0">
      <selection activeCell="K3" sqref="K3"/>
    </sheetView>
  </sheetViews>
  <sheetFormatPr baseColWidth="10" defaultColWidth="11.453125" defaultRowHeight="15.5" x14ac:dyDescent="0.35"/>
  <cols>
    <col min="1" max="1" width="11.453125" style="71"/>
    <col min="2" max="2" width="17" style="71" customWidth="1"/>
    <col min="3" max="3" width="17.54296875" style="71" customWidth="1"/>
    <col min="4" max="4" width="18.1796875" style="71" customWidth="1"/>
    <col min="5" max="5" width="15.26953125" style="71" customWidth="1"/>
    <col min="6" max="6" width="14.1796875" style="71" customWidth="1"/>
    <col min="7" max="7" width="16.453125" style="71" customWidth="1"/>
    <col min="8" max="8" width="11.453125" style="71"/>
    <col min="9" max="9" width="20.54296875" style="71" customWidth="1"/>
    <col min="10" max="10" width="21.81640625" style="71" customWidth="1"/>
    <col min="11" max="11" width="22.1796875" style="71" customWidth="1"/>
    <col min="12" max="12" width="17" style="71" customWidth="1"/>
    <col min="13" max="13" width="17.81640625" style="71" customWidth="1"/>
    <col min="14" max="14" width="21" style="71" customWidth="1"/>
    <col min="15" max="15" width="17.81640625" style="71" customWidth="1"/>
    <col min="16" max="16" width="25.26953125" style="71" customWidth="1"/>
    <col min="17" max="17" width="11.453125" style="71"/>
    <col min="18" max="18" width="16.81640625" style="71" customWidth="1"/>
    <col min="19" max="19" width="17.81640625" style="71" customWidth="1"/>
    <col min="20" max="20" width="19.26953125" style="71" customWidth="1"/>
    <col min="21" max="21" width="16.7265625" style="71" customWidth="1"/>
    <col min="22" max="22" width="18.1796875" style="71" customWidth="1"/>
    <col min="23" max="23" width="24.7265625" style="71" customWidth="1"/>
    <col min="24" max="24" width="20" style="71" customWidth="1"/>
    <col min="25" max="25" width="19.453125" style="71" customWidth="1"/>
    <col min="26" max="26" width="18.54296875" style="71" customWidth="1"/>
    <col min="27" max="16384" width="11.453125" style="71"/>
  </cols>
  <sheetData>
    <row r="1" spans="1:26" s="59" customFormat="1" ht="47" thickBot="1" x14ac:dyDescent="0.4">
      <c r="A1" s="55" t="s">
        <v>0</v>
      </c>
      <c r="B1" s="56" t="s">
        <v>1</v>
      </c>
      <c r="C1" s="56" t="s">
        <v>2</v>
      </c>
      <c r="D1" s="56" t="s">
        <v>3</v>
      </c>
      <c r="E1" s="56" t="s">
        <v>4</v>
      </c>
      <c r="F1" s="56" t="s">
        <v>5</v>
      </c>
      <c r="G1" s="56" t="s">
        <v>6</v>
      </c>
      <c r="H1" s="56" t="s">
        <v>3</v>
      </c>
      <c r="I1" s="56" t="s">
        <v>7</v>
      </c>
      <c r="J1" s="56" t="s">
        <v>8</v>
      </c>
      <c r="K1" s="55" t="s">
        <v>132</v>
      </c>
      <c r="L1" s="57" t="s">
        <v>9</v>
      </c>
      <c r="M1" s="58" t="s">
        <v>133</v>
      </c>
      <c r="N1" s="58" t="s">
        <v>134</v>
      </c>
      <c r="O1" s="58" t="s">
        <v>135</v>
      </c>
      <c r="P1" s="58" t="s">
        <v>136</v>
      </c>
      <c r="Q1" s="58" t="s">
        <v>137</v>
      </c>
      <c r="R1" s="57" t="s">
        <v>138</v>
      </c>
      <c r="S1" s="56" t="s">
        <v>139</v>
      </c>
      <c r="T1" s="56" t="s">
        <v>140</v>
      </c>
      <c r="U1" s="56" t="s">
        <v>141</v>
      </c>
      <c r="V1" s="56" t="s">
        <v>142</v>
      </c>
      <c r="W1" s="56" t="s">
        <v>143</v>
      </c>
      <c r="X1" s="56" t="s">
        <v>144</v>
      </c>
      <c r="Y1" s="56" t="s">
        <v>145</v>
      </c>
      <c r="Z1" s="56" t="s">
        <v>146</v>
      </c>
    </row>
    <row r="2" spans="1:26" s="65" customFormat="1" ht="124.5" thickBot="1" x14ac:dyDescent="0.4">
      <c r="A2" s="294" t="s">
        <v>79</v>
      </c>
      <c r="B2" s="294" t="s">
        <v>80</v>
      </c>
      <c r="C2" s="297" t="s">
        <v>81</v>
      </c>
      <c r="D2" s="297" t="s">
        <v>82</v>
      </c>
      <c r="E2" s="300" t="s">
        <v>83</v>
      </c>
      <c r="F2" s="303" t="s">
        <v>84</v>
      </c>
      <c r="G2" s="60" t="s">
        <v>85</v>
      </c>
      <c r="H2" s="60" t="s">
        <v>42</v>
      </c>
      <c r="I2" s="60" t="s">
        <v>86</v>
      </c>
      <c r="J2" s="61">
        <v>2</v>
      </c>
      <c r="K2" s="62">
        <v>0.25</v>
      </c>
      <c r="L2" s="305"/>
      <c r="M2" s="63"/>
      <c r="N2" s="63"/>
      <c r="O2" s="63" t="s">
        <v>170</v>
      </c>
      <c r="P2" s="64"/>
      <c r="Q2" s="292"/>
      <c r="R2" s="292"/>
      <c r="S2" s="292"/>
      <c r="T2" s="292"/>
      <c r="U2" s="292"/>
      <c r="V2" s="292"/>
      <c r="W2" s="292">
        <v>0</v>
      </c>
      <c r="X2" s="292"/>
      <c r="Y2" s="292"/>
      <c r="Z2" s="292"/>
    </row>
    <row r="3" spans="1:26" s="65" customFormat="1" ht="109" thickBot="1" x14ac:dyDescent="0.4">
      <c r="A3" s="295"/>
      <c r="B3" s="295"/>
      <c r="C3" s="298"/>
      <c r="D3" s="298"/>
      <c r="E3" s="301"/>
      <c r="F3" s="304"/>
      <c r="G3" s="41" t="s">
        <v>87</v>
      </c>
      <c r="H3" s="41">
        <v>0</v>
      </c>
      <c r="I3" s="41" t="s">
        <v>88</v>
      </c>
      <c r="J3" s="61">
        <v>1</v>
      </c>
      <c r="K3" s="66">
        <v>0</v>
      </c>
      <c r="L3" s="306"/>
      <c r="M3" s="67"/>
      <c r="N3" s="67"/>
      <c r="O3" s="67"/>
      <c r="P3" s="68"/>
      <c r="Q3" s="293"/>
      <c r="R3" s="293"/>
      <c r="S3" s="293"/>
      <c r="T3" s="293"/>
      <c r="U3" s="293"/>
      <c r="V3" s="293"/>
      <c r="W3" s="293"/>
      <c r="X3" s="293"/>
      <c r="Y3" s="293"/>
      <c r="Z3" s="293"/>
    </row>
    <row r="4" spans="1:26" s="65" customFormat="1" ht="109" thickBot="1" x14ac:dyDescent="0.4">
      <c r="A4" s="296"/>
      <c r="B4" s="296"/>
      <c r="C4" s="299"/>
      <c r="D4" s="299"/>
      <c r="E4" s="302"/>
      <c r="F4" s="48" t="s">
        <v>89</v>
      </c>
      <c r="G4" s="69" t="s">
        <v>90</v>
      </c>
      <c r="H4" s="69" t="s">
        <v>42</v>
      </c>
      <c r="I4" s="69" t="s">
        <v>91</v>
      </c>
      <c r="J4" s="70">
        <v>1</v>
      </c>
      <c r="K4" s="69">
        <v>0</v>
      </c>
      <c r="L4" s="107"/>
      <c r="M4" s="63"/>
      <c r="N4" s="63"/>
      <c r="O4" s="63"/>
      <c r="P4" s="63"/>
      <c r="Q4" s="63"/>
      <c r="R4" s="69"/>
      <c r="S4" s="69"/>
      <c r="T4" s="69"/>
      <c r="U4" s="69"/>
      <c r="V4" s="69"/>
      <c r="W4" s="69"/>
      <c r="X4" s="69"/>
      <c r="Y4" s="69"/>
      <c r="Z4" s="69"/>
    </row>
  </sheetData>
  <mergeCells count="17">
    <mergeCell ref="V2:V3"/>
    <mergeCell ref="W2:W3"/>
    <mergeCell ref="X2:X3"/>
    <mergeCell ref="Y2:Y3"/>
    <mergeCell ref="Z2:Z3"/>
    <mergeCell ref="U2:U3"/>
    <mergeCell ref="A2:A4"/>
    <mergeCell ref="B2:B4"/>
    <mergeCell ref="C2:C4"/>
    <mergeCell ref="D2:D4"/>
    <mergeCell ref="E2:E4"/>
    <mergeCell ref="F2:F3"/>
    <mergeCell ref="L2:L3"/>
    <mergeCell ref="Q2:Q3"/>
    <mergeCell ref="R2:R3"/>
    <mergeCell ref="S2:S3"/>
    <mergeCell ref="T2:T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19"/>
  <sheetViews>
    <sheetView zoomScale="70" zoomScaleNormal="70" workbookViewId="0">
      <pane xSplit="6" ySplit="2" topLeftCell="V3" activePane="bottomRight" state="frozen"/>
      <selection pane="topRight" activeCell="G1" sqref="G1"/>
      <selection pane="bottomLeft" activeCell="A3" sqref="A3"/>
      <selection pane="bottomRight" activeCell="F2" sqref="F2"/>
    </sheetView>
  </sheetViews>
  <sheetFormatPr baseColWidth="10" defaultRowHeight="14.5" x14ac:dyDescent="0.35"/>
  <cols>
    <col min="2" max="2" width="15.81640625" customWidth="1"/>
    <col min="3" max="3" width="16.54296875" customWidth="1"/>
    <col min="5" max="5" width="15.26953125" customWidth="1"/>
    <col min="9" max="9" width="15.453125" customWidth="1"/>
    <col min="10" max="10" width="17" customWidth="1"/>
    <col min="11" max="11" width="19.54296875" customWidth="1"/>
    <col min="12" max="12" width="18.26953125" customWidth="1"/>
    <col min="14" max="14" width="21.1796875" customWidth="1"/>
    <col min="15" max="15" width="21.7265625" customWidth="1"/>
    <col min="16" max="16" width="19.453125" customWidth="1"/>
    <col min="18" max="18" width="19.54296875" customWidth="1"/>
    <col min="20" max="20" width="16.54296875" customWidth="1"/>
    <col min="21" max="21" width="20" customWidth="1"/>
    <col min="22" max="22" width="22" customWidth="1"/>
    <col min="23" max="23" width="16.1796875" customWidth="1"/>
    <col min="24" max="24" width="21.1796875" customWidth="1"/>
    <col min="25" max="25" width="18.26953125" customWidth="1"/>
    <col min="26" max="26" width="16.54296875" customWidth="1"/>
  </cols>
  <sheetData>
    <row r="2" spans="1:26" s="52" customFormat="1" ht="56.5" thickBot="1" x14ac:dyDescent="0.35">
      <c r="A2" s="50" t="s">
        <v>0</v>
      </c>
      <c r="B2" s="51" t="s">
        <v>1</v>
      </c>
      <c r="C2" s="51" t="s">
        <v>2</v>
      </c>
      <c r="D2" s="51" t="s">
        <v>3</v>
      </c>
      <c r="E2" s="51" t="s">
        <v>4</v>
      </c>
      <c r="F2" s="51" t="s">
        <v>5</v>
      </c>
      <c r="G2" s="51" t="s">
        <v>6</v>
      </c>
      <c r="H2" s="51" t="s">
        <v>3</v>
      </c>
      <c r="I2" s="51" t="s">
        <v>7</v>
      </c>
      <c r="J2" s="51" t="s">
        <v>8</v>
      </c>
      <c r="K2" s="50" t="s">
        <v>132</v>
      </c>
      <c r="L2" s="4" t="s">
        <v>9</v>
      </c>
      <c r="M2" s="1" t="s">
        <v>133</v>
      </c>
      <c r="N2" s="1" t="s">
        <v>134</v>
      </c>
      <c r="O2" s="1" t="s">
        <v>135</v>
      </c>
      <c r="P2" s="1" t="s">
        <v>136</v>
      </c>
      <c r="Q2" s="1" t="s">
        <v>137</v>
      </c>
      <c r="R2" s="4" t="s">
        <v>138</v>
      </c>
      <c r="S2" s="51" t="s">
        <v>139</v>
      </c>
      <c r="T2" s="51" t="s">
        <v>140</v>
      </c>
      <c r="U2" s="51" t="s">
        <v>141</v>
      </c>
      <c r="V2" s="51" t="s">
        <v>142</v>
      </c>
      <c r="W2" s="51" t="s">
        <v>143</v>
      </c>
      <c r="X2" s="51" t="s">
        <v>144</v>
      </c>
      <c r="Y2" s="51" t="s">
        <v>145</v>
      </c>
      <c r="Z2" s="51" t="s">
        <v>146</v>
      </c>
    </row>
    <row r="3" spans="1:26" s="6" customFormat="1" ht="126.5" thickBot="1" x14ac:dyDescent="0.4">
      <c r="A3" s="270" t="s">
        <v>92</v>
      </c>
      <c r="B3" s="270" t="s">
        <v>93</v>
      </c>
      <c r="C3" s="177" t="s">
        <v>94</v>
      </c>
      <c r="D3" s="177"/>
      <c r="E3" s="177" t="s">
        <v>95</v>
      </c>
      <c r="F3" s="311" t="s">
        <v>96</v>
      </c>
      <c r="G3" s="72" t="s">
        <v>97</v>
      </c>
      <c r="H3" s="72" t="s">
        <v>98</v>
      </c>
      <c r="I3" s="72" t="s">
        <v>99</v>
      </c>
      <c r="J3" s="7">
        <v>5</v>
      </c>
      <c r="K3" s="14">
        <v>1</v>
      </c>
      <c r="L3" s="276" t="s">
        <v>100</v>
      </c>
      <c r="M3" s="27"/>
      <c r="N3" s="27" t="s">
        <v>171</v>
      </c>
      <c r="O3" s="27"/>
      <c r="P3" s="31"/>
      <c r="Q3" s="32"/>
      <c r="R3" s="20"/>
      <c r="S3" s="20"/>
      <c r="T3" s="20"/>
      <c r="U3" s="20"/>
      <c r="V3" s="20"/>
      <c r="W3" s="32">
        <v>30674.267023987086</v>
      </c>
      <c r="X3" s="20"/>
      <c r="Y3" s="20"/>
      <c r="Z3" s="20"/>
    </row>
    <row r="4" spans="1:26" s="6" customFormat="1" ht="230.5" thickBot="1" x14ac:dyDescent="0.4">
      <c r="A4" s="270"/>
      <c r="B4" s="270"/>
      <c r="C4" s="177"/>
      <c r="D4" s="177"/>
      <c r="E4" s="177"/>
      <c r="F4" s="309"/>
      <c r="G4" s="73" t="s">
        <v>101</v>
      </c>
      <c r="H4" s="74" t="s">
        <v>102</v>
      </c>
      <c r="I4" s="73" t="s">
        <v>103</v>
      </c>
      <c r="J4" s="7">
        <v>21</v>
      </c>
      <c r="K4" s="14">
        <v>5</v>
      </c>
      <c r="L4" s="277"/>
      <c r="M4" s="27"/>
      <c r="N4" s="27" t="s">
        <v>172</v>
      </c>
      <c r="O4" s="27"/>
      <c r="P4" s="31"/>
      <c r="Q4" s="35"/>
      <c r="R4" s="20"/>
      <c r="S4" s="20"/>
      <c r="T4" s="20"/>
      <c r="U4" s="20"/>
      <c r="V4" s="20"/>
      <c r="W4" s="35"/>
      <c r="X4" s="20"/>
      <c r="Y4" s="20"/>
      <c r="Z4" s="20"/>
    </row>
    <row r="5" spans="1:26" s="6" customFormat="1" ht="58" thickBot="1" x14ac:dyDescent="0.4">
      <c r="A5" s="270"/>
      <c r="B5" s="270"/>
      <c r="C5" s="177"/>
      <c r="D5" s="177"/>
      <c r="E5" s="177"/>
      <c r="F5" s="309"/>
      <c r="G5" s="307" t="s">
        <v>104</v>
      </c>
      <c r="H5" s="74" t="s">
        <v>105</v>
      </c>
      <c r="I5" s="73" t="s">
        <v>106</v>
      </c>
      <c r="J5" s="7">
        <v>1</v>
      </c>
      <c r="K5" s="14">
        <v>0</v>
      </c>
      <c r="L5" s="277"/>
      <c r="M5" s="27"/>
      <c r="N5" s="27"/>
      <c r="O5" s="27"/>
      <c r="P5" s="31"/>
      <c r="Q5" s="35"/>
      <c r="R5" s="20"/>
      <c r="S5" s="20"/>
      <c r="T5" s="20"/>
      <c r="U5" s="20"/>
      <c r="V5" s="20"/>
      <c r="W5" s="35"/>
      <c r="X5" s="20"/>
      <c r="Y5" s="20"/>
      <c r="Z5" s="20"/>
    </row>
    <row r="6" spans="1:26" s="6" customFormat="1" ht="42.5" thickBot="1" x14ac:dyDescent="0.4">
      <c r="A6" s="270"/>
      <c r="B6" s="270"/>
      <c r="C6" s="177"/>
      <c r="D6" s="177"/>
      <c r="E6" s="177"/>
      <c r="F6" s="309"/>
      <c r="G6" s="307"/>
      <c r="H6" s="74" t="s">
        <v>107</v>
      </c>
      <c r="I6" s="73" t="s">
        <v>108</v>
      </c>
      <c r="J6" s="7">
        <v>3</v>
      </c>
      <c r="K6" s="14">
        <v>3</v>
      </c>
      <c r="L6" s="277"/>
      <c r="M6" s="27"/>
      <c r="N6" s="27" t="s">
        <v>172</v>
      </c>
      <c r="O6" s="27"/>
      <c r="P6" s="31"/>
      <c r="Q6" s="35"/>
      <c r="R6" s="20"/>
      <c r="S6" s="20"/>
      <c r="T6" s="20"/>
      <c r="U6" s="20"/>
      <c r="V6" s="20"/>
      <c r="W6" s="35"/>
      <c r="X6" s="20"/>
      <c r="Y6" s="20"/>
      <c r="Z6" s="20"/>
    </row>
    <row r="7" spans="1:26" s="6" customFormat="1" ht="35" thickBot="1" x14ac:dyDescent="0.4">
      <c r="A7" s="270"/>
      <c r="B7" s="270"/>
      <c r="C7" s="177"/>
      <c r="D7" s="177"/>
      <c r="E7" s="177"/>
      <c r="F7" s="309"/>
      <c r="G7" s="307"/>
      <c r="H7" s="74" t="s">
        <v>109</v>
      </c>
      <c r="I7" s="73" t="s">
        <v>110</v>
      </c>
      <c r="J7" s="7">
        <v>7</v>
      </c>
      <c r="K7" s="14">
        <v>1</v>
      </c>
      <c r="L7" s="277"/>
      <c r="M7" s="27"/>
      <c r="N7" s="27" t="s">
        <v>173</v>
      </c>
      <c r="O7" s="27"/>
      <c r="P7" s="31"/>
      <c r="Q7" s="35"/>
      <c r="R7" s="20"/>
      <c r="S7" s="20"/>
      <c r="T7" s="20"/>
      <c r="U7" s="20"/>
      <c r="V7" s="20"/>
      <c r="W7" s="35"/>
      <c r="X7" s="20"/>
      <c r="Y7" s="20"/>
      <c r="Z7" s="20"/>
    </row>
    <row r="8" spans="1:26" s="6" customFormat="1" ht="56.5" thickBot="1" x14ac:dyDescent="0.4">
      <c r="A8" s="270"/>
      <c r="B8" s="270"/>
      <c r="C8" s="177"/>
      <c r="D8" s="177"/>
      <c r="E8" s="177"/>
      <c r="F8" s="309"/>
      <c r="G8" s="307"/>
      <c r="H8" s="74" t="s">
        <v>111</v>
      </c>
      <c r="I8" s="73" t="s">
        <v>112</v>
      </c>
      <c r="J8" s="7">
        <v>5</v>
      </c>
      <c r="K8" s="14">
        <v>1</v>
      </c>
      <c r="L8" s="277"/>
      <c r="M8" s="27"/>
      <c r="N8" s="27" t="s">
        <v>171</v>
      </c>
      <c r="O8" s="27"/>
      <c r="P8" s="31"/>
      <c r="Q8" s="35"/>
      <c r="R8" s="20"/>
      <c r="S8" s="20"/>
      <c r="T8" s="20"/>
      <c r="U8" s="20"/>
      <c r="V8" s="20"/>
      <c r="W8" s="35"/>
      <c r="X8" s="20"/>
      <c r="Y8" s="20"/>
      <c r="Z8" s="20"/>
    </row>
    <row r="9" spans="1:26" s="6" customFormat="1" ht="58" thickBot="1" x14ac:dyDescent="0.4">
      <c r="A9" s="270"/>
      <c r="B9" s="270"/>
      <c r="C9" s="177"/>
      <c r="D9" s="177"/>
      <c r="E9" s="177"/>
      <c r="F9" s="309"/>
      <c r="G9" s="307"/>
      <c r="H9" s="74" t="s">
        <v>113</v>
      </c>
      <c r="I9" s="27"/>
      <c r="J9" s="7" t="s">
        <v>18</v>
      </c>
      <c r="K9" s="14"/>
      <c r="L9" s="278"/>
      <c r="M9" s="27"/>
      <c r="N9" s="27" t="s">
        <v>174</v>
      </c>
      <c r="O9" s="27"/>
      <c r="P9" s="31"/>
      <c r="Q9" s="35"/>
      <c r="R9" s="20"/>
      <c r="S9" s="20"/>
      <c r="T9" s="20"/>
      <c r="U9" s="20"/>
      <c r="V9" s="20"/>
      <c r="W9" s="35"/>
      <c r="X9" s="20"/>
      <c r="Y9" s="20"/>
      <c r="Z9" s="20"/>
    </row>
    <row r="10" spans="1:26" s="6" customFormat="1" ht="84.5" thickBot="1" x14ac:dyDescent="0.4">
      <c r="A10" s="270"/>
      <c r="B10" s="270"/>
      <c r="C10" s="177"/>
      <c r="D10" s="177"/>
      <c r="E10" s="177"/>
      <c r="F10" s="309"/>
      <c r="G10" s="73" t="s">
        <v>114</v>
      </c>
      <c r="H10" s="73" t="s">
        <v>115</v>
      </c>
      <c r="I10" s="73" t="s">
        <v>116</v>
      </c>
      <c r="J10" s="7">
        <v>1</v>
      </c>
      <c r="K10" s="14" t="s">
        <v>175</v>
      </c>
      <c r="L10" s="108" t="s">
        <v>117</v>
      </c>
      <c r="M10" s="73"/>
      <c r="N10" s="73"/>
      <c r="O10" s="73"/>
      <c r="P10" s="3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s="6" customFormat="1" ht="154.5" thickBot="1" x14ac:dyDescent="0.4">
      <c r="A11" s="270"/>
      <c r="B11" s="270"/>
      <c r="C11" s="177"/>
      <c r="D11" s="177"/>
      <c r="E11" s="177"/>
      <c r="F11" s="309"/>
      <c r="G11" s="10" t="s">
        <v>118</v>
      </c>
      <c r="H11" s="73" t="s">
        <v>119</v>
      </c>
      <c r="I11" s="73" t="s">
        <v>120</v>
      </c>
      <c r="J11" s="7">
        <v>3</v>
      </c>
      <c r="K11" s="14">
        <v>3</v>
      </c>
      <c r="L11" s="108" t="s">
        <v>121</v>
      </c>
      <c r="M11" s="73"/>
      <c r="N11" s="73"/>
      <c r="O11" s="73"/>
      <c r="P11" s="3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s="6" customFormat="1" ht="308.5" thickBot="1" x14ac:dyDescent="0.4">
      <c r="A12" s="270"/>
      <c r="B12" s="270"/>
      <c r="C12" s="177"/>
      <c r="D12" s="177"/>
      <c r="E12" s="177"/>
      <c r="F12" s="312"/>
      <c r="G12" s="75" t="s">
        <v>122</v>
      </c>
      <c r="H12" s="75" t="s">
        <v>123</v>
      </c>
      <c r="I12" s="75" t="s">
        <v>124</v>
      </c>
      <c r="J12" s="7">
        <v>5</v>
      </c>
      <c r="K12" s="14"/>
      <c r="L12" s="109" t="s">
        <v>125</v>
      </c>
      <c r="M12" s="76"/>
      <c r="N12" s="76" t="s">
        <v>176</v>
      </c>
      <c r="O12" s="76"/>
      <c r="P12" s="77"/>
      <c r="Q12" s="26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6" customFormat="1" ht="112.5" thickBot="1" x14ac:dyDescent="0.4">
      <c r="A13" s="270"/>
      <c r="B13" s="270"/>
      <c r="C13" s="177"/>
      <c r="D13" s="177"/>
      <c r="E13" s="177"/>
      <c r="F13" s="308" t="s">
        <v>126</v>
      </c>
      <c r="G13" s="11" t="s">
        <v>127</v>
      </c>
      <c r="H13" s="11">
        <v>0</v>
      </c>
      <c r="I13" s="11" t="s">
        <v>128</v>
      </c>
      <c r="J13" s="7">
        <v>5</v>
      </c>
      <c r="K13" s="14">
        <v>0.25</v>
      </c>
      <c r="L13" s="278" t="s">
        <v>129</v>
      </c>
      <c r="M13" s="78"/>
      <c r="N13" s="78"/>
      <c r="O13" s="78"/>
      <c r="P13" s="78"/>
      <c r="Q13" s="78"/>
      <c r="R13" s="20"/>
      <c r="S13" s="20"/>
      <c r="T13" s="20"/>
      <c r="U13" s="20"/>
      <c r="V13" s="20"/>
      <c r="W13" s="310">
        <v>77.968523426954889</v>
      </c>
      <c r="X13" s="20"/>
      <c r="Y13" s="20"/>
      <c r="Z13" s="20"/>
    </row>
    <row r="14" spans="1:26" s="6" customFormat="1" ht="112.5" thickBot="1" x14ac:dyDescent="0.4">
      <c r="A14" s="270"/>
      <c r="B14" s="270"/>
      <c r="C14" s="177"/>
      <c r="D14" s="177"/>
      <c r="E14" s="177"/>
      <c r="F14" s="309"/>
      <c r="G14" s="10" t="s">
        <v>130</v>
      </c>
      <c r="H14" s="10">
        <v>0</v>
      </c>
      <c r="I14" s="10" t="s">
        <v>131</v>
      </c>
      <c r="J14" s="7">
        <v>5</v>
      </c>
      <c r="K14" s="14">
        <v>0.25</v>
      </c>
      <c r="L14" s="282"/>
      <c r="M14" s="78"/>
      <c r="N14" s="78"/>
      <c r="O14" s="78"/>
      <c r="P14" s="78"/>
      <c r="Q14" s="78"/>
      <c r="R14" s="20"/>
      <c r="S14" s="20"/>
      <c r="T14" s="20"/>
      <c r="U14" s="20"/>
      <c r="V14" s="20"/>
      <c r="W14" s="310"/>
      <c r="X14" s="20"/>
      <c r="Y14" s="20"/>
      <c r="Z14" s="20"/>
    </row>
    <row r="15" spans="1:26" s="6" customFormat="1" x14ac:dyDescent="0.35"/>
    <row r="19" spans="12:12" x14ac:dyDescent="0.35">
      <c r="L19" s="119" t="s">
        <v>301</v>
      </c>
    </row>
  </sheetData>
  <mergeCells count="11">
    <mergeCell ref="L3:L9"/>
    <mergeCell ref="G5:G9"/>
    <mergeCell ref="F13:F14"/>
    <mergeCell ref="L13:L14"/>
    <mergeCell ref="W13:W14"/>
    <mergeCell ref="F3:F12"/>
    <mergeCell ref="A3:A14"/>
    <mergeCell ref="B3:B14"/>
    <mergeCell ref="C3:C14"/>
    <mergeCell ref="D3:D14"/>
    <mergeCell ref="E3:E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Resiliente</vt:lpstr>
      <vt:lpstr>Incluyente</vt:lpstr>
      <vt:lpstr>Pujante</vt:lpstr>
      <vt:lpstr>Transparente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 Zona 6</dc:creator>
  <cp:lastModifiedBy>LUZ  MARINA SEVERICHE MONROY</cp:lastModifiedBy>
  <dcterms:created xsi:type="dcterms:W3CDTF">2020-07-31T19:55:20Z</dcterms:created>
  <dcterms:modified xsi:type="dcterms:W3CDTF">2021-01-29T19:48:49Z</dcterms:modified>
</cp:coreProperties>
</file>