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
    </mc:Choice>
  </mc:AlternateContent>
  <xr:revisionPtr revIDLastSave="0" documentId="8_{AFCC10BF-B3B1-4E58-A47F-B9C86BB5D409}" xr6:coauthVersionLast="45" xr6:coauthVersionMax="45" xr10:uidLastSave="{00000000-0000-0000-0000-000000000000}"/>
  <bookViews>
    <workbookView xWindow="-110" yWindow="-110" windowWidth="19420" windowHeight="10420" xr2:uid="{00000000-000D-0000-FFFF-FFFF00000000}"/>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 i="1" l="1"/>
  <c r="P19" i="1"/>
  <c r="P17" i="1"/>
  <c r="P14" i="1"/>
  <c r="P13" i="1"/>
  <c r="P9" i="1"/>
  <c r="P7" i="1"/>
  <c r="P6" i="1"/>
  <c r="P5" i="1"/>
  <c r="P3" i="1"/>
  <c r="R28" i="1"/>
  <c r="S28" i="1" s="1"/>
  <c r="R23" i="1"/>
  <c r="Q28" i="1"/>
  <c r="Q25" i="1"/>
  <c r="R25" i="1" s="1"/>
  <c r="S25" i="1" s="1"/>
  <c r="Q24" i="1"/>
  <c r="R24" i="1" s="1"/>
  <c r="Q23" i="1"/>
  <c r="Q22" i="1"/>
  <c r="Q21" i="1"/>
  <c r="R21" i="1" s="1"/>
  <c r="Q18" i="1"/>
  <c r="R17" i="1" s="1"/>
  <c r="Q17" i="1"/>
  <c r="Q15" i="1"/>
  <c r="Q14" i="1"/>
  <c r="Q13" i="1"/>
  <c r="Q12" i="1"/>
  <c r="Q11" i="1"/>
  <c r="Q10" i="1"/>
  <c r="Q9" i="1"/>
  <c r="Q7" i="1"/>
  <c r="Q6" i="1"/>
  <c r="Q5" i="1"/>
  <c r="R3" i="1" s="1"/>
  <c r="S3" i="1" s="1"/>
  <c r="Q3" i="1"/>
  <c r="S21" i="1" l="1"/>
  <c r="AN29" i="1"/>
  <c r="AO29" i="1"/>
  <c r="AP29" i="1"/>
  <c r="AQ29" i="1"/>
  <c r="AR29" i="1" s="1"/>
  <c r="AR26" i="1"/>
  <c r="AR15" i="1"/>
  <c r="AM5" i="1"/>
  <c r="AR3" i="1"/>
  <c r="AD27" i="1" l="1"/>
  <c r="AE27" i="1" s="1"/>
  <c r="AD23" i="1"/>
  <c r="AC27" i="1"/>
  <c r="AC26" i="1"/>
  <c r="AD26" i="1" s="1"/>
  <c r="AE26" i="1" s="1"/>
  <c r="AC25" i="1"/>
  <c r="AD25" i="1" s="1"/>
  <c r="AE25" i="1" s="1"/>
  <c r="AC24" i="1"/>
  <c r="AD24" i="1" s="1"/>
  <c r="AC23" i="1"/>
  <c r="AC22" i="1"/>
  <c r="AD22" i="1" s="1"/>
  <c r="AC20" i="1"/>
  <c r="AC18" i="1"/>
  <c r="AD17" i="1" s="1"/>
  <c r="AE21" i="1" l="1"/>
  <c r="AC15" i="1"/>
  <c r="AC11" i="1"/>
  <c r="AC8" i="1"/>
  <c r="AC7" i="1"/>
  <c r="AC6" i="1"/>
  <c r="AC4" i="1"/>
  <c r="AC3" i="1"/>
  <c r="AD3" i="1" l="1"/>
  <c r="AE3" i="1" s="1"/>
  <c r="N27" i="1"/>
  <c r="O27" i="1" s="1"/>
  <c r="AT26" i="1"/>
  <c r="AT15" i="1"/>
  <c r="AA16" i="1"/>
  <c r="AB16" i="1" s="1"/>
  <c r="AC16" i="1" s="1"/>
  <c r="AD15" i="1" s="1"/>
  <c r="AE15" i="1" s="1"/>
  <c r="AE29" i="1" s="1"/>
  <c r="N16" i="1"/>
  <c r="Q27" i="1" l="1"/>
  <c r="R27" i="1" s="1"/>
  <c r="S27" i="1" s="1"/>
  <c r="P27" i="1"/>
  <c r="O16" i="1"/>
  <c r="P16" i="1" s="1"/>
  <c r="Q16" i="1"/>
  <c r="R15" i="1" s="1"/>
  <c r="S15" i="1" s="1"/>
  <c r="H27" i="1"/>
  <c r="S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 Hong</author>
  </authors>
  <commentList>
    <comment ref="U2" authorId="0" shapeId="0" xr:uid="{00000000-0006-0000-0000-000001000000}">
      <text>
        <r>
          <rPr>
            <b/>
            <sz val="9"/>
            <color indexed="81"/>
            <rFont val="Tahoma"/>
            <family val="2"/>
          </rPr>
          <t>Luz Marlene Andrade Hong:</t>
        </r>
        <r>
          <rPr>
            <sz val="9"/>
            <color indexed="81"/>
            <rFont val="Tahoma"/>
            <family val="2"/>
          </rPr>
          <t xml:space="preserve">
CODIGO ACTUALIZADO DEL PROYECTO INSCRITO EN MGA WEB
</t>
        </r>
      </text>
    </comment>
  </commentList>
</comments>
</file>

<file path=xl/sharedStrings.xml><?xml version="1.0" encoding="utf-8"?>
<sst xmlns="http://schemas.openxmlformats.org/spreadsheetml/2006/main" count="405" uniqueCount="243">
  <si>
    <t>OBJETIVO ESTRATEGICO</t>
  </si>
  <si>
    <t xml:space="preserve">EJE ESTRATEGICO </t>
  </si>
  <si>
    <t xml:space="preserve">LINEA ESTRATEGICA </t>
  </si>
  <si>
    <t>PROGRAMA</t>
  </si>
  <si>
    <t>META DE RESULTADO</t>
  </si>
  <si>
    <t>SUBPROGRAMA</t>
  </si>
  <si>
    <t>NOMBRE DEL PROYECTO INSCRITO EN EL BANCO DE PROYECTO</t>
  </si>
  <si>
    <t xml:space="preserve">UNIDAD DE MEDIDA </t>
  </si>
  <si>
    <t xml:space="preserve">CANTIDAD </t>
  </si>
  <si>
    <t>RESPONSABLE</t>
  </si>
  <si>
    <t>RUBRO</t>
  </si>
  <si>
    <t>INDICADOR META DE RESULTADO</t>
  </si>
  <si>
    <t>LINEA BASE META DE RESULTADO A 2015</t>
  </si>
  <si>
    <t xml:space="preserve">META PRODUCTO  PLAN DE DESARROLLO (VALOR ABSOLUTO) </t>
  </si>
  <si>
    <t>LINEA BASE META PRODUCTO A 2015</t>
  </si>
  <si>
    <t xml:space="preserve">INDICADOR META PRODUCTO  PLAN DE DESARROLLO </t>
  </si>
  <si>
    <t>CODIGO BPIN (CODIGO ACTUALIZADO EN MGA WEB)</t>
  </si>
  <si>
    <t>ACTIVIDADES DEL PROYECTO (ACTIVIDADES QUE SE INCORPORARON EN LA GUIA DE ACTUALIZACIÓN)</t>
  </si>
  <si>
    <t>NOMBRE INDICADOR (DE LA ACTIVIDAD DEL PROYECTO)</t>
  </si>
  <si>
    <t xml:space="preserve">Fecha de inicio </t>
  </si>
  <si>
    <t xml:space="preserve">Fecha de Terminación </t>
  </si>
  <si>
    <t>POBLACION BENEFICIADA POR LOCALIDAD</t>
  </si>
  <si>
    <t>OBSERVACIONES</t>
  </si>
  <si>
    <t>CONSTRUIR CIUDADANIA Y FORTALECER LA INSTITUCIONALIDAD</t>
  </si>
  <si>
    <t>SEGURIDAD INTEGRAL</t>
  </si>
  <si>
    <t>CARTAGENA SIN MIEDOS</t>
  </si>
  <si>
    <t>OPTIMIZACIÓN TECNOLÓGICA A LAS HERRAMIENTAS DESEGURIDAD</t>
  </si>
  <si>
    <t>PROGRAMA FORTALECIMIENTO LOGÍSTICO A LOS ORGANISMOS DE SEGURIDAD, SOCORRO, JUSTICIA EN EL DISTRITO DE CARTAGENA</t>
  </si>
  <si>
    <t>ORDENAMIENTO Y SEGURIDAD DE LAS PLAYAS DEL DISTRITO DE CARTAGENA</t>
  </si>
  <si>
    <t>PROGRAMA BARRIO SEGURO, UNIDAD COMUNERASEGURA-UNCOS</t>
  </si>
  <si>
    <t>FORTALECIMIENTO INSTITUCIONAL DE DISTRISEGURIDAD</t>
  </si>
  <si>
    <t>CARTAGENA POR LA CONVIVENCIA</t>
  </si>
  <si>
    <t>CARTAGENA TERRITORIO DE PAZ</t>
  </si>
  <si>
    <t>VÍCTIMAS DEL CONFLICTO ARMADO INTEGRADAS</t>
  </si>
  <si>
    <t>Ampliar  a una tasa de  39,4 cámaras de video vigilancia por cada 100 mil habitantes</t>
  </si>
  <si>
    <t>Ampliar  una tasa de cobertura de 16,5 alarmas comunitarias por cada 100 mil habitantes</t>
  </si>
  <si>
    <t>Ampliar  a una tasa de 56,2 equipos de comunicación para la seguridad por cada 100 mil habitantes</t>
  </si>
  <si>
    <t>AMPLIAR UNA MOVILIDAD EN UN 100%, DE LAS ENTIDADES DE SEGURIDAD, JUSTICIA Y SOCORRO</t>
  </si>
  <si>
    <t>OBTENER UN PORCENTAJE DE SUFICIENCIA DE INFRAESTRUCTURA DE UN 84%</t>
  </si>
  <si>
    <t>Obtener una cobertura de playas en el Distrito de Cartagena del 100%</t>
  </si>
  <si>
    <t>Reducir integralmente en 0,4 la tasa de muertes por sumersión (Playas)</t>
  </si>
  <si>
    <t>Obtener una suficiencia de recursos para inversión en Logística y Tic´s de seguridad de un 100%</t>
  </si>
  <si>
    <t>Aumentar a 21.4 el porcentaje de personas que considera que en Cartagena se respetan las normas de convivencia ciudadana</t>
  </si>
  <si>
    <t>Diseñar y Construir en un 100% un Centro de Atención Penal Integral pro víctimas (CAPIV)</t>
  </si>
  <si>
    <t>Tasa de  39,4 de cámaras de video vigilancia por cada 100 mil habitantes alcanzada</t>
  </si>
  <si>
    <t>Tasa de cobertura de 16,5 alarmas comunitarias por cada 100 mil habitantes Alcanzada</t>
  </si>
  <si>
    <t>Tasa de 56,2 equipos de comunicación para la seguridad por cada 100 mil habitantes Alcanzada</t>
  </si>
  <si>
    <t>Movilidad de los organismos de seguridad y Socorro de Cartagena ampliada a un 100%</t>
  </si>
  <si>
    <t>PORCENTAJE DE SUFICIENCIA DE INFRAESTRUCTURA DE UN 84% ALCANZADO</t>
  </si>
  <si>
    <t>Cobertura de playas en el Distrito de Cartagena del 100% Alcanzada</t>
  </si>
  <si>
    <t>Tasa de muertes por sumersión en playas del Distrito alcanzada</t>
  </si>
  <si>
    <t>Suficiencia de recursos para inversión en Logística y Tic´s de seguridad de un 100% Alcanzada</t>
  </si>
  <si>
    <t>Porcentaje de personas que considera que en Cartagena se respetan las normas de convivencia ciudadana aumentada a 21.4</t>
  </si>
  <si>
    <t xml:space="preserve">Centro de Atención Penal Integral pro víctimas (CAPIV) Diseñado y construido en un 100% </t>
  </si>
  <si>
    <t>2,8 cámaras de video y vigilancia por cada 100 mil habitantes, fuente Distriseguridad 2015</t>
  </si>
  <si>
    <t>Cero (0) a 31 de diciembre de 2015</t>
  </si>
  <si>
    <t xml:space="preserve">39,5 a 31 de diciembre de 2015 </t>
  </si>
  <si>
    <t>63% A 31 De Diciembre De 2015, Fuente Distriseguridad 2015</t>
  </si>
  <si>
    <t>Suficiencia De Infraestructura De 78% A 31 De Diciembre De 2015</t>
  </si>
  <si>
    <t>1,3 Tasa de muertes por sumersión (Playas), Fuente COSED 2015</t>
  </si>
  <si>
    <t>17.4 Fuente: Cartagena como vamos 2014</t>
  </si>
  <si>
    <t>SUBPROGRAMA FORTALECIMIENTO LOGISTICO DE MOVILIDAD PARA LA SEGURIDAD Y CONVIVENCIA</t>
  </si>
  <si>
    <t>FORTALECIMIENTO LOGÍSTICO DE LA INFRAESTRUCTURA PARA LA SEGURIDAD, JUSTICIA, SOCORRO Y CONVIVENCIA CIUDADANA EN EL DISTRITO DE CARTAGENA</t>
  </si>
  <si>
    <t>IMPLEMENTACIÓN Y MANTENIMIENTO PARA EL EQUIPAMIENTO Y SEÑALIZACIÓN DE SEGURIDAD EN LAS PLAYAS DE CARTAGENA</t>
  </si>
  <si>
    <t>CUERPO DE SALVAVIDAS</t>
  </si>
  <si>
    <t>ATENCIÓN PRE HOSPITALARIA EN LAS PLAYAS DEL DISTRITO DE CARTAGENA</t>
  </si>
  <si>
    <t>PLAN INTEGRAL DE SEGURIDAD CIUDADANA</t>
  </si>
  <si>
    <t>ASISTENCIA Y REPARACIÓN INTEGRAL A VÍCTIMAS DEL CONFLICTO ARMADO</t>
  </si>
  <si>
    <t>Instalar doscientos (200) nuevos sistemas de alarmas comunitarias en el distrito de Cartagena</t>
  </si>
  <si>
    <t xml:space="preserve">Instalar e implementar un (1) sistema integrador de aplicativos de seguridad y vigilancia </t>
  </si>
  <si>
    <t>Construir e implementar el centro de comando y control de la policía metropolitana de Cartagena</t>
  </si>
  <si>
    <t>Adquirir setecientos ochenta (780) equipos de comunicación para la seguridad en el distrito de Cartagena</t>
  </si>
  <si>
    <t>Crear  una (1) “plataforma estratégica de monitoreo y observación social y seguimiento al delito”</t>
  </si>
  <si>
    <t>Crear e implementar tres (3) salas de audiencias virtuales como apoyo al sistema penal acusatorio para los indiciados del distrito</t>
  </si>
  <si>
    <t>Instalar doscientos (200) Chip de localización de seguridad para taxis/ botón de pánico</t>
  </si>
  <si>
    <t>Adquirir y entregar noventa (90) vehículos para la seguridad, justicia y socorro en el distrito de Cartagena</t>
  </si>
  <si>
    <t>Suministrar ciento veinte mil galones de combustible  (120.000) anualmente a los organismos de seguridad, justicia, socorro o convivencia con jurisdicción en el distrito de Cartagena</t>
  </si>
  <si>
    <t>Construir 3 alamedas perimetrales  a los centros de integración ciudadana para la convivencia de los barrios el Pozón, Bicentenario y Villas de Aranjuez</t>
  </si>
  <si>
    <t>Construir cuatro (4) edificaciones que garanticen la presencia  institucional en cuanto a justicia, seguridad, convivencia y socorro en el distrito de Cartagena</t>
  </si>
  <si>
    <t>Implementar la reglamentación de playas del distrito de Cartagena en su componente de señalización y equipamiento de la seguridad de las playas</t>
  </si>
  <si>
    <t>Construir 5 garitas adicionales en las playas del distrito de Cartagena</t>
  </si>
  <si>
    <t xml:space="preserve">Fortalecer el cuerpo de salvavidas del distrito de Cartagena anualmente </t>
  </si>
  <si>
    <t>Construir un (1) centro de atención pre hospitalaria  en las playas del Distrito de Cartagena</t>
  </si>
  <si>
    <t>Reducir a 9 el número de víctimas fatales por sumersión en playas del Distrito de Cartagena</t>
  </si>
  <si>
    <t>Socializar las normas de conducta y convivencia ciudadano a veinte mil personas (20,000) en el Distrito de Cartagena</t>
  </si>
  <si>
    <t>Diseñar y Construir el Centro de Atención Penal Integral para Víctimas "CAPIV"</t>
  </si>
  <si>
    <t>31 cámaras
existen de fibra
óptica en lo
ciudad a corte 31
de diciembre de
2015</t>
  </si>
  <si>
    <t>Instalar 430 cámaras de
fibra óptica como
componente del sistema
integrado de video
vigilancia del Distrito de
Cartagena</t>
  </si>
  <si>
    <t>Instalar 50 cámaras
inalámbricas como
componente del sistema
integrado de video
vigilancia del Distrito de
Cartagena</t>
  </si>
  <si>
    <t>Instalar 8 cámaras como
componente del sistema
de video vigilancia pora
el control de acceso del
Distrito de Cartagena</t>
  </si>
  <si>
    <t>Sistema integrador
de video vigilancia
implementado</t>
  </si>
  <si>
    <t>Nuevas cámaras de
video vigilancia de control de acceso en
el Distrito de
Cartagena</t>
  </si>
  <si>
    <t>Nueva sala de
monitoreo y control
funcionando</t>
  </si>
  <si>
    <t>Sala de monitoreo en el
Distrito de Cartagena
deficiente. Fuente: Distriseguridad
2015</t>
  </si>
  <si>
    <t>Nuevos sistemas de
alarmas comunitarias
en el Distrito de
Cartagena</t>
  </si>
  <si>
    <t>Acorte de 31 de diciembre de 2015 el Distrito de Cartagena no cuenta con sistemas de alarmas comunitarias funcionando.</t>
  </si>
  <si>
    <t>A corte 31 de diciembre de 2015 se entregaron 435</t>
  </si>
  <si>
    <t>Equipos de comunicación paro la seguridad adquiridos</t>
  </si>
  <si>
    <t>"Plataforma estratégica de monitoreo y observación social y seguimiento o! deiito" creado</t>
  </si>
  <si>
    <t>Salas de audiencias virtuales como apoyo al sistema penal acusatorio para los indiciados del Distrito creados e implementados</t>
  </si>
  <si>
    <t>Ctiip de localización de seguridad para taxis/ botón de
pánico, instalados</t>
  </si>
  <si>
    <t>Vehículos para la seguridad, justicia
y socorro en el
Distrito de
Cartagena
adquiridos y
entregados</t>
  </si>
  <si>
    <t>Connbustible
entregado o los
organismos de
seguridad, justicia,
socorro o
convivencia con
jurisdicción en el
Distrito de
Cartagena
anualmente</t>
  </si>
  <si>
    <t>Alamedas
perimetrales a los centros de
integración
ciudadana pora la convivencia de los barrios pozón, bicentenario y
villas de Aranjuez
construidos</t>
  </si>
  <si>
    <t>Edificaciones que garanticen lo
presencia
institucional en
cuanto a justicia,
seguridad,
convivencia y
socorro en el
Distrito de
Cartagena
construidas</t>
  </si>
  <si>
    <t>A corte 31 de diciembre de 2015 se cuenta con 317 vehículos</t>
  </si>
  <si>
    <t>En el 2015 se entregaron (204.875) galones</t>
  </si>
  <si>
    <t>Nuevas cámaras de video vigilancia con fibra óptica en el Distrito de Cartagena</t>
  </si>
  <si>
    <t>Nuevas cámaras de video vigilancia inalámbricas en el Distrito de Cartagena</t>
  </si>
  <si>
    <t>Reglamentación de playas urbanas del Distrito de Cartagena en su connponente de señalización y equipamiento de la seguridad de las playas
implementado</t>
  </si>
  <si>
    <t>Garitas adicionales en
las playas del Distrito de
Cartagena construidas</t>
  </si>
  <si>
    <t>A 2015 existen
16 garitas o
puestos
salvavidas en
las playas del
Distrito de
Cartagena</t>
  </si>
  <si>
    <t>Cuerpo de
salvavidas del
Distrito de
Cartagena
anualmente
fortalecido</t>
  </si>
  <si>
    <t>55 salvavidas permanentes + 15 temporadas altas operando, fuente:
Distriseguridad 2015</t>
  </si>
  <si>
    <t>Centro de atención
pre hiospitalaria en
las playas del Distrito
de Cartagena
construido</t>
  </si>
  <si>
    <t>13 muertes por
sumersión por coda
100 mil habitantes.
Fuete: COSED 2015.</t>
  </si>
  <si>
    <t>Número de muerte
por sumersión en playas reducido</t>
  </si>
  <si>
    <t>Número de
Personas o las
que se le socializó
los normas de
conducta y
convivencia
ciudadana</t>
  </si>
  <si>
    <t>DISTRISEGURIDAD en el 2015 les socializó las Normas
de  conducta y Convivencia Ciudadano a 4622
personas.</t>
  </si>
  <si>
    <t>Centro de atención penal integral
para víctimas(CAPIV), diseñado y
construido</t>
  </si>
  <si>
    <t>FORTALECIMIENTO  PARA OPTIMIZACIÓN TECNOLÓGICA A LAS HERRAMIENTAS DE SEGURIDAD  CARTAGENA</t>
  </si>
  <si>
    <t>OPTIMIZACIÓN LOGÍSTICA DE LOS ORGANISMOS DE SEGURIDAD Y SOCORRO DEL DISTRITO DE CARTAGENA</t>
  </si>
  <si>
    <t>FORTALECIMIENTO INSTITUCIONAL DE DISTRISEGURIDAD CARTAGENA</t>
  </si>
  <si>
    <t>• Se realizarán las actividades y procedimiento tendientes a garantizar los convenios de recaudo del impuesto a la telefonía básica conmutada en el 2019 
• Se realizarán las actividades y procedimientos tendientes a garantizar el pago de los servicios públicos de las cámaras de videvigilancia instaladas en el Distrito de Cartagena
• Se Realizarán las gestiones para la adquisición y posterior puesta en marcha de nuevas alarmas de video vigilancia en el Distrito de Cartagena
• Se Realizarán las gestiones para la adquisición y posterior operatividad de equipos de comunicación como apoyo a los organismos de seguridad y socorro del Distrito de Cartagena
• Realizar la contratación de personal, repuestos e insumos que garanticen el mantenimiento preventivo y correctivo de las alarmas instaladas en el Distrito de Cartagena</t>
  </si>
  <si>
    <t>• Se le suministra apoyo de arriendo a los organismos de seguridad en Cartagena en los corregimientos de Bayunca, Arroyo Grande, Tierra Bomba, Bocachica y ESMAD.
• Se construirá el CAI de la Villa Olímpica
• Se le suministrará combustible a los vehículos misionales de Distriseguridad y los de las fuerzas de seguridad y socorro del Distrito de Cartagena
• Se garantiza con los recursos el pago de los servicios públicos de las estaciones de policías arrendadas por Distriseguridad en los corregimientos de Cartagena
• Se garantizará el mantenimiento correctivo y preventivo de los vehículos misionales de Distriseguridad 
• Contratar el personal requerido e idóneo para garantizar la seguridad en las Playas del Distrito de Cartagena</t>
  </si>
  <si>
    <t>• Se contratará el personal y los insumos necesarios para socializar las normas de conducta y convivencia ciudadana
• Se contratará el personal y los insumos técnicos y tecnológico requeridos para fortalecer operativamente el COSED en Cartagena
• Se contratará personal requerido para que el Modelo Integrado de Planeación y Gestión de Distriseguridad sea fortalecido 
• Se contratará el personal y los insumos necesarios para Garantizar la publicidad Institucional
• Se contratará el personal requerido para apoyar en la gestión misional de Distriseguridad</t>
  </si>
  <si>
    <t>• Convenios de recaudo del impuesto a la telefonía básica conmutada en el 2019 Garantizados 
• Pago de los servicios públicos de las cámaras de videvigilancia instaladas en el Distrito de Cartagena Garantizados
• Nuevas alarmas de video vigilancia en el Distrito de Cartagena Adquiridas
• Equipos de comunicación como apoyo a los organismos de seguridad y socorro del Distrito de Cartagena Adquiridos y operando
• Personal, repuestos e insumos que garanticen el mantenimiento preventivo y correctivo de las alarmas instaladas en el Distrito de Cartagena contratados</t>
  </si>
  <si>
    <t>• Arriendo a los organismos de seguridad en Cartagena en los corregimientos Garantizados.
• CAI de la Villa Olímpica Construido
• Combustible a los vehículos misionales de Distriseguridad y los de las fuerzas de seguridad y socorro del Distrito de Cartagena suministrado
• Recursos el pago de los servicios públicos de las estaciones de policías arrendadas por Distriseguridad en los corregimientos de Cartagena Garantizado
• Mantenimiento correctivo y preventivo de los vehículos misionales de Distriseguridad Garantizado
• Personal requerido e idóneo para garantizar la seguridad en las Playas del Distrito de Cartagena Contratado</t>
  </si>
  <si>
    <t>• Personal y los insumos necesarios para socializar las normas de conducta y convivencia ciudadana Contratado
• Personal y los insumos técnicos y tecnológico requeridos para fortalecer operativamente el COSED en Cartagena Contratado
• Personal requerido para que el Modelo Integrado de Planeación y Gestión de Distriseguridad sea fortalecido Contratado
• Personal y los insumos necesarios para Garantizar la publicidad Institucional contratado
• Personal requerido para apoyar en la gestión misional de Distriseguridad Contratado</t>
  </si>
  <si>
    <r>
      <t xml:space="preserve">• </t>
    </r>
    <r>
      <rPr>
        <b/>
        <sz val="11"/>
        <color rgb="FF000000"/>
        <rFont val="Calibri"/>
        <family val="2"/>
        <scheme val="minor"/>
      </rPr>
      <t>UNO (1)</t>
    </r>
    <r>
      <rPr>
        <sz val="11"/>
        <color rgb="FF000000"/>
        <rFont val="Calibri"/>
        <family val="2"/>
        <scheme val="minor"/>
      </rPr>
      <t xml:space="preserve"> Convenios de recaudo del impuesto a la telefonía básica conmutada en el 2019 Garantizados 
• </t>
    </r>
    <r>
      <rPr>
        <b/>
        <sz val="11"/>
        <color rgb="FF000000"/>
        <rFont val="Calibri"/>
        <family val="2"/>
        <scheme val="minor"/>
      </rPr>
      <t>GLOBAL</t>
    </r>
    <r>
      <rPr>
        <sz val="11"/>
        <color rgb="FF000000"/>
        <rFont val="Calibri"/>
        <family val="2"/>
        <scheme val="minor"/>
      </rPr>
      <t xml:space="preserve"> - Pago de los servicios públicos de las cámaras de videvigilancia instaladas en el Distrito de Cartagena Garantizados
• </t>
    </r>
    <r>
      <rPr>
        <b/>
        <sz val="11"/>
        <color rgb="FF000000"/>
        <rFont val="Calibri"/>
        <family val="2"/>
        <scheme val="minor"/>
      </rPr>
      <t xml:space="preserve">OCHENTA (80) </t>
    </r>
    <r>
      <rPr>
        <sz val="11"/>
        <color rgb="FF000000"/>
        <rFont val="Calibri"/>
        <family val="2"/>
        <scheme val="minor"/>
      </rPr>
      <t xml:space="preserve">Nuevas alarmas de video vigilancia en el Distrito de Cartagena Adquiridas
• </t>
    </r>
    <r>
      <rPr>
        <b/>
        <sz val="11"/>
        <color rgb="FF000000"/>
        <rFont val="Calibri"/>
        <family val="2"/>
        <scheme val="minor"/>
      </rPr>
      <t>SETECIENTOS OCHENTA (780</t>
    </r>
    <r>
      <rPr>
        <sz val="11"/>
        <color rgb="FF000000"/>
        <rFont val="Calibri"/>
        <family val="2"/>
        <scheme val="minor"/>
      </rPr>
      <t xml:space="preserve">) -Equipos de comunicación como apoyo a los organismos de seguridad y socorro del Distrito de Cartagena Adquiridos y operando
• </t>
    </r>
    <r>
      <rPr>
        <b/>
        <sz val="11"/>
        <color rgb="FF000000"/>
        <rFont val="Calibri"/>
        <family val="2"/>
        <scheme val="minor"/>
      </rPr>
      <t>GLOBAL (SEGÚN DEMANDA</t>
    </r>
    <r>
      <rPr>
        <sz val="11"/>
        <color rgb="FF000000"/>
        <rFont val="Calibri"/>
        <family val="2"/>
        <scheme val="minor"/>
      </rPr>
      <t>) Personal, repuestos e insumos que garanticen el mantenimiento preventivo y correctivo de las alarmas instaladas en el Distrito de Cartagena contratados</t>
    </r>
  </si>
  <si>
    <r>
      <t xml:space="preserve">• </t>
    </r>
    <r>
      <rPr>
        <b/>
        <sz val="11"/>
        <color rgb="FF000000"/>
        <rFont val="Calibri"/>
        <family val="2"/>
        <scheme val="minor"/>
      </rPr>
      <t>CINCO (5)</t>
    </r>
    <r>
      <rPr>
        <sz val="11"/>
        <color rgb="FF000000"/>
        <rFont val="Calibri"/>
        <family val="2"/>
        <scheme val="minor"/>
      </rPr>
      <t xml:space="preserve"> Arriendos a los organismos de seguridad en Cartagena en los corregimientos
• </t>
    </r>
    <r>
      <rPr>
        <b/>
        <sz val="11"/>
        <color rgb="FF000000"/>
        <rFont val="Calibri"/>
        <family val="2"/>
        <scheme val="minor"/>
      </rPr>
      <t>UNO (1)</t>
    </r>
    <r>
      <rPr>
        <sz val="11"/>
        <color rgb="FF000000"/>
        <rFont val="Calibri"/>
        <family val="2"/>
        <scheme val="minor"/>
      </rPr>
      <t xml:space="preserve"> CAI de la Villa Olímpica Construido
• </t>
    </r>
    <r>
      <rPr>
        <b/>
        <sz val="11"/>
        <color rgb="FF000000"/>
        <rFont val="Calibri"/>
        <family val="2"/>
        <scheme val="minor"/>
      </rPr>
      <t>CINCO MIL GALONES (5000)</t>
    </r>
    <r>
      <rPr>
        <sz val="11"/>
        <color rgb="FF000000"/>
        <rFont val="Calibri"/>
        <family val="2"/>
        <scheme val="minor"/>
      </rPr>
      <t xml:space="preserve"> Combustible a los vehículos misionales de Distriseguridad y los de las fuerzas de seguridad y socorro del Distrito 
• </t>
    </r>
    <r>
      <rPr>
        <b/>
        <sz val="11"/>
        <color rgb="FF000000"/>
        <rFont val="Calibri"/>
        <family val="2"/>
        <scheme val="minor"/>
      </rPr>
      <t>GLOBAL SEGÚN DEMANDA</t>
    </r>
    <r>
      <rPr>
        <sz val="11"/>
        <color rgb="FF000000"/>
        <rFont val="Calibri"/>
        <family val="2"/>
        <scheme val="minor"/>
      </rPr>
      <t xml:space="preserve"> - Recursos el pago de los servicios públicos de las estaciones de policías arrendadas por Distriseguridad 
• </t>
    </r>
    <r>
      <rPr>
        <b/>
        <sz val="11"/>
        <color rgb="FF000000"/>
        <rFont val="Calibri"/>
        <family val="2"/>
        <scheme val="minor"/>
      </rPr>
      <t>GLOBAL SEGÚN DEMANDA</t>
    </r>
    <r>
      <rPr>
        <sz val="11"/>
        <color rgb="FF000000"/>
        <rFont val="Calibri"/>
        <family val="2"/>
        <scheme val="minor"/>
      </rPr>
      <t xml:space="preserve"> - Mantenimiento correctivo y preventivo de los vehículos misionales de Distriseguridad Garantizado
• </t>
    </r>
    <r>
      <rPr>
        <b/>
        <sz val="11"/>
        <color rgb="FF000000"/>
        <rFont val="Calibri"/>
        <family val="2"/>
        <scheme val="minor"/>
      </rPr>
      <t>SETENTA (70) PERSONAS</t>
    </r>
    <r>
      <rPr>
        <sz val="11"/>
        <color rgb="FF000000"/>
        <rFont val="Calibri"/>
        <family val="2"/>
        <scheme val="minor"/>
      </rPr>
      <t xml:space="preserve"> - Como Personal requerido e idóneo para garantizar la seguridad en las Playas del Distrito de Cartagena</t>
    </r>
  </si>
  <si>
    <r>
      <t>•</t>
    </r>
    <r>
      <rPr>
        <b/>
        <sz val="11"/>
        <color rgb="FF000000"/>
        <rFont val="Calibri"/>
        <family val="2"/>
        <scheme val="minor"/>
      </rPr>
      <t xml:space="preserve"> GLOBAL SEGÚN DEMANDA</t>
    </r>
    <r>
      <rPr>
        <sz val="11"/>
        <color rgb="FF000000"/>
        <rFont val="Calibri"/>
        <family val="2"/>
        <scheme val="minor"/>
      </rPr>
      <t xml:space="preserve"> - Personal y los insumos necesarios para socializar las normas de conducta y convivencia ciudadana 
• </t>
    </r>
    <r>
      <rPr>
        <b/>
        <sz val="11"/>
        <color rgb="FF000000"/>
        <rFont val="Calibri"/>
        <family val="2"/>
        <scheme val="minor"/>
      </rPr>
      <t>GLOBAL SEGÚN DEMANDA</t>
    </r>
    <r>
      <rPr>
        <sz val="11"/>
        <color rgb="FF000000"/>
        <rFont val="Calibri"/>
        <family val="2"/>
        <scheme val="minor"/>
      </rPr>
      <t xml:space="preserve"> - Personal y los insumos técnicos y tecnológico requeridos para fortalecer operativamente el COSED en Cartagena 
• </t>
    </r>
    <r>
      <rPr>
        <b/>
        <sz val="11"/>
        <color rgb="FF000000"/>
        <rFont val="Calibri"/>
        <family val="2"/>
        <scheme val="minor"/>
      </rPr>
      <t>GLOBAL SEGÚN DEMANDA</t>
    </r>
    <r>
      <rPr>
        <sz val="11"/>
        <color rgb="FF000000"/>
        <rFont val="Calibri"/>
        <family val="2"/>
        <scheme val="minor"/>
      </rPr>
      <t xml:space="preserve"> -  Personal requerido para que el Modelo Integrado de Planeación y Gestión de Distriseguridad sea fortalecido 
• </t>
    </r>
    <r>
      <rPr>
        <b/>
        <sz val="11"/>
        <color rgb="FF000000"/>
        <rFont val="Calibri"/>
        <family val="2"/>
        <scheme val="minor"/>
      </rPr>
      <t>GLOBAL SEGÚN DEMANDA</t>
    </r>
    <r>
      <rPr>
        <sz val="11"/>
        <color rgb="FF000000"/>
        <rFont val="Calibri"/>
        <family val="2"/>
        <scheme val="minor"/>
      </rPr>
      <t xml:space="preserve"> - Personal y los insumos necesarios para Garantizar la publicidad Institucional
</t>
    </r>
    <r>
      <rPr>
        <b/>
        <sz val="11"/>
        <color rgb="FF000000"/>
        <rFont val="Calibri"/>
        <family val="2"/>
        <scheme val="minor"/>
      </rPr>
      <t>• GLOBAL SEGÚN DEMANDA</t>
    </r>
    <r>
      <rPr>
        <sz val="11"/>
        <color rgb="FF000000"/>
        <rFont val="Calibri"/>
        <family val="2"/>
        <scheme val="minor"/>
      </rPr>
      <t xml:space="preserve"> - Personal requerido para apoyar en la gestión misional de Distriseguridad</t>
    </r>
  </si>
  <si>
    <t>Suministrar veinte mil galones de combustible  (20.000) anualmente a los organismos de seguridad, justicia, socorro o convivencia con jurisdicción en el distrito de Cartagena</t>
  </si>
  <si>
    <t>Arriendo de 5 (cinco) edificaciones para garantizar la permanencia de las fuerzas de seguridad en el Distrito de Cartagena</t>
  </si>
  <si>
    <t>Suministrar almuerzo de salvavidas, almuerzo y cena bomberos y almuerzo y cena escolta alcalde.</t>
  </si>
  <si>
    <t>Presentar 5 proyectos de Inversión ante entes locales, nacionales y/o internacionales</t>
  </si>
  <si>
    <t>Instalar 8 cámaras como componente del sistema de video vigilancia para el control de acceso del distrito de Cartagena</t>
  </si>
  <si>
    <t>Instalar 50 cámaras de fibra óptica como componente del sistema integrado de video vigilancia del distrito de Cartagena</t>
  </si>
  <si>
    <t>Instalar Ochenta (80) nuevos sistemas de alarmas comunitarias en el distrito de Cartagena</t>
  </si>
  <si>
    <t>Instalación de cámaras de de acceso</t>
  </si>
  <si>
    <t>Equipos de comunicación adquiridos</t>
  </si>
  <si>
    <t>Vehículos entregados</t>
  </si>
  <si>
    <t>Adquirir y entregar cinco (5) vehículos para la seguridad, justicia y socorro en el distrito de Cartagena</t>
  </si>
  <si>
    <t>Combustible suministrado</t>
  </si>
  <si>
    <t>arriendo garantizado</t>
  </si>
  <si>
    <t>Almuerzo garantizado</t>
  </si>
  <si>
    <t>global</t>
  </si>
  <si>
    <t>Construir dos (2) edificaciones que garanticen la presencia  institucional en cuanto a justicia, seguridad, convivencia y socorro en el distrito de Cartagena</t>
  </si>
  <si>
    <t>Edificaciones construidas</t>
  </si>
  <si>
    <t xml:space="preserve">Socializar Normas de conducta y convivencia ciudadana </t>
  </si>
  <si>
    <t xml:space="preserve">Salvavidas contratados </t>
  </si>
  <si>
    <t>construcción Centro de Atención prehospitalaria</t>
  </si>
  <si>
    <t>reducción de víctimas fatales por ahogamiento en las playas</t>
  </si>
  <si>
    <t>proyectos presentados</t>
  </si>
  <si>
    <t xml:space="preserve">Mantenimiento Cámaras de Video Vigilancia </t>
  </si>
  <si>
    <t>Cámaras de fibra</t>
  </si>
  <si>
    <t>Cámaras con el mantenimiento garantizado</t>
  </si>
  <si>
    <t>Unidad</t>
  </si>
  <si>
    <t>Mantenimiento de 120 sistemas de alarmas</t>
  </si>
  <si>
    <t xml:space="preserve">Sistemas de alarmas con el mantenimiento garantizado </t>
  </si>
  <si>
    <t>Galones</t>
  </si>
  <si>
    <t>Global</t>
  </si>
  <si>
    <t>Personas</t>
  </si>
  <si>
    <t>DIRECCIÓN GENERAL - DIRECCIÓN OPERATIVA</t>
  </si>
  <si>
    <t>OPTIMIZACIÓN TECNOLÓGICA A LAS HERRAMIENTAS DE SEGURIDAD</t>
  </si>
  <si>
    <t>FORTALECIMIENTO LOGISTICO DE LA INFRAESTRUCTURA Y LA MOVILIDAD</t>
  </si>
  <si>
    <t>ORDENAMIENTO Y SEGURIDAD DE LAS PLAYAS DEL DISTRITO</t>
  </si>
  <si>
    <t>FORTALECIMIENTO INSTITUCIONAL</t>
  </si>
  <si>
    <t xml:space="preserve">PREDIAL 1%
DEL URBANA 10%
TELEFONIA 
</t>
  </si>
  <si>
    <t>Se apoya a la Policía Nacional con el Arriendo y pago de servicios de:
*Sede del ESMAD, 
*Estaciones de Policía de Bayunca, Tierra Bomba, Bocachica y  Arroyo Grande
*Bodega donde se almacenan vehículos en trancisión de enajenación y/o chatarrización y bolsas de repuestos de los diferentes proyectos de Inversión de Distriseguridad.</t>
  </si>
  <si>
    <t>FUENTES</t>
  </si>
  <si>
    <t>TELEFONÍA BÁSICA CONMUTADA
PREDIAL 1%
DEL URBANA 10%</t>
  </si>
  <si>
    <r>
      <rPr>
        <sz val="18"/>
        <color rgb="FF002060"/>
        <rFont val="Calibri"/>
        <family val="2"/>
        <scheme val="minor"/>
      </rPr>
      <t>INCORPORACIÓN - ICLD</t>
    </r>
    <r>
      <rPr>
        <sz val="18"/>
        <color theme="1"/>
        <rFont val="Calibri"/>
        <family val="2"/>
        <scheme val="minor"/>
      </rPr>
      <t xml:space="preserve">
PREDIAL 1%
DEL URBANA 10%</t>
    </r>
  </si>
  <si>
    <r>
      <t xml:space="preserve">Esta meta No se programó para el año 2019 debido a que está cumplida desde el año 2017, la ciudad a Corte 30 de Junio cuenta su plataforma estratégica de monitoreo y observación social y seguimiento al delito cuyo LINK es el siguiente:
</t>
    </r>
    <r>
      <rPr>
        <b/>
        <sz val="14"/>
        <color theme="1"/>
        <rFont val="Calibri"/>
        <family val="2"/>
        <scheme val="minor"/>
      </rPr>
      <t>http://www.cosed.org/</t>
    </r>
  </si>
  <si>
    <r>
      <t xml:space="preserve">Esta meta se logró en el año 2016, sin embargo se ha seguido con la implementación de la organización de las playas del Distrtito de Cartagena, ésto, para alcanzar altos estándares en lo que a Ordenamiento de playas concierne, es por ello que en el año 2019 Distriseguridad ha hecho esfuerzos financieros y logísticos para alcanzar los requisitos mínimos que catapulten a playas del Distrito de Cratagena al </t>
    </r>
    <r>
      <rPr>
        <b/>
        <i/>
        <sz val="14"/>
        <color theme="1"/>
        <rFont val="Calibri"/>
        <family val="2"/>
        <scheme val="minor"/>
      </rPr>
      <t>Galardón de Playa Azul</t>
    </r>
    <r>
      <rPr>
        <sz val="14"/>
        <color theme="1"/>
        <rFont val="Calibri"/>
        <family val="2"/>
        <scheme val="minor"/>
      </rPr>
      <t>, la cual es la más alta distinción de playas a nivel mundial.</t>
    </r>
  </si>
  <si>
    <r>
      <t xml:space="preserve">Esta meta se cumplió en el 2016 con la construcción de un CAP en las playas de Bocagrande, pero se contempló la construcción de una adicional  ya que hace parte del proyecto </t>
    </r>
    <r>
      <rPr>
        <b/>
        <i/>
        <sz val="14"/>
        <color theme="1"/>
        <rFont val="Calibri"/>
        <family val="2"/>
        <scheme val="minor"/>
      </rPr>
      <t>Playa Bandera Azul de Cartagena</t>
    </r>
    <r>
      <rPr>
        <sz val="14"/>
        <color theme="1"/>
        <rFont val="Calibri"/>
        <family val="2"/>
        <scheme val="minor"/>
      </rPr>
      <t>, el cual nos pide como requsitos mínimo la construcción de una garita con las especificaciones técnicas que exigen las normas internacionales inherentes a este galardón.</t>
    </r>
  </si>
  <si>
    <t>APROPIACION INICIAL 2020</t>
  </si>
  <si>
    <t>APROPIACIÓN DEFINITIVA 30 DE JUNIO DE 2020</t>
  </si>
  <si>
    <t>PREDIAL 1%, 
DEL URBANA 10%, 
PREDIAL 1%, 
DEL URBANA 10%, 
REND FINANCIEROS</t>
  </si>
  <si>
    <t>META PRODUCTO A 2020</t>
  </si>
  <si>
    <t>AVANCE ACUMULADO  META PRODUCTO 2016-2019</t>
  </si>
  <si>
    <t>Construir 3 garitas adicionales en las playas del distrito de Cartagena</t>
  </si>
  <si>
    <t>construccción de garitas saslvavidas</t>
  </si>
  <si>
    <t>EJECUCIÓN ACUMULADA MARZO DE 2020</t>
  </si>
  <si>
    <t>EJECUCIÓN ACUMULADA JUNIO DE 2020</t>
  </si>
  <si>
    <t>VALOR  A  2020</t>
  </si>
  <si>
    <t>EJECUCIÓN META PRODUCTO ACUMULADA MARZO DE 2020</t>
  </si>
  <si>
    <t>EJECUCIÓN META PRODUCTO ACUMULADA JUNIO DE 2021</t>
  </si>
  <si>
    <t>Enero de 2020</t>
  </si>
  <si>
    <t>Diciembre de 2020</t>
  </si>
  <si>
    <t>Aunque se aprobó proyecto de Cámaras de Video Vigilancia con el Ministerio del Interior, NO se logró ejecutar a 30 DE JUNIO DE 2020,</t>
  </si>
  <si>
    <t>En el 2020 aún no se ha realizado mantenmiento</t>
  </si>
  <si>
    <t xml:space="preserve">Esta meta No se programó para el año 2020 debido a que está cumplida desde el año 2016, la ciudad a Corte 30 de Junio cuenta con 90 cámaras de Video Vigilancia inalámbricas </t>
  </si>
  <si>
    <t>No se han instalado en el 2020 nuevos sistemas de alarmas</t>
  </si>
  <si>
    <t>Se realizó contrato en enero de 2020 con una empresa de comunicaciones radicada en la Ciudad de Cartagena</t>
  </si>
  <si>
    <t>Esta Meta Se actualizó y No se programó para el Año 2020 debido a que los tiempos de contratación, ejecución y puesta en Marcha de esta meta no alcanzan a 31 de Diciembre, se podría decir que las administraciones en los años anteriores no focalizaron los recursos suficientes para garantizar el cumplimiento de esta meta en el Plan Indicativo y mucho menos en el Plan de Desarrollo.</t>
  </si>
  <si>
    <t>En el año 2019 a corte 31 de Diciembre Distriseguridad ha entregado a Diferentes actores de seguridad y socorro del Distrito de Cartagena Seis Vehículos así:
1 Ambulancia TAB
1 Bote Salvavidas
4 Vehículos tipo Comander
EN EL 2020 AÚN NO SE HAN ENTREGADO VEHÍCULOS</t>
  </si>
  <si>
    <r>
      <t xml:space="preserve">Teniendo en cuenta la disminución progresiva del Presupuesto de Inversión de Distriseguridad con la creación del FONSET en Cartagena se disminuyeron de manera proporcional los apoyos que podría entregar la entidad, esto, sumado a que la Policía ya cuenta con su propio presupuesto para combustible fue la Justificación para poder cambiar la la meta programada en los años 2017, 2018, 2019 y ahora en el año 2020 a </t>
    </r>
    <r>
      <rPr>
        <b/>
        <sz val="14"/>
        <color theme="1"/>
        <rFont val="Calibri"/>
        <family val="2"/>
        <scheme val="minor"/>
      </rPr>
      <t xml:space="preserve">Cinco Mil Galones (5.000 Gl) </t>
    </r>
    <r>
      <rPr>
        <sz val="14"/>
        <color theme="1"/>
        <rFont val="Calibri"/>
        <family val="2"/>
        <scheme val="minor"/>
      </rPr>
      <t>entregados a los diferentes actores de seguridad y socorro del Distrito de Cratagena</t>
    </r>
  </si>
  <si>
    <t>Esta meta se cambió de Una Programada en el Plan Indicativo para el año 2019 y 2020 a cero (0) debido a dos motivos, los otros dos CIC que se proyectaba construir en los barrios Villas de Aranjuez y Bicentenario finalmente no se erigieron debido a fallas contractuales entre el Gobierno Distrital y Nacional, lo que conllevó a que las alamedas que se construyen posteriormente al CIC tampoco se erigieran.
La otra razón es que el Gobierno Nacional en el año 2019 cambió la estrategia de los CIC y ahora se llaman SACÚDETE CREA y cambian los actores, la estructura y la arquitectura de este tipo de proyectos, esto es desaparecieron los CIC en el 2019.</t>
  </si>
  <si>
    <t>Se Garantizó el suministro de Alimentación a los diferentes actores que hacen parte de las fuerzas del Orden y el socorro en el Distrito de Cartagena hasta el 31 de Diciembre de 2020</t>
  </si>
  <si>
    <t>EN EL 2020 NO SE HAN CONSTRUIDO INFRAESTRUCTURAS, PERO EN 2019 Se construyeron y entregaron los CAI de Villa Olímpica, de Pie de la Popa y Stella Maris, pendiente y en ejecución Estación de Policía del Pozón, también se diseñaron las estaciones de Policía de Barú, Isla Grande, Bocachica y Boquilla.</t>
  </si>
  <si>
    <t>Esta meta cambió de 3 Garitas a 1 debido a que la inversión que se hizo en el año 2016 y 2019 en cuantoa garitas de Salvavidas nos garantizó el cumplimiento de la meta del cuatrienio con creces, ya que se programaron 5 pero se erigieron 19 y 1 respectivamente.</t>
  </si>
  <si>
    <t>Se contrataron 64 Salvavidas en enero de 2020, los cuales están hasta el mes de junio del mismo año, se pretende buscar recursos financieros que garanticen la permanencia de estos hasta el mes de Diciembre, ya que debido al recorte presupuestal por la creación del FONSET se disminuyeron los recursos destinados a esta línea de inversión de DISTRISEGURIDAD</t>
  </si>
  <si>
    <t>A 30 de junio de 2020 han fallecido 0 personas ahogadas en las playas del Distrito de Cartagena</t>
  </si>
  <si>
    <t>Se han presentado 2 proyectos ante el Ministerio del Interior para fortalecer los Gestores de convivencia en la zona insular de Cartagena</t>
  </si>
  <si>
    <t>Socializar las normas de conducta y convivencia ciudadano a veinte mil personas (5,000) en el Distrito de Cartagena</t>
  </si>
  <si>
    <t>La meta de 2020 Pasó de 20.000 a cinco mil debido a que por error se colocó como meta de 2020 la meta de todo el cuatrenio. Se ha cumplido parcialmente en el 2020 con la meta programada para este año a 31  de Marzo se socializaron 387 y a 30 de junio 600 sumadas las anteriores.</t>
  </si>
  <si>
    <t>EVALUACION METAS PROYECTOS SEGÚN PLANEACION</t>
  </si>
  <si>
    <t>EVALUACION METAS PROYECTOS  POR SUBPROGRAMAS SEGÚN PLANEACION</t>
  </si>
  <si>
    <t>EVALUACION METAS PROYECTOS  POR PROGRAMAS SEGÚN PLANEACION</t>
  </si>
  <si>
    <t>CODIGO</t>
  </si>
  <si>
    <t>FUENTE</t>
  </si>
  <si>
    <t>APROPIACION DEFINITIVA POR SUBPROGRAMAS SEGÚN PREDIS</t>
  </si>
  <si>
    <t>EJECUTADO POR SUBPROGRAMAS SEGÚN PREDIS</t>
  </si>
  <si>
    <t>APROPIACION DEFINITIVA POR PROGRAMAS SEGÚN PREDIS</t>
  </si>
  <si>
    <t>EJECUCION POR PROGRAMAS SEGÚN PREDIS</t>
  </si>
  <si>
    <t>PORCENTAJE EJECUTADO</t>
  </si>
  <si>
    <t>02-051-06-20-03-01-06-01</t>
  </si>
  <si>
    <t>IMPUESTO PREDIAL UNIFICADO (1%)</t>
  </si>
  <si>
    <t>OPTIMIZACION TECNOLOGICA A LAS HERRAMIENTAS DE SEGURIDAD - Impuesto predial unificado (1%)</t>
  </si>
  <si>
    <t>02-083-06-20-03-01-06-01</t>
  </si>
  <si>
    <t>Impuesto de Delineación Urbana - 10%</t>
  </si>
  <si>
    <t>OPTIMIZACION TECNOLOGICA A LAS HERRAMIENTAS DE SEGURIDAD - Impuesto de Delineacion Urbana  10%</t>
  </si>
  <si>
    <t>02-084-06-20-03-01-06-01</t>
  </si>
  <si>
    <t>OTROS INGRESOS - DISTRISEGURIDAD</t>
  </si>
  <si>
    <t>02-051-06-20-03-01-07-01</t>
  </si>
  <si>
    <t>FORTALECIMIENTO LOGISTICO DE LA INFRAESTRUCTURA PARA LA SEGURIDAD - Impuesto predial unificado (1%)</t>
  </si>
  <si>
    <t>02-083-06-20-03-01-07-01</t>
  </si>
  <si>
    <t>FORTALECIMIENTO LOGISTICO DE LA INFRAESTRUCTURA PARA LA SEGURIDAD - Impuesto de Delineacion Urbana  10%</t>
  </si>
  <si>
    <t>02-076-06-20-03-01-08-01</t>
  </si>
  <si>
    <t>Telefonía básica Conmutada</t>
  </si>
  <si>
    <t>CUERPO DE SALVAVIDAS  - Telefonia Basica Conmutada</t>
  </si>
  <si>
    <t>02-051-06-20-03-01-09-01</t>
  </si>
  <si>
    <t>FORTALECIMIENTO INSTITUCIONAL DE DISTRISEGURIDAD - Impuesto predial unificado (1%)</t>
  </si>
  <si>
    <t>02-083-06-20-03-01-09-01</t>
  </si>
  <si>
    <t>FORTALECIMIENTO INSTITUCIONAL DE DISTRISEGURIDAD - Impuesto de Delineacion Urbana  10%</t>
  </si>
  <si>
    <t>02-148-06-20-03-01-09-01</t>
  </si>
  <si>
    <t>RENDIMIENTOS FINANCIEROS IPU DISTRISEGURIDAD</t>
  </si>
  <si>
    <t>FORTALECIMIENTO INSTITUCIONAL DE DISTRISEGURIDAD - Rendimientos Financieros IPU Distriseguridad</t>
  </si>
  <si>
    <t>EVALUACION METAS PRODUCTOS A 30 DE JUNIO</t>
  </si>
  <si>
    <t>EVALUACION METAS PRODUCTOS 2016  A JUNIO 30 DE 2020</t>
  </si>
  <si>
    <t>EVALUACION METAS PRODUCTOS  POR SUBPROGRAMAS DE 2016 A JUNIO 30 DE 2020</t>
  </si>
  <si>
    <t>EVALUACION METAS PRODUCTOS  POR PROGRAMAS DE 2016 A 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</si>
</sst>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F800]dddd\,\ mmmm\ dd\,\ yyyy"/>
    <numFmt numFmtId="165" formatCode="&quot;$&quot;#,##0.00"/>
    <numFmt numFmtId="166" formatCode="&quot;$&quot;\ #,##0"/>
    <numFmt numFmtId="167" formatCode="0.000%"/>
  </numFmts>
  <fonts count="25"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9"/>
      <color indexed="81"/>
      <name val="Tahoma"/>
      <family val="2"/>
    </font>
    <font>
      <b/>
      <sz val="9"/>
      <color indexed="81"/>
      <name val="Tahoma"/>
      <family val="2"/>
    </font>
    <font>
      <sz val="11"/>
      <color theme="1"/>
      <name val="Calibri"/>
      <family val="2"/>
      <scheme val="minor"/>
    </font>
    <font>
      <sz val="12"/>
      <color rgb="FF000000"/>
      <name val="Calibri"/>
      <family val="2"/>
      <scheme val="minor"/>
    </font>
    <font>
      <b/>
      <sz val="18"/>
      <color theme="1"/>
      <name val="Calibri"/>
      <family val="2"/>
      <scheme val="minor"/>
    </font>
    <font>
      <sz val="10"/>
      <color theme="1"/>
      <name val="Calibri"/>
      <family val="2"/>
      <scheme val="minor"/>
    </font>
    <font>
      <sz val="10"/>
      <color rgb="FF000000"/>
      <name val="Calibri"/>
      <family val="2"/>
      <scheme val="minor"/>
    </font>
    <font>
      <sz val="26"/>
      <color theme="1"/>
      <name val="Calibri"/>
      <family val="2"/>
      <scheme val="minor"/>
    </font>
    <font>
      <sz val="11"/>
      <color rgb="FF000000"/>
      <name val="Calibri"/>
      <family val="2"/>
      <scheme val="minor"/>
    </font>
    <font>
      <b/>
      <sz val="11"/>
      <color rgb="FF000000"/>
      <name val="Calibri"/>
      <family val="2"/>
      <scheme val="minor"/>
    </font>
    <font>
      <sz val="18"/>
      <color theme="1"/>
      <name val="Calibri"/>
      <family val="2"/>
      <scheme val="minor"/>
    </font>
    <font>
      <b/>
      <sz val="26"/>
      <color theme="1"/>
      <name val="Calibri"/>
      <family val="2"/>
      <scheme val="minor"/>
    </font>
    <font>
      <sz val="18"/>
      <color rgb="FF00206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b/>
      <sz val="36"/>
      <color theme="1"/>
      <name val="Calibri"/>
      <family val="2"/>
      <scheme val="minor"/>
    </font>
    <font>
      <sz val="10"/>
      <color theme="1"/>
      <name val="Microsoft Sans Serif"/>
      <family val="2"/>
    </font>
    <font>
      <sz val="10"/>
      <name val="Microsoft Sans Serif"/>
      <family val="2"/>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3" fontId="6" fillId="0" borderId="0" applyFont="0" applyFill="0" applyBorder="0" applyAlignment="0" applyProtection="0"/>
  </cellStyleXfs>
  <cellXfs count="152">
    <xf numFmtId="0" fontId="0" fillId="0" borderId="0" xfId="0"/>
    <xf numFmtId="0" fontId="0" fillId="0" borderId="0" xfId="0" applyAlignment="1">
      <alignment horizontal="center"/>
    </xf>
    <xf numFmtId="0" fontId="0" fillId="0" borderId="0" xfId="0"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9" fontId="7" fillId="0" borderId="1" xfId="1" applyFont="1" applyFill="1" applyBorder="1" applyAlignment="1">
      <alignment vertical="center" wrapText="1"/>
    </xf>
    <xf numFmtId="0" fontId="8" fillId="0" borderId="1" xfId="0" applyFont="1" applyFill="1" applyBorder="1" applyAlignment="1">
      <alignment horizontal="center" vertical="center" textRotation="90" wrapText="1"/>
    </xf>
    <xf numFmtId="0" fontId="9" fillId="0" borderId="0" xfId="0" applyFont="1"/>
    <xf numFmtId="0" fontId="10" fillId="0" borderId="1" xfId="0" applyFont="1" applyFill="1" applyBorder="1" applyAlignment="1">
      <alignment horizontal="justify" vertical="center" wrapText="1"/>
    </xf>
    <xf numFmtId="0" fontId="10" fillId="0" borderId="1" xfId="0" applyFont="1" applyFill="1" applyBorder="1" applyAlignment="1">
      <alignment vertical="top"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0" borderId="0" xfId="0" applyFont="1"/>
    <xf numFmtId="0" fontId="3"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0" borderId="0" xfId="0" applyAlignment="1">
      <alignment horizont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vertical="center" wrapText="1"/>
    </xf>
    <xf numFmtId="9" fontId="12" fillId="0" borderId="1" xfId="1" applyFont="1" applyFill="1" applyBorder="1" applyAlignment="1">
      <alignment horizontal="center" vertical="center" wrapText="1"/>
    </xf>
    <xf numFmtId="164" fontId="0" fillId="0" borderId="1" xfId="0" applyNumberFormat="1" applyFill="1" applyBorder="1" applyAlignment="1">
      <alignment vertical="center"/>
    </xf>
    <xf numFmtId="16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0" fillId="0" borderId="1" xfId="0" applyFill="1" applyBorder="1" applyAlignment="1">
      <alignment wrapText="1"/>
    </xf>
    <xf numFmtId="0" fontId="19" fillId="0" borderId="1" xfId="0" applyFont="1" applyFill="1" applyBorder="1" applyAlignment="1">
      <alignment vertical="center" wrapText="1"/>
    </xf>
    <xf numFmtId="2" fontId="0" fillId="0" borderId="1" xfId="0" applyNumberFormat="1" applyFill="1" applyBorder="1" applyAlignment="1">
      <alignment horizontal="center" vertical="center"/>
    </xf>
    <xf numFmtId="0" fontId="19" fillId="0" borderId="1" xfId="0" applyFont="1" applyFill="1" applyBorder="1" applyAlignment="1">
      <alignment wrapText="1"/>
    </xf>
    <xf numFmtId="0" fontId="0" fillId="0" borderId="1" xfId="0" applyFill="1" applyBorder="1" applyAlignment="1">
      <alignment horizontal="center" vertical="center" wrapText="1"/>
    </xf>
    <xf numFmtId="0" fontId="8" fillId="0" borderId="1" xfId="0" applyFont="1" applyFill="1" applyBorder="1" applyAlignment="1">
      <alignment vertical="center" textRotation="90" wrapText="1"/>
    </xf>
    <xf numFmtId="166" fontId="21" fillId="0" borderId="1" xfId="0" applyNumberFormat="1" applyFont="1" applyFill="1" applyBorder="1" applyAlignment="1">
      <alignment horizontal="center" vertical="center" textRotation="90" wrapText="1"/>
    </xf>
    <xf numFmtId="0" fontId="14" fillId="0" borderId="1" xfId="0" applyFont="1" applyFill="1" applyBorder="1" applyAlignment="1">
      <alignment vertical="center" textRotation="90" wrapText="1"/>
    </xf>
    <xf numFmtId="0" fontId="0" fillId="0" borderId="4"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9" fontId="12" fillId="0" borderId="1" xfId="1" applyFont="1" applyFill="1" applyBorder="1" applyAlignment="1">
      <alignment horizontal="center" vertical="center"/>
    </xf>
    <xf numFmtId="9" fontId="0" fillId="0" borderId="1" xfId="1" applyFont="1" applyFill="1" applyBorder="1" applyAlignment="1">
      <alignment horizontal="center" vertical="center"/>
    </xf>
    <xf numFmtId="9"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9" fontId="12" fillId="0" borderId="1" xfId="1" applyFont="1" applyFill="1" applyBorder="1" applyAlignment="1">
      <alignment horizontal="left" vertical="center"/>
    </xf>
    <xf numFmtId="9" fontId="18" fillId="0" borderId="0" xfId="1" applyFont="1"/>
    <xf numFmtId="164" fontId="0" fillId="0" borderId="2" xfId="0" applyNumberFormat="1" applyFill="1" applyBorder="1" applyAlignment="1">
      <alignment horizontal="center" vertical="center" wrapText="1"/>
    </xf>
    <xf numFmtId="164" fontId="0" fillId="0" borderId="3" xfId="0" applyNumberFormat="1" applyFill="1" applyBorder="1" applyAlignment="1">
      <alignment horizontal="center" vertical="center" wrapText="1"/>
    </xf>
    <xf numFmtId="164" fontId="0" fillId="0" borderId="4" xfId="0" applyNumberFormat="1" applyFill="1" applyBorder="1" applyAlignment="1">
      <alignment horizontal="center" vertical="center" wrapText="1"/>
    </xf>
    <xf numFmtId="0" fontId="2" fillId="4" borderId="5"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43" fontId="22" fillId="0" borderId="1" xfId="2" applyFont="1" applyBorder="1" applyAlignment="1">
      <alignment horizontal="left"/>
    </xf>
    <xf numFmtId="43" fontId="22" fillId="0" borderId="1" xfId="2" applyFont="1" applyBorder="1" applyAlignment="1">
      <alignment horizontal="left" vertical="center"/>
    </xf>
    <xf numFmtId="43" fontId="23" fillId="0" borderId="1" xfId="2" applyFont="1" applyFill="1" applyBorder="1" applyAlignment="1">
      <alignment horizontal="left" vertical="center"/>
    </xf>
    <xf numFmtId="10" fontId="0" fillId="0" borderId="1" xfId="0" applyNumberFormat="1" applyFill="1" applyBorder="1" applyAlignment="1">
      <alignment horizontal="center" vertical="center" wrapText="1"/>
    </xf>
    <xf numFmtId="0" fontId="22" fillId="0" borderId="1" xfId="0" applyFont="1" applyBorder="1" applyAlignment="1">
      <alignment wrapText="1"/>
    </xf>
    <xf numFmtId="0" fontId="23" fillId="0" borderId="1" xfId="0" applyFont="1" applyFill="1" applyBorder="1" applyAlignment="1">
      <alignment vertical="center" wrapText="1"/>
    </xf>
    <xf numFmtId="0" fontId="22" fillId="0" borderId="1" xfId="0" applyFont="1" applyBorder="1" applyAlignment="1">
      <alignment vertical="center" wrapText="1"/>
    </xf>
    <xf numFmtId="43" fontId="22" fillId="0" borderId="1" xfId="2" applyFont="1" applyBorder="1" applyAlignment="1">
      <alignment horizontal="left" wrapText="1"/>
    </xf>
    <xf numFmtId="10" fontId="0" fillId="0" borderId="2" xfId="0" applyNumberFormat="1" applyFill="1" applyBorder="1" applyAlignment="1">
      <alignment horizontal="center" vertical="center" wrapText="1"/>
    </xf>
    <xf numFmtId="167" fontId="18" fillId="0" borderId="0" xfId="0" applyNumberFormat="1" applyFont="1" applyAlignment="1">
      <alignment horizontal="center" wrapText="1"/>
    </xf>
    <xf numFmtId="9" fontId="0" fillId="0" borderId="2" xfId="1" applyFont="1" applyFill="1" applyBorder="1" applyAlignment="1">
      <alignment horizontal="center" vertical="center"/>
    </xf>
    <xf numFmtId="9" fontId="0" fillId="0" borderId="1" xfId="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24" fillId="0" borderId="0" xfId="1" applyFont="1"/>
    <xf numFmtId="9" fontId="0" fillId="0" borderId="3" xfId="1" applyFont="1" applyFill="1" applyBorder="1" applyAlignment="1">
      <alignment horizontal="center" vertical="center" wrapText="1"/>
    </xf>
    <xf numFmtId="1" fontId="0" fillId="0" borderId="3" xfId="0" applyNumberFormat="1" applyFill="1" applyBorder="1" applyAlignment="1">
      <alignment horizontal="center" vertical="center" wrapText="1"/>
    </xf>
    <xf numFmtId="2" fontId="0" fillId="0" borderId="2" xfId="0" applyNumberFormat="1" applyFill="1" applyBorder="1" applyAlignment="1">
      <alignment horizontal="center" vertical="center" wrapText="1"/>
    </xf>
    <xf numFmtId="1" fontId="0" fillId="0" borderId="2" xfId="0" applyNumberFormat="1" applyFill="1" applyBorder="1" applyAlignment="1">
      <alignment horizontal="center" vertical="center" wrapText="1"/>
    </xf>
    <xf numFmtId="1" fontId="0" fillId="0" borderId="1" xfId="0" applyNumberFormat="1" applyFill="1" applyBorder="1" applyAlignment="1">
      <alignment horizontal="center" vertical="center" wrapText="1"/>
    </xf>
    <xf numFmtId="9" fontId="12" fillId="0" borderId="2" xfId="1" applyFont="1" applyFill="1" applyBorder="1" applyAlignment="1">
      <alignment horizontal="center" vertical="center"/>
    </xf>
    <xf numFmtId="9" fontId="12" fillId="0" borderId="3" xfId="1" applyFont="1" applyFill="1" applyBorder="1" applyAlignment="1">
      <alignment horizontal="center" vertical="center"/>
    </xf>
    <xf numFmtId="9" fontId="12" fillId="0" borderId="4" xfId="1" applyFont="1" applyFill="1" applyBorder="1" applyAlignment="1">
      <alignment horizontal="center" vertical="center"/>
    </xf>
    <xf numFmtId="9" fontId="12" fillId="0" borderId="2" xfId="1" applyFont="1" applyFill="1" applyBorder="1" applyAlignment="1">
      <alignment horizontal="center" vertical="center" wrapText="1"/>
    </xf>
    <xf numFmtId="9" fontId="12" fillId="0" borderId="3" xfId="1" applyFont="1" applyFill="1" applyBorder="1" applyAlignment="1">
      <alignment horizontal="center" vertical="center" wrapText="1"/>
    </xf>
    <xf numFmtId="9" fontId="12" fillId="0" borderId="4" xfId="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166" fontId="21" fillId="0" borderId="1" xfId="0" applyNumberFormat="1" applyFont="1" applyFill="1" applyBorder="1" applyAlignment="1">
      <alignment horizontal="center" vertical="center" textRotation="90" wrapText="1"/>
    </xf>
    <xf numFmtId="166" fontId="21" fillId="0" borderId="2" xfId="0" applyNumberFormat="1" applyFont="1" applyFill="1" applyBorder="1" applyAlignment="1">
      <alignment horizontal="center" vertical="center" textRotation="90" wrapText="1"/>
    </xf>
    <xf numFmtId="166" fontId="21" fillId="0" borderId="3" xfId="0" applyNumberFormat="1" applyFont="1" applyFill="1" applyBorder="1" applyAlignment="1">
      <alignment horizontal="center" vertical="center" textRotation="90" wrapText="1"/>
    </xf>
    <xf numFmtId="166" fontId="21" fillId="0" borderId="4" xfId="0" applyNumberFormat="1" applyFont="1" applyFill="1" applyBorder="1" applyAlignment="1">
      <alignment horizontal="center" vertical="center" textRotation="90" wrapText="1"/>
    </xf>
    <xf numFmtId="165" fontId="21" fillId="0" borderId="2" xfId="0" applyNumberFormat="1" applyFont="1" applyFill="1" applyBorder="1" applyAlignment="1">
      <alignment horizontal="center" vertical="center" textRotation="90" wrapText="1"/>
    </xf>
    <xf numFmtId="165" fontId="21" fillId="0" borderId="3" xfId="0" applyNumberFormat="1" applyFont="1" applyFill="1" applyBorder="1" applyAlignment="1">
      <alignment horizontal="center" vertical="center" textRotation="90" wrapText="1"/>
    </xf>
    <xf numFmtId="0" fontId="15" fillId="0" borderId="2" xfId="0" applyFont="1" applyFill="1" applyBorder="1" applyAlignment="1">
      <alignment horizontal="center" vertical="center" textRotation="90" wrapText="1"/>
    </xf>
    <xf numFmtId="0" fontId="15" fillId="0" borderId="4" xfId="0" applyFont="1" applyFill="1" applyBorder="1" applyAlignment="1">
      <alignment horizontal="center" vertical="center" textRotation="90" wrapText="1"/>
    </xf>
    <xf numFmtId="0" fontId="14" fillId="0" borderId="2" xfId="0" applyFont="1" applyFill="1" applyBorder="1" applyAlignment="1">
      <alignment horizontal="center" vertical="center" textRotation="90" wrapText="1"/>
    </xf>
    <xf numFmtId="0" fontId="14" fillId="0" borderId="4" xfId="0" applyFont="1" applyFill="1" applyBorder="1" applyAlignment="1">
      <alignment horizontal="center" vertical="center" textRotation="90" wrapText="1"/>
    </xf>
    <xf numFmtId="165" fontId="15" fillId="0" borderId="1" xfId="0" applyNumberFormat="1" applyFont="1" applyFill="1" applyBorder="1" applyAlignment="1">
      <alignment horizontal="center" vertical="center" textRotation="90" wrapText="1"/>
    </xf>
    <xf numFmtId="0" fontId="14" fillId="0" borderId="3" xfId="0" applyFont="1" applyFill="1" applyBorder="1" applyAlignment="1">
      <alignment horizontal="center" vertical="center" textRotation="90" wrapText="1"/>
    </xf>
    <xf numFmtId="165" fontId="15" fillId="0" borderId="2" xfId="0" applyNumberFormat="1" applyFont="1" applyFill="1" applyBorder="1" applyAlignment="1">
      <alignment horizontal="center" vertical="center" textRotation="90" wrapText="1"/>
    </xf>
    <xf numFmtId="165" fontId="15" fillId="0" borderId="3" xfId="0" applyNumberFormat="1" applyFont="1" applyFill="1" applyBorder="1" applyAlignment="1">
      <alignment horizontal="center" vertical="center" textRotation="90" wrapText="1"/>
    </xf>
    <xf numFmtId="165" fontId="15" fillId="0" borderId="4" xfId="0" applyNumberFormat="1" applyFont="1" applyFill="1" applyBorder="1" applyAlignment="1">
      <alignment horizontal="center" vertical="center" textRotation="90" wrapText="1"/>
    </xf>
    <xf numFmtId="0" fontId="14" fillId="0" borderId="3" xfId="0" applyFont="1" applyFill="1" applyBorder="1" applyAlignment="1">
      <alignment horizontal="center" vertical="center" textRotation="90"/>
    </xf>
    <xf numFmtId="0" fontId="14" fillId="0" borderId="4" xfId="0" applyFont="1" applyFill="1" applyBorder="1" applyAlignment="1">
      <alignment horizontal="center" vertical="center" textRotation="90"/>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7" fillId="0" borderId="1" xfId="1" applyFont="1" applyFill="1" applyBorder="1" applyAlignment="1">
      <alignment horizontal="center" vertical="center" wrapText="1"/>
    </xf>
    <xf numFmtId="0" fontId="8" fillId="0" borderId="1" xfId="0" applyFont="1" applyFill="1" applyBorder="1" applyAlignment="1">
      <alignment horizontal="center" vertical="center" textRotation="90" wrapText="1"/>
    </xf>
    <xf numFmtId="0" fontId="1" fillId="0" borderId="2" xfId="0" applyFont="1" applyFill="1" applyBorder="1" applyAlignment="1">
      <alignment horizontal="center" vertical="center" textRotation="90" wrapText="1"/>
    </xf>
    <xf numFmtId="0" fontId="1" fillId="0" borderId="3" xfId="0" applyFont="1" applyFill="1" applyBorder="1" applyAlignment="1">
      <alignment horizontal="center" vertical="center" textRotation="90" wrapText="1"/>
    </xf>
    <xf numFmtId="0" fontId="1" fillId="0" borderId="4"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11" fillId="0" borderId="1" xfId="0" applyFont="1" applyFill="1" applyBorder="1" applyAlignment="1">
      <alignment horizontal="center" vertical="center" textRotation="90"/>
    </xf>
    <xf numFmtId="0" fontId="11" fillId="0" borderId="1" xfId="0" applyFont="1" applyFill="1" applyBorder="1" applyAlignment="1">
      <alignment horizontal="center" textRotation="90"/>
    </xf>
    <xf numFmtId="2" fontId="11" fillId="0" borderId="1" xfId="0" applyNumberFormat="1" applyFont="1" applyFill="1" applyBorder="1" applyAlignment="1">
      <alignment horizontal="center" vertical="center" textRotation="90"/>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9" fontId="10" fillId="0" borderId="2" xfId="1" applyFont="1" applyFill="1" applyBorder="1" applyAlignment="1">
      <alignment horizontal="center" vertical="center" wrapText="1"/>
    </xf>
    <xf numFmtId="9" fontId="10" fillId="0" borderId="4" xfId="1" applyFont="1" applyFill="1" applyBorder="1" applyAlignment="1">
      <alignment horizontal="center" vertical="center" wrapText="1"/>
    </xf>
    <xf numFmtId="9" fontId="0" fillId="0" borderId="2" xfId="1" applyFont="1" applyFill="1" applyBorder="1" applyAlignment="1">
      <alignment horizontal="center" vertical="center" wrapText="1"/>
    </xf>
    <xf numFmtId="9" fontId="0" fillId="0" borderId="4" xfId="1" applyFont="1" applyFill="1" applyBorder="1" applyAlignment="1">
      <alignment horizontal="center" vertical="center" wrapText="1"/>
    </xf>
    <xf numFmtId="9" fontId="0" fillId="0" borderId="2" xfId="0" applyNumberFormat="1" applyFill="1" applyBorder="1" applyAlignment="1">
      <alignment horizontal="center" vertical="center"/>
    </xf>
    <xf numFmtId="9" fontId="0" fillId="0" borderId="3" xfId="0" applyNumberFormat="1" applyFill="1" applyBorder="1" applyAlignment="1">
      <alignment horizontal="center" vertical="center"/>
    </xf>
    <xf numFmtId="9" fontId="0" fillId="0" borderId="4" xfId="0" applyNumberFormat="1" applyFill="1" applyBorder="1" applyAlignment="1">
      <alignment horizontal="center" vertical="center"/>
    </xf>
    <xf numFmtId="9" fontId="0" fillId="0" borderId="2"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2" xfId="0"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9" fontId="0" fillId="0" borderId="3" xfId="1" applyFont="1" applyFill="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xf>
    <xf numFmtId="0" fontId="12" fillId="0" borderId="4" xfId="0" applyFont="1" applyBorder="1" applyAlignment="1">
      <alignment horizontal="justify" vertical="center"/>
    </xf>
    <xf numFmtId="0" fontId="12" fillId="0" borderId="1" xfId="0" applyFont="1" applyBorder="1" applyAlignment="1">
      <alignment horizontal="justify" vertical="center" wrapText="1"/>
    </xf>
    <xf numFmtId="0" fontId="12" fillId="0" borderId="1" xfId="0" applyFont="1" applyBorder="1" applyAlignment="1">
      <alignment horizontal="justify" vertical="center"/>
    </xf>
    <xf numFmtId="4" fontId="0" fillId="0" borderId="0" xfId="0" applyNumberFormat="1" applyAlignment="1">
      <alignment horizont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BAJO%20SIN%20TRABAJO\POAI%20SEGUNDO%20TRIMESTR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Hoja2"/>
      <sheetName val="Hoja4"/>
      <sheetName val="Hoja7"/>
      <sheetName val="POAI_SEGUNDO_TRIMESTRE_2020"/>
      <sheetName val="Hoja3"/>
      <sheetName val="SGP"/>
      <sheetName val="Hoja6"/>
    </sheetNames>
    <sheetDataSet>
      <sheetData sheetId="0" refreshError="1"/>
      <sheetData sheetId="1" refreshError="1"/>
      <sheetData sheetId="2" refreshError="1"/>
      <sheetData sheetId="3" refreshError="1"/>
      <sheetData sheetId="4" refreshError="1"/>
      <sheetData sheetId="5" refreshError="1">
        <row r="2">
          <cell r="H2" t="str">
            <v>CODIGO_RUBRO</v>
          </cell>
          <cell r="I2" t="str">
            <v>NOMBRE_RUBRO</v>
          </cell>
        </row>
        <row r="3">
          <cell r="H3" t="str">
            <v>02-001-06-10-02-01-02-01</v>
          </cell>
          <cell r="I3" t="str">
            <v>CAPACITACION DE VENDEDORES ESTACIONARIOS EN ESPACIO PUBLICO - Ingresos Corrientes de Libre Destinacion</v>
          </cell>
        </row>
        <row r="4">
          <cell r="H4" t="str">
            <v>02-001-06-10-02-06-01-01</v>
          </cell>
          <cell r="I4" t="str">
            <v>CONSTRUCCION,PLANIFICACION DEL ORDENAMIENTO DE TERRITORIO DE LA SECRETARIA DE PLANEACION DISTRITAL - Ingresos Corrientes de Libre Destinacion</v>
          </cell>
        </row>
        <row r="5">
          <cell r="H5" t="str">
            <v>02-001-06-10-02-06-01-02</v>
          </cell>
          <cell r="I5" t="str">
            <v>CONSTRUCCION,PLANIFICACION DEL ORDENAMIENTO DE TERRITORIO DE LA SECRETARIA DE PLANEACION DISTRITAL IMPLEMENTACION - Ingresos Corrientes de Libre Destinacion</v>
          </cell>
        </row>
        <row r="6">
          <cell r="H6" t="str">
            <v>02-001-06-10-02-06-01-03</v>
          </cell>
          <cell r="I6" t="str">
            <v>CONSTRUCCION,PLANIFICACION DEL ORDENAMIENTO DE TERRITORIO DE LA SECRETARIA DE PLANEACION DISTRITAL - PEMP - Ingresos Corrientes de Libre Destinacion</v>
          </cell>
        </row>
        <row r="7">
          <cell r="H7" t="str">
            <v>02-001-06-10-02-06-01-04</v>
          </cell>
          <cell r="I7" t="str">
            <v>OTROS CONVENIOS Y APORTES DE CAPITAL -UNIVERSIDAD DE CARTAGENA - CATASTRO MULTIPROPOSITO - Ingresos Corrientes de Libre Destinacion</v>
          </cell>
        </row>
        <row r="8">
          <cell r="H8" t="str">
            <v>02-001-06-10-02-08-01-01</v>
          </cell>
          <cell r="I8" t="str">
            <v>RECUPERACION DEL ESPACIO PUBLICO - Ingresos Corrientes de Libre Destinacion</v>
          </cell>
        </row>
        <row r="9">
          <cell r="H9" t="str">
            <v>02-001-06-10-02-08-01-02</v>
          </cell>
          <cell r="I9" t="str">
            <v>INVENTARIO ESPACIO PUBLICO EN ZONA RURAL E INSULAR - Ingresos Corrientes de Libre Destinacion</v>
          </cell>
        </row>
        <row r="10">
          <cell r="H10" t="str">
            <v>02-001-06-10-02-08-01-03</v>
          </cell>
          <cell r="I10" t="str">
            <v>FORMULACION DE POLITICAS DE MOVILIDAD Y PLAN MAESTRO DE PARQUEO - Ingresos Corrientes de Libre Destinacion</v>
          </cell>
        </row>
        <row r="11">
          <cell r="H11" t="str">
            <v>02-001-06-10-02-08-01-04</v>
          </cell>
          <cell r="I11" t="str">
            <v>IMPLEMENTACION DE SISTEMA INTEGRAL DE INFORMACION PARA LA GERENCIA DEL ESPACIO PUBLICO - Ingresos Corrientes de Libre Destinacion</v>
          </cell>
        </row>
        <row r="12">
          <cell r="H12" t="str">
            <v>02-001-06-10-02-08-01-05</v>
          </cell>
          <cell r="I12" t="str">
            <v>IMPLEMENTACION, REGLAMENTACION DE ESPACIO PUBLICO - Ingresos Corrientes de Libre Destinacion</v>
          </cell>
        </row>
        <row r="13">
          <cell r="H13" t="str">
            <v>02-001-06-10-02-08-01-06</v>
          </cell>
          <cell r="I13" t="str">
            <v>PROTECCION M2 DE ZONAS VERDES DENTRO DEL ESPACIO PUBLICO - Ingresos Corrientes de Libre Destinacion</v>
          </cell>
        </row>
        <row r="14">
          <cell r="H14" t="str">
            <v>02-001-06-10-02-09-02-01</v>
          </cell>
          <cell r="I14" t="str">
            <v>FORTALECIMIENTO DEL TRANSPORTE ASOCIADO AL SITM - Ingresos Corrientes de Libre Destinacion</v>
          </cell>
        </row>
        <row r="15">
          <cell r="H15" t="str">
            <v>02-001-06-10-03-01-03-01</v>
          </cell>
          <cell r="I15" t="str">
            <v>FORTALECIMIENTO SISTEMA  ACCESO A JUSTICIA CERCANA AL CIUDADANO: CASAS DE JUSTICIA,INSPECCIONES Y COMISARIAS - Ingresos Corrientes de Libre Destinacion</v>
          </cell>
        </row>
        <row r="16">
          <cell r="H16" t="str">
            <v>02-001-06-10-03-03-02-03</v>
          </cell>
          <cell r="I16" t="str">
            <v>MODERNIZAR LA PLANTA DE PERSONAL DE LA ALCALDIA DE CARTAGENA - Ingresos Corrientes de Libre Destinacion</v>
          </cell>
        </row>
        <row r="17">
          <cell r="H17" t="str">
            <v>02-001-06-20-01-01-01-01</v>
          </cell>
          <cell r="I17" t="str">
            <v>CONSTRUCCION Y MEJORAMIENTO DE LA INFRAESTRUCTURA EDUCATIVA - IMPULSO AL DESARROLLO DE LA PRIMERA INFANCIA -Ingresos Corrientes de Libre Destinacion</v>
          </cell>
        </row>
        <row r="18">
          <cell r="H18" t="str">
            <v>02-001-06-20-01-01-01-02</v>
          </cell>
          <cell r="I18" t="str">
            <v>PRIMERO LA ESCUELA - ACCESO - AMPLIACION DE LA COBERTURA EDUCATIVA PRIMERO LA GENTE EN EL DISTRITO DE CARTAGENA - Ingresos Corrientes de Libre Destinacion</v>
          </cell>
        </row>
        <row r="19">
          <cell r="H19" t="str">
            <v>02-001-06-20-01-01-01-03</v>
          </cell>
          <cell r="I19" t="str">
            <v>FORTALECIMIENTO AL PROGRAMA DE ALIMENTACION ESCOLAR EN LAS IEO - Ingresos Corrientes de Libre Destinacion</v>
          </cell>
        </row>
        <row r="20">
          <cell r="H20" t="str">
            <v>02-001-06-20-01-01-01-04</v>
          </cell>
          <cell r="I20" t="str">
            <v>APOYO A LAS ESTRATEGIAS DE ACCESO Y PERMANENCIA ATRAVEZ DEL SERVICIO DE TRANSPORTE  ESCOLAR EN LAS IEO - ESTUDIANTES TRANSPORTADOS - Ingresos Corrientes de Libre Destinacion</v>
          </cell>
        </row>
        <row r="21">
          <cell r="H21" t="str">
            <v>02-001-06-20-01-01-01-05</v>
          </cell>
          <cell r="I21" t="str">
            <v>APOYO A LAS ESTRATEGIAS DE ACCESO Y PERMANENCIA ATRAVEZ DEL SERVICIO DE TRANSPORTE  ESCOLAR EN LAS IEO - PREVENCION DE LA DESERSION - Ingresos Corrientes de Libre Destinacion</v>
          </cell>
        </row>
        <row r="22">
          <cell r="H22" t="str">
            <v>02-001-06-20-01-01-01-06</v>
          </cell>
          <cell r="I22" t="str">
            <v>MEJORAMIENTO PROGRAMA ESCUELA INCLUSIVA - Ingresos Corrientes de Libre Destinacion</v>
          </cell>
        </row>
        <row r="23">
          <cell r="H23" t="str">
            <v>02-001-06-20-01-01-01-07</v>
          </cell>
          <cell r="I23" t="str">
            <v>EDUCACION BASICA PARA JOVENES Y ADULTOS - Ingresos Corrientes de Libre Destinacion</v>
          </cell>
        </row>
        <row r="24">
          <cell r="H24" t="str">
            <v>02-001-06-20-01-01-01-08</v>
          </cell>
          <cell r="I24" t="str">
            <v>CONSTRUCCION Y MEJORAMIENTO DE LA INFRAESTRUCTURA EDUCATIVA - Ingresos Corrientes de Libre Destinacion</v>
          </cell>
        </row>
        <row r="25">
          <cell r="H25" t="str">
            <v>02-001-06-20-01-01-01-09</v>
          </cell>
          <cell r="I25" t="str">
            <v>PRIMERO LA ESCUELA - ACCESO - REGRESO AL COLEGIO - IMPLEMENTACION DEL PROGRAMA EDUCACION BASICA PARA JOVENES Y ADULTOS EN EL DISTRITO DE CARTAGENA - Ingresos Corrientes de Libre Destinacion</v>
          </cell>
        </row>
        <row r="26">
          <cell r="H26" t="str">
            <v>02-001-06-20-01-01-01-10</v>
          </cell>
          <cell r="I26" t="str">
            <v>SENTENCIAS Y CONCILIACIONES - INSTITUCIONES EDUCATIVAS OFICIALES OPERATIVAS EN EL DISTRITO DE CARTAGENA - Ingresos Corrientes de Libre Destinacion</v>
          </cell>
        </row>
        <row r="27">
          <cell r="H27" t="str">
            <v>02-001-06-20-01-01-01-11</v>
          </cell>
          <cell r="I27" t="str">
            <v>PASIVOS EXIGIBLES - OPTIMIZACION DE LA OPERACION DE LAS INSTITUCIONES EDUCATIVAS OFICIALES DE CARTAGENA DE INDIAS - Vigencias Expiradas - Ingresos Corrientes de Libre Destinacion</v>
          </cell>
        </row>
        <row r="28">
          <cell r="H28" t="str">
            <v>02-001-06-20-01-01-01-12</v>
          </cell>
          <cell r="I28" t="str">
            <v>INSTITUCIONES EDUCATIVAS OFICIALES OPERATIVAS - OPERACION DE IEOS (Calidad Matricula Oficial) - OPTIMIZACION DE LA OPERACION DE LAS INSTITUCIONES EDUCATIVAS OFICIALES DE CARTAGENA DE INDIAS - Ingresos Corrientes de Libre Destinacion</v>
          </cell>
        </row>
        <row r="29">
          <cell r="H29" t="str">
            <v>02-001-06-20-01-01-01-13</v>
          </cell>
          <cell r="I29" t="str">
            <v>GASTOS ADMINISTRATIVOS PLANTA CENTRAL - ADMINISTRACION DEL TALENTO HUMANO DEL SECTOR EDUCATIVO OFICIAL DE CARTAGENA DE INDIAS ? ICLD</v>
          </cell>
        </row>
        <row r="30">
          <cell r="H30" t="str">
            <v>02-001-06-20-01-01-01-14</v>
          </cell>
          <cell r="I30" t="str">
            <v>GASTOS GENERALES  - ADMINISTRACION DEL TALENTO HUMANO EN EL SECTOR EDUCATIVO OFICIAL DE CARTAGENA DE INDIAS - ICLD</v>
          </cell>
        </row>
        <row r="31">
          <cell r="H31" t="str">
            <v>02-001-06-20-01-01-01-15</v>
          </cell>
          <cell r="I31" t="str">
            <v>GASTOS DE PERSONAL ADMINISTRATIVOS Y DOCENTE - ADMINISTRACION DEL TALENTO HUMANO DEL SECTOR EDUCATIVO OFICIAL DE CARTAGENA DE INDIAS - ICLD</v>
          </cell>
        </row>
        <row r="32">
          <cell r="H32" t="str">
            <v>02-001-06-20-01-01-02-01</v>
          </cell>
          <cell r="I32" t="str">
            <v>FORTALECIMIENTO A COMPETENCIAS BASICAS DE LAS IEO - Ingresos Corrientes de Libre Destinacion</v>
          </cell>
        </row>
        <row r="33">
          <cell r="H33" t="str">
            <v>02-001-06-20-01-01-02-02</v>
          </cell>
          <cell r="I33" t="str">
            <v>MEJORAMIENTO DE COMPETENCIAS DE DOCENTES - Ingresos Corrientes de Libre Destinacion</v>
          </cell>
        </row>
        <row r="34">
          <cell r="H34" t="str">
            <v>02-001-06-20-01-01-02-03</v>
          </cell>
          <cell r="I34" t="str">
            <v>ACTUALIZACION CURRICULOS ESCOLARES DE LAS IEO - Ingresos Corrientes de Libre Destinacion</v>
          </cell>
        </row>
        <row r="35">
          <cell r="H35" t="str">
            <v>02-001-06-20-01-01-02-04</v>
          </cell>
          <cell r="I35" t="str">
            <v>FORTALECIMIENTO DE LAS ESCUELAS BILINGUES - Ingresos Corrientes de Libre Destinacion</v>
          </cell>
        </row>
        <row r="36">
          <cell r="H36" t="str">
            <v>02-001-06-20-01-01-02-05</v>
          </cell>
          <cell r="I36" t="str">
            <v>FORTALECIMIENTO AL MODELO PEDAGOGICO EN INSTITUCIONES ETNOEDUCATIVAS - Ingresos Corrientes de Libre Destinacion</v>
          </cell>
        </row>
        <row r="37">
          <cell r="H37" t="str">
            <v>02-001-06-20-01-01-02-06</v>
          </cell>
          <cell r="I37" t="str">
            <v>APLICACION DE LAS TIC EN LA GESTION PEDAGOGICAS Y ADMON,EN LAS IEO Y SED - Ingresos Corrientes de Libre Destinacion</v>
          </cell>
        </row>
        <row r="38">
          <cell r="H38" t="str">
            <v>02-001-06-20-01-01-02-07</v>
          </cell>
          <cell r="I38" t="str">
            <v>ESCUELA EN DIMENSION INTEGRADORA,SOCIAL Y HUMANISTICA - Ingresos Corrientes de Libre Destinacion</v>
          </cell>
        </row>
        <row r="39">
          <cell r="H39" t="str">
            <v>02-001-06-20-01-01-02-08</v>
          </cell>
          <cell r="I39" t="str">
            <v>EDUCAR PARA LA COMPETITIVIDAD Y CONFIANZA SOCIAL - Ingresos Corrientes de Libre Destinacion</v>
          </cell>
        </row>
        <row r="40">
          <cell r="H40" t="str">
            <v>02-001-06-20-01-01-02-09</v>
          </cell>
          <cell r="I40" t="str">
            <v>FORTALECER PROYECTOS AMBIENTALES ESCOLARES-PRAES EN LAS IEO - Ingresos Corrientes de Libre Destinacion</v>
          </cell>
        </row>
        <row r="41">
          <cell r="H41" t="str">
            <v>02-001-06-20-01-01-02-10</v>
          </cell>
          <cell r="I41" t="str">
            <v>FORTALECER ESCUELAS DE PADRES EN INSTITUCIONES EDUCATIVAS - Ingresos Corrientes de Libre Destinacion</v>
          </cell>
        </row>
        <row r="42">
          <cell r="H42" t="str">
            <v>02-001-06-20-01-01-03-01</v>
          </cell>
          <cell r="I42" t="str">
            <v>FORTALECER GESTION DE LA SECRETARIA DE EDUCACION - Ingresos Corrientes de Libre Destinacion</v>
          </cell>
        </row>
        <row r="43">
          <cell r="H43" t="str">
            <v>02-001-06-20-01-01-03-01</v>
          </cell>
          <cell r="I43" t="str">
            <v>FORTALECER GESTION DE LA SECRETARIA DE EDUCACION - Ingresos Corrientes de Libre Destinacion</v>
          </cell>
        </row>
        <row r="44">
          <cell r="H44" t="str">
            <v>02-001-06-20-01-01-03-02</v>
          </cell>
          <cell r="I44" t="str">
            <v>ASISTENCIA PARA ESTANDARIZAR PROCESOS EN LAS IEO - Ingresos Corrientes de Libre Destinacion</v>
          </cell>
        </row>
        <row r="45">
          <cell r="H45" t="str">
            <v>02-001-06-20-01-01-04-02</v>
          </cell>
          <cell r="I45" t="str">
            <v>FORTALECIMIENTO DE LA EDUCACION MEDIA Y EDUCACION SUPERIOR - Ingresos Corrientes de Libre Destinacion</v>
          </cell>
        </row>
        <row r="46">
          <cell r="H46" t="str">
            <v>02-001-06-20-01-01-04-03</v>
          </cell>
          <cell r="I46" t="str">
            <v>CONSOLIDAR FONDOS DE BECAS DE EDUCACION SUPERIOR, PARA LOS MEJORES EGRESADOS DE LAS IEO - Ingresos Corrientes de Libre Destinacion</v>
          </cell>
        </row>
        <row r="47">
          <cell r="H47" t="str">
            <v>02-001-06-20-01-01-04-05</v>
          </cell>
          <cell r="I47" t="str">
            <v>FORTALECIMIENTO DEL COLEGIO MAYOR DE BOLIVAR - Ingresos Corrientes de Libre Destinacion</v>
          </cell>
        </row>
        <row r="48">
          <cell r="H48" t="str">
            <v>02-001-06-20-01-01-04-06</v>
          </cell>
          <cell r="I48" t="str">
            <v>JOVENES EN RIESGO A JOVENES CON FUTURO  - Ingresos Corrientes de Libre Destinacion</v>
          </cell>
        </row>
        <row r="49">
          <cell r="H49" t="str">
            <v>02-001-06-20-01-01-05-01</v>
          </cell>
          <cell r="I49" t="str">
            <v>FORMACION TECNICA LABORAL A JOVENES EN RIESGO - Ingresos Corrientes de Libre Destinacion</v>
          </cell>
        </row>
        <row r="50">
          <cell r="H50" t="str">
            <v>02-001-06-20-01-01-05-02</v>
          </cell>
          <cell r="I50" t="str">
            <v>CATEDRA DE PAZ EN LAS IEO - Ingresos Corrientes de Libre Destinacion</v>
          </cell>
        </row>
        <row r="51">
          <cell r="H51" t="str">
            <v>02-001-06-20-01-01-05-03</v>
          </cell>
          <cell r="I51" t="str">
            <v>FORMACION INTEGRAL ESCUELA TALLER CARTAGENA - Ingresos Corrientes de Libre Destinacion</v>
          </cell>
        </row>
        <row r="52">
          <cell r="H52" t="str">
            <v>02-001-06-20-01-02-01-01</v>
          </cell>
          <cell r="I52" t="str">
            <v>CONTINUIDAD DEL ASEGURAMIENTO A POBLACION AFILIADA A REGIMEN SUBSIDIADO - Ingresos Corrientes de Libre Destinacion</v>
          </cell>
        </row>
        <row r="53">
          <cell r="H53" t="str">
            <v>02-001-06-20-01-02-01-02</v>
          </cell>
          <cell r="I53" t="str">
            <v>ATENCION EN SALUD PARA LA POBLACION POBRE Y VULNERABLE II, III Y IV NIVEL DE COMPLEJIDAD - Ingresos Corrientes de Libre Destinacion</v>
          </cell>
        </row>
        <row r="54">
          <cell r="H54" t="str">
            <v>02-001-06-20-01-02-01-03</v>
          </cell>
          <cell r="I54" t="str">
            <v>ATENCION EN SALUD A POBLACION POBRE Y VULNERABLE II, III Y IV NIVEL DE COMPLEJIDAD - vigencias anteriores - Ingresos Corrientes de Libre Destinacion</v>
          </cell>
        </row>
        <row r="55">
          <cell r="H55" t="str">
            <v>02-001-06-20-01-02-01-04</v>
          </cell>
          <cell r="I55" t="str">
            <v>RECOBROS - ATENCION EN SALUD A POBLACION POBRE Y VULNERABLE II,III Y IV NIVEL DE COMPLEJIDAD  - Ingresos Corrientes de Libre Destinacion</v>
          </cell>
        </row>
        <row r="56">
          <cell r="H56" t="str">
            <v>02-001-06-20-01-02-01-05</v>
          </cell>
          <cell r="I56" t="str">
            <v>RECOBROS - ATENCION EN SALUD A POBLACION POBRE Y VULNERABLE II, III Y IV NIVEL DE COMPLEJIDAD (VIGENCIAS ANTERIORES) - Ingresos Corrientes de Libre Destinacion</v>
          </cell>
        </row>
        <row r="57">
          <cell r="H57" t="str">
            <v>02-001-06-20-01-02-01-06</v>
          </cell>
          <cell r="I57" t="str">
            <v>ATENCION EN SERVICIOS Y TECNOLOGIAS NO POS A POBLACION POBRE Y VULNERABLE II, III Y IV NIVEL DE COMPLEJIDAD - Ingresos Corrientes de Libre Destinacion</v>
          </cell>
        </row>
        <row r="58">
          <cell r="H58" t="str">
            <v>02-001-06-20-01-02-01-07</v>
          </cell>
          <cell r="I58" t="str">
            <v>ATENCION EN SERVICIOS Y TECNOLOGIAS NO POS A POBLACION POBRE Y VULNERABLE II, III Y IV NIVEL DE COMPLEJIDAD  (VIGENCIAS ANTERIORES) - Ingresos Corrientes de Libre Destinacion</v>
          </cell>
        </row>
        <row r="59">
          <cell r="H59" t="str">
            <v>02-001-06-20-01-02-01-08</v>
          </cell>
          <cell r="I59" t="str">
            <v>DESARROLLO INSTITUCIONAL DEL DEPARTAMENTO ADMINISTRATIVO DE SALUD - Ingresos Corrientes de Libre Destinacion</v>
          </cell>
        </row>
        <row r="60">
          <cell r="H60" t="str">
            <v>02-001-06-20-01-02-01-09</v>
          </cell>
          <cell r="I60" t="str">
            <v>PROCESO DE AUTORIZACION DE SERVICIOS, AUDITORIA CONCURRENTE Y AUDITORIA DE CUENTAS - Ingresos Corrientes de Libre Destinacion</v>
          </cell>
        </row>
        <row r="61">
          <cell r="H61" t="str">
            <v>02-001-06-20-01-02-01-10</v>
          </cell>
          <cell r="I61" t="str">
            <v>SISTEMAS INFORMATIVOS Y APLICACIONES EN EL DADIS - Ingresos Corrientes de Libre Destinacion</v>
          </cell>
        </row>
        <row r="62">
          <cell r="H62" t="str">
            <v>02-001-06-20-01-02-01-11</v>
          </cell>
          <cell r="I62" t="str">
            <v>VIGILANCIA EN SALUD PUBLICA  - Ingresos Corrientes de Libre Destinacion</v>
          </cell>
        </row>
        <row r="63">
          <cell r="H63" t="str">
            <v>02-001-06-20-01-02-01-12</v>
          </cell>
          <cell r="I63" t="str">
            <v>FORTALECIMIENTO DE LA GESTION DEL PLAN SALUD PUBLICA - Ingresos Corrientes de Libre Destinacion</v>
          </cell>
        </row>
        <row r="64">
          <cell r="H64" t="str">
            <v>02-001-06-20-01-02-02-01</v>
          </cell>
          <cell r="I64" t="str">
            <v>GARANTIA DE LOS DEBERES Y DERECHOS EN SALUD A LOS GRUPOS POBLACIONALES ESPECIALES DEL DISTRITO DE CARTAGENA - Ingresos Corrientes de Libre Destinacion</v>
          </cell>
        </row>
        <row r="65">
          <cell r="H65" t="str">
            <v>02-001-06-20-01-02-09-01</v>
          </cell>
          <cell r="I65" t="str">
            <v>EMERGENCIAS Y DESASTRES - SISTEMA INTEGRAL DE URGENCIAS - Ingresos Corrientes de Libre Destinacion</v>
          </cell>
        </row>
        <row r="66">
          <cell r="H66" t="str">
            <v>02-001-06-20-01-03-01-01</v>
          </cell>
          <cell r="I66" t="str">
            <v>PROTECCION, DIFUSION Y SALVAGUARDA DEL PATRIMONIO, LA IDENTIDAD Y MEMORIA DE CARTAGENA PATRIMONIO - Ingresos Corrientes de Libre Destinacion</v>
          </cell>
        </row>
        <row r="67">
          <cell r="H67" t="str">
            <v>02-001-06-20-01-03-01-02</v>
          </cell>
          <cell r="I67" t="str">
            <v>PROTECCION, DIFUSION Y SALVAGUARDA DEL PATRIMONIO, LA IDENTIDAD Y MEMORIA DE CARTAGENA - CONTEXTOS POBLACIONALES - Ingresos Corrientes de Libre Destinacion</v>
          </cell>
        </row>
        <row r="68">
          <cell r="H68" t="str">
            <v>02-001-06-20-01-03-01-03</v>
          </cell>
          <cell r="I68" t="str">
            <v>PROTECCION, DIFUSION Y SALVAGUARDA DEL PATRIMONIO, LA IDENTIDAD Y MEMORIA DE CARTAGENA - Ingresos Corrientes de Libre Destinacion</v>
          </cell>
        </row>
        <row r="69">
          <cell r="H69" t="str">
            <v>02-001-06-20-01-03-02-01</v>
          </cell>
          <cell r="I69" t="str">
            <v>FORTALECIMIENTO AL ARTE Y LA CULTURA PARA LA VIDA Y LA PAZ - LEER PARA CRECER - Ingresos Corrientes de Libre Destinacion</v>
          </cell>
        </row>
        <row r="70">
          <cell r="H70" t="str">
            <v>02-001-06-20-01-03-02-02</v>
          </cell>
          <cell r="I70" t="str">
            <v>FORTALECIMIENTO AL ARTE Y LA CULTURA PARA LA VIDA Y LA PAZ - CREACION ARTISTICA - Ingresos Corrientes de Libre Destinacion</v>
          </cell>
        </row>
        <row r="71">
          <cell r="H71" t="str">
            <v>02-001-06-20-01-03-02-03</v>
          </cell>
          <cell r="I71" t="str">
            <v>FORTALECIMIENTO AL ARTE Y LA CULTURA PARA LA VIDA Y LA PAZ - ESCENARIO DE ARTES - Ingresos Corrientes de Libre Destinacion</v>
          </cell>
        </row>
        <row r="72">
          <cell r="H72" t="str">
            <v>02-001-06-20-01-03-02-04</v>
          </cell>
          <cell r="I72" t="str">
            <v>FORTALECIMIENTO AL ARTE Y LA CULTURA PARA LA VIDA Y LA PAZ ESCENARIO PARA LAS ARTES - Ingresos Corrientes de Libre Destinacion</v>
          </cell>
        </row>
        <row r="73">
          <cell r="H73" t="str">
            <v>02-001-06-20-01-03-03-01</v>
          </cell>
          <cell r="I73" t="str">
            <v>FORTALECIMIENTO A LA ECONOMIA CULTURAL Y CREATIVA PARA GESTORES Y ACTORES CULTURALES - Ingresos Corrientes de Libre Destinacion</v>
          </cell>
        </row>
        <row r="74">
          <cell r="H74" t="str">
            <v>02-001-06-20-01-03-04-01</v>
          </cell>
          <cell r="I74" t="str">
            <v>FORTALECIMIENTO A LA INSTITUCIONALIDAD CULTURAL Y LA PARTICIPACION CIUDADANA - Ingresos Corrientes de Libre Destinacion</v>
          </cell>
        </row>
        <row r="75">
          <cell r="H75" t="str">
            <v>02-001-06-20-01-03-04-02</v>
          </cell>
          <cell r="I75" t="str">
            <v>HAGAMOSLO BIEN, INSTITUCIONALIDAD CULTURAL PUBLICA - Ingresos Corrientes de Libre Destinacion</v>
          </cell>
        </row>
        <row r="76">
          <cell r="H76" t="str">
            <v>02-001-06-20-01-03-04-03</v>
          </cell>
          <cell r="I76" t="str">
            <v>FORMACION EN GESTION CULTURAL  - Ingresos Corrientes de Libre Destinacion</v>
          </cell>
        </row>
        <row r="77">
          <cell r="H77" t="str">
            <v>02-001-06-20-01-04-01-01</v>
          </cell>
          <cell r="I77" t="str">
            <v>FORMACION PROYECTO ESCUELA DE INICIACION Y FORMACION DEPORTIVA  ESCUELA DEPORTE  - Ingresos Corrientes de Libre Destinacion</v>
          </cell>
        </row>
        <row r="78">
          <cell r="H78" t="str">
            <v>02-001-06-20-01-04-02-01</v>
          </cell>
          <cell r="I78" t="str">
            <v>APOYO AL PROYECTO DEPORTE ESTUDIANTIL - Ingresos Corrientes de Libre Destinacion</v>
          </cell>
        </row>
        <row r="79">
          <cell r="H79" t="str">
            <v>02-001-06-20-01-04-03-01</v>
          </cell>
          <cell r="I79" t="str">
            <v>APOYO PROMOCION MASIVA DE UNA VIDA ACTIVA - Ingresos Corrientes de Libre Destinacion</v>
          </cell>
        </row>
        <row r="80">
          <cell r="H80" t="str">
            <v>02-001-06-20-01-04-04-01</v>
          </cell>
          <cell r="I80" t="str">
            <v>CONSTRUCCION, ADECUACION, MEJORAMIENTO Y MANTENIMIENTO DE LOS ESCENARIOS DEPORTIVOS  MAS GENTE INTEGRADA  - Ingresos Corrientes de Libre Destinacion</v>
          </cell>
        </row>
        <row r="81">
          <cell r="H81" t="str">
            <v>02-001-06-20-01-04-05-01</v>
          </cell>
          <cell r="I81" t="str">
            <v>DEPORTE Y RECREACION CON INCLUSION SOCIAL  GENTE DIVERSA  - Ingresos Corrientes de Libre Destinacion</v>
          </cell>
        </row>
        <row r="82">
          <cell r="H82" t="str">
            <v>02-001-06-20-01-04-05-02</v>
          </cell>
          <cell r="I82" t="str">
            <v>CONSOLIDACION DEL DEPORTE SOCIAL COMUNITARIO  PRIMERO LA GENTE, PRIMERO EL DEPORTE  - Ingresos Corrientes de Libre Destinacion</v>
          </cell>
        </row>
        <row r="83">
          <cell r="H83" t="str">
            <v>02-001-06-20-01-04-06-01</v>
          </cell>
          <cell r="I83" t="str">
            <v>APOYO AL PROYECTO DEPORTE ASOCIADO ?PRIMERO EL TALENTO DEPORTIVO  - Ingresos Corrientes de Libre Destinacion</v>
          </cell>
        </row>
        <row r="84">
          <cell r="H84" t="str">
            <v>02-001-06-20-01-04-06-02</v>
          </cell>
          <cell r="I84" t="str">
            <v>FORMACION AL PROYECTO CARTAGENA DE INDIAS SIN FRONTERAS AL DEPORTE Y LA RECREACION - Ingresos Corrientes de Libre Destinacion</v>
          </cell>
        </row>
        <row r="85">
          <cell r="H85" t="str">
            <v>02-001-06-20-01-04-07-01</v>
          </cell>
          <cell r="I85" t="str">
            <v>OBSERVATORIO DE CIENCIAS APLICADAS AL DEPORTE  DE CARTAGENA DE INDIAS  - Ingresos Corrientes de Libre Destinacion</v>
          </cell>
        </row>
        <row r="86">
          <cell r="H86" t="str">
            <v>02-001-06-20-01-05-01-01</v>
          </cell>
          <cell r="I86" t="str">
            <v>APOYO PROYECTO SALUD PARA SUPERACION DE LA POBREZA Y LA DESIGUALDAD - Ingresos Corrientes de Libre Destinacion</v>
          </cell>
        </row>
        <row r="87">
          <cell r="H87" t="str">
            <v>02-001-06-20-01-05-01-02</v>
          </cell>
          <cell r="I87" t="str">
            <v>APOYO PROYECTO DE EDUCACION PARA LA SUPERACION DE LA POBREZA Y DESIGUALDAD - Ingresos Corrientes de Libre Destinacion</v>
          </cell>
        </row>
        <row r="88">
          <cell r="H88" t="str">
            <v>02-001-06-20-01-05-01-03</v>
          </cell>
          <cell r="I88" t="str">
            <v>APOYO PROYECTO HABITABILIDAD PARA LA SUPERACION DE LA POBREZA Y LA DESIGUALDAD - Ingresos Corrientes de Libre Destinacion</v>
          </cell>
        </row>
        <row r="89">
          <cell r="H89" t="str">
            <v>02-001-06-20-01-05-01-04</v>
          </cell>
          <cell r="I89" t="str">
            <v>APOYO PROYECTO INGRESO Y TRABAJO PARA LA SUPERACION DE LA POBREZA Y DESIGUALDAD - Ingresos Corrientes de Libre Destinacion</v>
          </cell>
        </row>
        <row r="90">
          <cell r="H90" t="str">
            <v>02-001-06-20-01-05-01-05</v>
          </cell>
          <cell r="I90" t="str">
            <v>APOYO PROYECTO BANCARIZACION Y AHORRO PARA LA SUPERACION DE POBREZA Y DESIGUALDAD - Ingresos Corrientes de Libre Destinacion</v>
          </cell>
        </row>
        <row r="91">
          <cell r="H91" t="str">
            <v>02-001-06-20-01-05-01-06</v>
          </cell>
          <cell r="I91" t="str">
            <v>APOYO PROYECTO ACCESO A LA JUSTICIA Y FORMACION EN MECANISMO ALTERNATIVOS DE RESOLUCION DE CONFLICTOS - Ingresos Corrientes de Libre Destinacion</v>
          </cell>
        </row>
        <row r="92">
          <cell r="H92" t="str">
            <v>02-001-06-20-01-05-01-07</v>
          </cell>
          <cell r="I92" t="str">
            <v>APOYO PROYECTO DINAMICA FAMILIAR PARA LA SUPERACION DE LA POBREZA Y DESIGUALDAD - Ingresos Corrientes de Libre Destinacion</v>
          </cell>
        </row>
        <row r="93">
          <cell r="H93" t="str">
            <v>02-001-06-20-01-05-01-08</v>
          </cell>
          <cell r="I93" t="str">
            <v>APOYO PROYECTO NUTRICION Y SEGURIDAD ALIMENTARIA PARA LA SUPERACION DE LA POBREZA Y DESIGUALDAD - Ingresos Corrientes de Libre Destinacion</v>
          </cell>
        </row>
        <row r="94">
          <cell r="H94" t="str">
            <v>02-001-06-20-01-05-01-09</v>
          </cell>
          <cell r="I94" t="str">
            <v>APOYO PROYECTO FORTALECIMIENTO INSTITUCIONAL PARA LA SUPERACION DE LA POBREZA Y LA DESIGUALDAD - Ingresos Corrientes de Libre Destinacion</v>
          </cell>
        </row>
        <row r="95">
          <cell r="H95" t="str">
            <v>02-001-06-20-01-05-01-10</v>
          </cell>
          <cell r="I95" t="str">
            <v>OTROS CONVENIOS Y APORTES DE CAPITAL -UNIVERSIDAD DE CARTAGENA - OBSERVATORIO DE POLITICAS PUBLICAS - Ingresos Corrientes de Libre Destinacion</v>
          </cell>
        </row>
        <row r="96">
          <cell r="H96" t="str">
            <v>02-001-06-20-01-06-01-01</v>
          </cell>
          <cell r="I96" t="str">
            <v>FORTALECIMIENTO DE ENTORNOS Y ESPACIOS PROTECTORES PARA UNA PRIMERA INFANCIA FELIZ Y PROTEGIDA - Ingresos Corrientes de Libre Destinacion</v>
          </cell>
        </row>
        <row r="97">
          <cell r="H97" t="str">
            <v>02-001-06-20-01-06-02-01</v>
          </cell>
          <cell r="I97" t="str">
            <v>FORTALECIMIENTO DE  ESPACIOS DE LUDICA Y PARTICIPACION DE LA NI?EZ Y LA ADOLECENCIA EN SU PROPIO DESARROLLO - Ingresos Corrientes de Libre Destinacion</v>
          </cell>
        </row>
        <row r="98">
          <cell r="H98" t="str">
            <v>02-001-06-20-01-07-01-01</v>
          </cell>
          <cell r="I98" t="str">
            <v>FORTALECIMIENTO DE LA PARTICIPACION JUVENIL  GENTE JOVEN PARTICIPANDO Y A SALVO  -Ingresos Corrientes de Libre Destinacion</v>
          </cell>
        </row>
        <row r="99">
          <cell r="H99" t="str">
            <v>02-001-06-20-01-09-01-01</v>
          </cell>
          <cell r="I99" t="str">
            <v>PRIMERO TU MUJER LIBRE DE VIOLENCIA - Ingresos Corrientes de Libre Destinacion</v>
          </cell>
        </row>
        <row r="100">
          <cell r="H100" t="str">
            <v>02-001-06-20-01-09-02-01</v>
          </cell>
          <cell r="I100" t="str">
            <v>PROPENDER POR EL EMPODERAMIENTO Y PARTICIPACION DE MUJERES EN ESPACIOS DE TOMA DE DECISIONES - Ingresos Corrientes de Libre Destinacion</v>
          </cell>
        </row>
        <row r="101">
          <cell r="H101" t="str">
            <v>02-001-06-20-01-09-03-01</v>
          </cell>
          <cell r="I101" t="str">
            <v>PRIMERO TU MUJER CONSTRUCTORA DE PAZ - Ingresos Corrientes de Libre Destinacion</v>
          </cell>
        </row>
        <row r="102">
          <cell r="H102" t="str">
            <v>02-001-06-20-01-10-01-01</v>
          </cell>
          <cell r="I102" t="str">
            <v>DIVERSIDAD SEXUAL E IDENTIDADES DE GENERO - Ingresos Corrientes de Libre Destinacion</v>
          </cell>
        </row>
        <row r="103">
          <cell r="H103" t="str">
            <v>02-001-06-20-01-10-02-01</v>
          </cell>
          <cell r="I103" t="str">
            <v>CONSTRUCCION POLITICA INTEGRADORA FOCALIZADA DE INCLUSION SOCIAL A LAS PERSONAS CON DISCAPACIDAD - Ingresos Corrientes de Libre Destinacion</v>
          </cell>
        </row>
        <row r="104">
          <cell r="H104" t="str">
            <v>02-001-06-20-01-10-02-02</v>
          </cell>
          <cell r="I104" t="str">
            <v>CONSOLIDACION DE MECANISMOS QUE PROTEJAN A LAS PERSONAS CON DISCAPACIDAD DE MANERA INTEGRAL - Ingresos Corrientes de Libre Destinacion</v>
          </cell>
        </row>
        <row r="105">
          <cell r="H105" t="str">
            <v>02-001-06-20-01-10-02-03</v>
          </cell>
          <cell r="I105" t="str">
            <v>CONTRIBUCION A LA GERENCIA SOCIAL TRANSECTORIAL PARA TRANSFORMAR IMAGINARIOS DE LA DISCAPACIDAD - Ingresos Corrientes de Libre Destinacion</v>
          </cell>
        </row>
        <row r="106">
          <cell r="H106" t="str">
            <v>02-001-06-20-01-10-02-04</v>
          </cell>
          <cell r="I106" t="str">
            <v>ASISTENCIA AL FORTALECIMIENTO DEL SISTEMA DISTRITAL DE DISCAPACIDAD E INCLUSION SOCIAL - Ingresos Corrientes de Libre Destinacion</v>
          </cell>
        </row>
        <row r="107">
          <cell r="H107" t="str">
            <v>02-001-06-20-01-10-03-01</v>
          </cell>
          <cell r="I107" t="str">
            <v>APOYO SOCIAL DE LA POBLACION HABITANTE DE CALLE - Ingresos Corrientes de Libre Destinacion</v>
          </cell>
        </row>
        <row r="108">
          <cell r="H108" t="str">
            <v>02-001-06-20-02-01-01-01</v>
          </cell>
          <cell r="I108" t="str">
            <v>ECONOMIA Y DESARROLLO - Ingresos Corrientes de Libre Destinacion</v>
          </cell>
        </row>
        <row r="109">
          <cell r="H109" t="str">
            <v>02-001-06-20-02-01-01-02</v>
          </cell>
          <cell r="I109" t="str">
            <v>INVIERTE EN CARTAGENA - Ingresos Corrientes de Libre Destinacion</v>
          </cell>
        </row>
        <row r="110">
          <cell r="H110" t="str">
            <v>02-001-06-20-02-01-01-03</v>
          </cell>
          <cell r="I110" t="str">
            <v>APORTES PARA LA CONECTIVIDAD Y ACCESO A LAS NUEVAS TECNOLOGIAS DE LA INFORMACION - Ingresos Corrientes de Libre Destinacion</v>
          </cell>
        </row>
        <row r="111">
          <cell r="H111" t="str">
            <v>02-001-06-20-02-01-02-01</v>
          </cell>
          <cell r="I111" t="str">
            <v>IMPLEMENTACION DEL PLAN ESTRATEGICO PARA EL DESARROLLO SOCIOEMPRESARIAL Y PRODUCTIVO - Ingresos Corrientes de Libre Destinacion</v>
          </cell>
        </row>
        <row r="112">
          <cell r="H112" t="str">
            <v>02-001-06-20-02-01-02-02</v>
          </cell>
          <cell r="I112" t="str">
            <v>PRIMERO TU MUJER CON AUTONOMIA ECONOMICA - Ingresos Corrientes de Libre Destinacion</v>
          </cell>
        </row>
        <row r="113">
          <cell r="H113" t="str">
            <v>02-001-06-20-02-01-02-03</v>
          </cell>
          <cell r="I113" t="str">
            <v>FORTALECIMIENTO PARA DESARROLLO ECONOMICO DE GENTE JOVEN Y EMPRENDEDORA - Ingresos Corrientes de Libre Destinacion</v>
          </cell>
        </row>
        <row r="114">
          <cell r="H114" t="str">
            <v>02-001-06-20-02-01-03-01</v>
          </cell>
          <cell r="I114" t="str">
            <v>FORTALECIMIENTO DEL TURISMO COMO FUENTE DE DESARROLLO SOSTENIBLE - NUEVA Y VARIADA OFERTA TURISTICA - Ingresos Corrientes de Libre Destinacion</v>
          </cell>
        </row>
        <row r="115">
          <cell r="H115" t="str">
            <v>02-001-06-20-02-01-03-02</v>
          </cell>
          <cell r="I115" t="str">
            <v>FORTALECIMIENTO DEL TURISMO COMO FUENTE DE DESARROLLO SOSTENIBLE - CARTAGENA DESTINO TURISTICO SOSTENIBLE Y DE CALIDAD - Ingresos Corrientes de Libre Destinacion</v>
          </cell>
        </row>
        <row r="116">
          <cell r="H116" t="str">
            <v>02-001-06-20-02-01-03-03</v>
          </cell>
          <cell r="I116" t="str">
            <v>FORTALECIMIENTO DEL TURISMO COMO FUENTE DE DESARROLLO SOSTENIBLE - APERTURA Y CONSOLIDACION DE MERCADOS - Ingresos Corrientes de Libre Destinacion</v>
          </cell>
        </row>
        <row r="117">
          <cell r="H117" t="str">
            <v>02-001-06-20-02-01-03-04</v>
          </cell>
          <cell r="I117" t="str">
            <v>IMPLEMENTACION VERSION 59 DEL FESTIVAL INTERNACIONAL DE CINE - Ingresos Corrientes de Libre Destinacion</v>
          </cell>
        </row>
        <row r="118">
          <cell r="H118" t="str">
            <v>02-001-06-20-02-01-03-05</v>
          </cell>
          <cell r="I118" t="str">
            <v>IMPLEMENTACION DEL PROYECTO CARTAGENA XIII FESTIVAL INTERNACIONAL DE MUSICA 2019 - Ingresos Corrientes de Libre Destinacion</v>
          </cell>
        </row>
        <row r="119">
          <cell r="H119" t="str">
            <v>02-001-06-20-02-01-03-06</v>
          </cell>
          <cell r="I119" t="str">
            <v>IMPLEMENTACION DE LA DECIMA CUARTA VERSION DEL HAY FESTIVAL CARTAGENA DE INDIAS 2019 - Ingresos Corrientes de Libre Destinacion</v>
          </cell>
        </row>
        <row r="120">
          <cell r="H120" t="str">
            <v>02-001-06-20-02-01-03-07</v>
          </cell>
          <cell r="I120" t="str">
            <v>FORTALECIMIENTO DEL TURISMO COMO FUENTE DE DESARROLLO SOSTENIBLE - TURISMO RESPONSABLE E INCLUYENTE - Ingresos Corrientes de Libre Destinacion</v>
          </cell>
        </row>
        <row r="121">
          <cell r="H121" t="str">
            <v>02-001-06-20-02-01-03-08</v>
          </cell>
          <cell r="I121" t="str">
            <v>FORTALECIMIENTO DEL TURISMO COMO FUENTE DE DESARROLLO SOSTENIBLE - CARTAGENA MAS CONECTADA - Ingresos Corrientes de Libre Destinacion</v>
          </cell>
        </row>
        <row r="122">
          <cell r="H122" t="str">
            <v>02-001-06-20-02-01-05-01</v>
          </cell>
          <cell r="I122" t="str">
            <v>ESTUDIOS DISENOS Y OBRAS DE REVITALIZACION URBANA Y SISTEMA INTEGRADO DE MERCADOS PUBLICOS - RED DE MERCADOS - Ingresos Corrientes de Libre Destinacion</v>
          </cell>
        </row>
        <row r="123">
          <cell r="H123" t="str">
            <v>02-001-06-20-02-01-05-02</v>
          </cell>
          <cell r="I123" t="str">
            <v>ESTUDIOS DISENOS Y OBRAS DE REVITALIZACION URBANA Y SISTEMA INTEGRADO DE MERCADOS PUBLICOS - COMERCIANTES DE LOS MERCADOS - Ingresos Corrientes de Libre Destinacion</v>
          </cell>
        </row>
        <row r="124">
          <cell r="H124" t="str">
            <v>02-001-06-20-02-01-06-01</v>
          </cell>
          <cell r="I124" t="str">
            <v>ASISTENCIA TECNICA RURAL PARA MEJORAR PRODUCCION Y COMPETITIVIDAD DE PEQUE?OS/MEDIANOS PRODUCTORES AGRICOLAS - Ingresos Corrientes de Libre Destinacion</v>
          </cell>
        </row>
        <row r="125">
          <cell r="H125" t="str">
            <v>02-001-06-20-02-01-06-02</v>
          </cell>
          <cell r="I125" t="str">
            <v>ASISTENCIA TECNICA RURAL PARA MEJORAR PRODUCCION Y COMPETITIVIDAD DE PEQUE?OS/MEDIANOS PRODUCTORES PECUARIOS - Ingresos Corrientes de Libre Destinacion</v>
          </cell>
        </row>
        <row r="126">
          <cell r="H126" t="str">
            <v>02-001-06-20-02-01-06-03</v>
          </cell>
          <cell r="I126" t="str">
            <v>ASESORIA, CAPACITACION Y ACOMPA?AMIENTO A PRODUCTORES PEQUE?OS, PARA EL FORTALECIMEINTO DE SUS ORGANIZACIONES - Ingresos Corrientes de Libre Destinacion</v>
          </cell>
        </row>
        <row r="127">
          <cell r="H127" t="str">
            <v>02-001-06-20-02-01-06-04</v>
          </cell>
          <cell r="I127" t="str">
            <v>ASISTENCIA TECNICA RURAL PARA MEJORAR LA PRODUCTIVIDAD DE PESCADORES ARTESANALES Y PEQUE?OS ACUICULTORES - Ingresos Corrientes de Libre Destinacion</v>
          </cell>
        </row>
        <row r="128">
          <cell r="H128" t="str">
            <v>02-001-06-20-02-02-01-01</v>
          </cell>
          <cell r="I128" t="str">
            <v>FORMULACION SISTEMA INTEGRADO DE MONITOREO DE LOS RECURSOS NATURALES URBANOS - ingresos corrientes de libre destinacion</v>
          </cell>
        </row>
        <row r="129">
          <cell r="H129" t="str">
            <v>02-001-06-20-02-03-02-01</v>
          </cell>
          <cell r="I129" t="str">
            <v>VEGETACION BIODIVERSIDAD Y SERVICIOS ECOSISTEMICOS EN EL PERIMETRO URBANO - Ingresos corrientes de libre destinacion</v>
          </cell>
        </row>
        <row r="130">
          <cell r="H130" t="str">
            <v>02-001-06-20-02-04-01-01</v>
          </cell>
          <cell r="I130" t="str">
            <v>APORTES PARA MITIGAR EL RIESGO EN LAS COMUNIDADES DEL DISTRITO - REDUCCION DEL RIESGO - Ingresos Corrientes de Libre Destinacion</v>
          </cell>
        </row>
        <row r="131">
          <cell r="H131" t="str">
            <v>02-001-06-20-02-04-01-02</v>
          </cell>
          <cell r="I131" t="str">
            <v>CONTROL DEL RIESGO EN NUESTRO TERRITORIO -PLAN DE ACCION - CALAMIDAD PUBLICA - Ingresos Corrientes de Libre Destinaci?n</v>
          </cell>
        </row>
        <row r="132">
          <cell r="H132" t="str">
            <v>02-001-06-20-02-04-01-02</v>
          </cell>
          <cell r="I132" t="str">
            <v>CONTROL DEL RIESGO EN NUESTRO TERRITORIO -PLAN DE ACCION - CALAMIDAD PUBLICA - Ingresos Corrientes de Libre Destinaci?n</v>
          </cell>
        </row>
        <row r="133">
          <cell r="H133" t="str">
            <v>02-001-06-20-02-04-01-04</v>
          </cell>
          <cell r="I133" t="str">
            <v>APORTES PARA MITIGAR EL RIESGO EN LAS COMUNIDADES DEL DISTRITO - COMUNIDADES - Ingresos Corrientes de Libre Destinacion</v>
          </cell>
        </row>
        <row r="134">
          <cell r="H134" t="str">
            <v>02-001-06-20-02-04-02-02</v>
          </cell>
          <cell r="I134" t="str">
            <v>ACTUALIZACION CONSTRUCCION DEL PLAN DE DRENAJES PLUVIALES DEL DISTRITO - Ingresos Corrientes de Libre Destinacion</v>
          </cell>
        </row>
        <row r="135">
          <cell r="H135" t="str">
            <v>02-001-06-20-02-05-01-01</v>
          </cell>
          <cell r="I135" t="str">
            <v>CONSERVACION Y PROTECCION ANIMAL EN EL DISTRITO - Ingresos Corrientes de Libre Destinacion</v>
          </cell>
        </row>
        <row r="136">
          <cell r="H136" t="str">
            <v>02-001-06-20-02-06-01-01</v>
          </cell>
          <cell r="I136" t="str">
            <v>FORTALECIMIENTO A LA DINAMICA URBANA Y TERRITORIAL-OJOS EN LA CIUDAD - Ingresos Corrientes de Libre Destinacion</v>
          </cell>
        </row>
        <row r="137">
          <cell r="H137" t="str">
            <v>02-001-06-20-02-07-01-02</v>
          </cell>
          <cell r="I137" t="str">
            <v>CONSTRUCCION DE VIAS REGIONALES , VIAS URBANAS Y CONSTRUCCION DE ZONAS DE ESPACIO PUBLICO - VIAS REGIONALES - Ingresos Corrientes de Libre Destinacion</v>
          </cell>
        </row>
        <row r="138">
          <cell r="H138" t="str">
            <v>02-001-06-20-02-07-01-03</v>
          </cell>
          <cell r="I138" t="str">
            <v>CONSTRUCCION DE VIAS REGIONALES , VIAS URBANAS Y CONSTRUCCION DE ZONAS DE ESPACIO PUBLICO - VIAS URBANAS - Ingresos Corrientes de Libre Destinacion</v>
          </cell>
        </row>
        <row r="139">
          <cell r="H139" t="str">
            <v>02-001-06-20-02-07-01-04</v>
          </cell>
          <cell r="I139" t="str">
            <v>CONSTRUCCION DE VIAS REGIONALES , VIAS URBANAS Y CONSTRUCCION DE ZONAS DE ESPACIO PUBLICO-ESPACIO PUBLICO - Ingresos Corrientes de Libre Destinacion</v>
          </cell>
        </row>
        <row r="140">
          <cell r="H140" t="str">
            <v>02-001-06-20-02-07-02-01</v>
          </cell>
          <cell r="I140" t="str">
            <v>RECUPERACION DE SISTEMAS DE CA?OS Y LAGOS COMO SOPORTE ESTRUCTURAL DEL DESARROLLO Y ESPACIO PUBLICO - Ingresos Corrientes de Libre Destinacion</v>
          </cell>
        </row>
        <row r="141">
          <cell r="H141" t="str">
            <v>02-001-06-20-02-07-03-02</v>
          </cell>
          <cell r="I141" t="str">
            <v>CONSTRUCCION DE LA PROTECCION DEL BORDE COSTERO DESDE EL ESPOLON IRIBARREN HASTA EL TUNEL EN CRESPO - Ingresos Corrientes de Libre Destinacion</v>
          </cell>
        </row>
        <row r="142">
          <cell r="H142" t="str">
            <v>02-001-06-20-02-08-01-01</v>
          </cell>
          <cell r="I142" t="str">
            <v>CONSTRUCCION, MEJORAMIENTO Y DOTACION DE PARQUES Y ZONAS VERDES EN EL DISTRITO DE CARTAGENA - Ingresos Corrientes de Libre Destinacion</v>
          </cell>
        </row>
        <row r="143">
          <cell r="H143" t="str">
            <v>02-001-06-20-02-08-01-07</v>
          </cell>
          <cell r="I143" t="str">
            <v>RESTITUCION ESPACIOS PUBLICOS - LOC DE LA VIRGEN  - Ingresos Corrientes de Libre Destinacion</v>
          </cell>
        </row>
        <row r="144">
          <cell r="H144" t="str">
            <v>02-001-06-20-02-08-01-09</v>
          </cell>
          <cell r="I144" t="str">
            <v>RESTITUCION ESPACIOS PUBLICOS - LOC HISTORICA  - Ingresos Corrientes de Libre Destinacion</v>
          </cell>
        </row>
        <row r="145">
          <cell r="H145" t="str">
            <v>02-001-06-20-02-08-01-10</v>
          </cell>
          <cell r="I145" t="str">
            <v>PLAN ESTRATEGICO DE RECUPERACION Y PROTECCION DEL ESPACIO PUBLICO  - Ingresos Corrientes de Libre Destinacion</v>
          </cell>
        </row>
        <row r="146">
          <cell r="H146" t="str">
            <v>02-001-06-20-02-10-01-01</v>
          </cell>
          <cell r="I146" t="str">
            <v>CONSTRUCCION VIVIENDA NUEVA, CASA PA' MI GENTE, POBREZA EXTREMA - Ingresos Corrientes de Libre Destinacion</v>
          </cell>
        </row>
        <row r="147">
          <cell r="H147" t="str">
            <v>02-001-06-20-02-10-01-04</v>
          </cell>
          <cell r="I147" t="str">
            <v>CONSTRUCCION VIVIENDA NUEVA CASA PA' MI GENTE, ADQUISICION BANCO DE TIERRAS - Ingresos Corrientes de Libre Destinacion</v>
          </cell>
        </row>
        <row r="148">
          <cell r="H148" t="str">
            <v>02-001-06-20-02-10-01-07</v>
          </cell>
          <cell r="I148" t="str">
            <v>MI CASA MEJORADA, BARRIO PA' MI GENTE, CONSTRUCCION DE PARQUES - Ingresos Corrientes de Libre Destinacion</v>
          </cell>
        </row>
        <row r="149">
          <cell r="H149" t="str">
            <v>02-001-06-20-02-10-02-01</v>
          </cell>
          <cell r="I149" t="str">
            <v>IMPLEMENTACION AJUSTAR Y EJECUTAR LOS PROGRAMAS CONTENIDOS EN EL PGIRS DEL DISTRITO - ESTRATEGIA, SEGUIMIENTO  - Ingresos Corrientes de Libre Destinacion</v>
          </cell>
        </row>
        <row r="150">
          <cell r="H150" t="str">
            <v>02-001-06-20-02-10-02-02</v>
          </cell>
          <cell r="I150" t="str">
            <v>IMPLEMENTACION AJUSTAR Y EJECUTAR LOS PROGRAMAS CONTENIDOS EN EL PGIRS DEL DISTRITO - ESTUDIO Y CONTENERIZACION ASEO - Ingresos Corrientes de Libre Destinacion</v>
          </cell>
        </row>
        <row r="151">
          <cell r="H151" t="str">
            <v>02-001-06-20-02-10-02-03</v>
          </cell>
          <cell r="I151" t="str">
            <v>ENERGIA - Ingresos Corrientes de Libre Destinacion</v>
          </cell>
        </row>
        <row r="152">
          <cell r="H152" t="str">
            <v>02-001-06-20-02-10-02-04</v>
          </cell>
          <cell r="I152" t="str">
            <v>IMPLEMENTACION DE ESQUEMAS DE MEJORAMIENTO Y OPTIMIZACION DEL SERVICIO DE ALUMBRADO PUBLICO EN CARTAGENA - Ingresos Corrientes de Libre Destinacion</v>
          </cell>
        </row>
        <row r="153">
          <cell r="H153" t="str">
            <v>02-001-06-20-02-10-02-05</v>
          </cell>
          <cell r="I153" t="str">
            <v>DIAGNOSTICO DEL AREA DE IMPORTANCIA ESTRATEGICA PARA LA CONSERVACION DE LOS RECURSOS HIDRICOS - Ingresos Corrientes de Libre Destinacion 1% Ley 1450 de 2011 (Areas estrategicas recursos hidricos)</v>
          </cell>
        </row>
        <row r="154">
          <cell r="H154" t="str">
            <v>02-001-06-20-03-01-01-02</v>
          </cell>
          <cell r="I154" t="str">
            <v>FORTALECIMIENTO DE LOS MECANISMOS COMUNITARIOS DE PREVENCION DEL DELITO - Ingresos Corrientes de Libre Destinacion</v>
          </cell>
        </row>
        <row r="155">
          <cell r="H155" t="str">
            <v>02-001-06-20-03-01-02-01</v>
          </cell>
          <cell r="I155" t="str">
            <v>FORTALECIMIENTO DE LA SECRETARIA DEL INTERIOR Y CONVIVENCIA CIUDADANA - Ingresos Corrientes de Libre Destinacion</v>
          </cell>
        </row>
        <row r="156">
          <cell r="H156" t="str">
            <v>02-001-06-20-03-01-02-02</v>
          </cell>
          <cell r="I156" t="str">
            <v>FORTALECIMIENTO Y ATENCION INTEGRAL A INTERNOS DE LOS ESTABLECIMIENTOS CARCELARIOS - CONVENIO INPEC - Ingresos Corrientes de Libre Destinacion</v>
          </cell>
        </row>
        <row r="157">
          <cell r="H157" t="str">
            <v>02-001-06-20-03-01-02-03</v>
          </cell>
          <cell r="I157" t="str">
            <v>FORTALECIMIENTO Y ATENCION INTEGRAL A INTERNOS DE LOS ESTABLECIMIENTOS CARCELARIOS  - Ingresos Corrientes de Libre Destinacion</v>
          </cell>
        </row>
        <row r="158">
          <cell r="H158" t="str">
            <v>02-001-06-20-03-01-02-04</v>
          </cell>
          <cell r="I158" t="str">
            <v>FORTALECIMIENTO Y ATENCION INTEGRAL A INTERNOS DE LOS ESTABLECIMIENTOS CARCELARIOS - TRASLADO CARCEL DE SAN DIEGO - Ingresos Corrientes de Libre Destinacion</v>
          </cell>
        </row>
        <row r="159">
          <cell r="H159" t="str">
            <v>02-001-06-20-03-01-05-01</v>
          </cell>
          <cell r="I159" t="str">
            <v>ASISTENCIA INTEGRAL DE NI?OS, ADOLECENTES Y JOVENES VINCULADOS ACTIVIDADES DELICTIVAS,CONFLICTOS CON LEY PENAL - Ingresos Corrientes de Libre Destinacion</v>
          </cell>
        </row>
        <row r="160">
          <cell r="H160" t="str">
            <v>02-001-06-20-03-02-01-01</v>
          </cell>
          <cell r="I160" t="str">
            <v>ASISTENCIA, ATENCION Y REPARACION INTEGRAL A VICTIMAS DEL CONFLICTO ARMADO - Ingresos Corrientes de Libre Destinacion</v>
          </cell>
        </row>
        <row r="161">
          <cell r="H161" t="str">
            <v>02-001-06-20-03-03-01-01</v>
          </cell>
          <cell r="I161" t="str">
            <v>FORTALECIMIENTO AL SISTEMA INTEGRADO UNIFICADO DE ATENCION AL CIUDADANO  DE UNA  - Ingresos Corrientes de Libre Destinacion</v>
          </cell>
        </row>
        <row r="162">
          <cell r="H162" t="str">
            <v>02-001-06-20-03-03-01-02</v>
          </cell>
          <cell r="I162" t="str">
            <v>DESARROLLO DE LAS COMPETENCIAS LABORALES DE LOS SERVIDORES PUBLICOS DEL DISTRITO - Ingresos Corrientes de Libre Destinacion</v>
          </cell>
        </row>
        <row r="163">
          <cell r="H163" t="str">
            <v>02-001-06-20-03-03-02-01</v>
          </cell>
          <cell r="I163" t="str">
            <v>MEJORAMIENTO DEL MECI-SISTEMA DE GESTION DE CALIDAD - Ingresos Corrientes de Libre Destinacion</v>
          </cell>
        </row>
        <row r="164">
          <cell r="H164" t="str">
            <v>02-001-06-20-03-03-02-02</v>
          </cell>
          <cell r="I164" t="str">
            <v>SISTEMATIZACION SISTEMA DE INFORMACION Y GESTION PARA LA GOBERNABILIDAD  SIGOB  - Ingresos Corrientes de Libre Destinacion</v>
          </cell>
        </row>
        <row r="165">
          <cell r="H165" t="str">
            <v>02-001-06-20-03-03-02-03</v>
          </cell>
          <cell r="I165" t="str">
            <v>APORTES PARA LA CONECTIVIDAD Y ACCESO A LAS NUEVAS TECNOLOGIAS DE LA INFORMACION -. MODERNIZACION DE LA INFORMACION Y COMUNICACIONES - Ingresos Corrientes de Libre Destinacion</v>
          </cell>
        </row>
        <row r="166">
          <cell r="H166" t="str">
            <v>02-001-06-20-03-03-02-04</v>
          </cell>
          <cell r="I166" t="str">
            <v>FORTALECIMIENTO INSTITUCIONAL DEL ARCHIVO GENERAL DEL DISTRITO DE CARTAGENA - Ingresos Corrientes de Libre Destinacion</v>
          </cell>
        </row>
        <row r="167">
          <cell r="H167" t="str">
            <v>02-001-06-20-03-03-02-05</v>
          </cell>
          <cell r="I167" t="str">
            <v>GESTION DE CALIDAD - Ingresos Corrientes de Libre Destinacion</v>
          </cell>
        </row>
        <row r="168">
          <cell r="H168" t="str">
            <v>02-001-06-20-03-03-02-06</v>
          </cell>
          <cell r="I168" t="str">
            <v>FORTALECIMIENTO DE LA ESTRUCTURA ADMINISTRATIVA DE LA ALCALDIA DE CARTAGENA - Ingresos Corrientes de Libre Destinacion</v>
          </cell>
        </row>
        <row r="169">
          <cell r="H169" t="str">
            <v>02-001-06-20-03-03-02-07</v>
          </cell>
          <cell r="I169" t="str">
            <v>APOYO AL PROGRAMA ENCUENTROS CON MI GENTE - Ingresos Corrientes de Libre Destinacion</v>
          </cell>
        </row>
        <row r="170">
          <cell r="H170" t="str">
            <v>02-001-06-20-03-04-01-01</v>
          </cell>
          <cell r="I170" t="str">
            <v>APORTES A LOS PROCESOS DE COHESION E INCLUSION SOCIAL EN EL DISTRITO - Ingresos Corrientes de Libre Destinacion</v>
          </cell>
        </row>
        <row r="171">
          <cell r="H171" t="str">
            <v>02-001-06-20-03-04-01-02</v>
          </cell>
          <cell r="I171" t="str">
            <v>CONFORMACION Y CONSOLIDACION DE LAMESA DE BARRISCO SOCIAL TRIBUNA MULTICOLOR DE PAZ Y ARMONIA - Ingresos Corrientes de Libre Destinacion</v>
          </cell>
        </row>
        <row r="172">
          <cell r="H172" t="str">
            <v>02-001-06-20-03-04-02-01</v>
          </cell>
          <cell r="I172" t="str">
            <v>MEJORAMIENTO Y DOTACION DEL DE LA CASA GALERA DEL DISTRITO - Ingresos Corrientes de Libre Destinacion</v>
          </cell>
        </row>
        <row r="173">
          <cell r="H173" t="str">
            <v>02-001-06-20-03-04-02-02</v>
          </cell>
          <cell r="I173" t="str">
            <v>DESARROLLO DE LAS COMPETENCIAS DE LIDERAZGO Y TEJIDO SOCIALEN LAS ORGANIZACIONES COMUNITARIAS - Ingresos Corrientes de Libre Destinacion</v>
          </cell>
        </row>
        <row r="174">
          <cell r="H174" t="str">
            <v>02-001-06-20-03-04-03-01</v>
          </cell>
          <cell r="I174" t="str">
            <v>IMPLEMENTACION DEL PLAN FORMACION EN BUENAS PRACTICAS DE CULTURA CIUDADANA - Ingresos Corrientes de Libre Destinacion</v>
          </cell>
        </row>
        <row r="175">
          <cell r="H175" t="str">
            <v>02-001-06-20-03-04-04-01</v>
          </cell>
          <cell r="I175" t="str">
            <v>CIUDADANIA Y PERMANENCIA - Ingresos Corrientes de Libre Destinacion</v>
          </cell>
        </row>
        <row r="176">
          <cell r="H176" t="str">
            <v>02-001-06-20-03-05-01-01</v>
          </cell>
          <cell r="I176" t="str">
            <v>FONDO DE DESARROLLO LOCAL - FDL - Ingresos Corrientes de Libre Destinacion</v>
          </cell>
        </row>
        <row r="177">
          <cell r="H177" t="str">
            <v>02-001-06-20-03-05-01-02</v>
          </cell>
          <cell r="I177" t="str">
            <v>FONDO DE DESARROLLO LOCAL - Ingresos Corrientes de Libre Destinacion</v>
          </cell>
        </row>
        <row r="178">
          <cell r="H178" t="str">
            <v>02-001-06-20-03-05-01-03</v>
          </cell>
          <cell r="I178" t="str">
            <v>FONDO DE DESARROLLO LOCAL  - Ingresos Corrientes de Libre Destinacion</v>
          </cell>
        </row>
        <row r="179">
          <cell r="H179" t="str">
            <v>02-001-06-20-03-05-02-01</v>
          </cell>
          <cell r="I179" t="str">
            <v>FORTALECIMIENTO A ORGANIZACIONES COMUNALES, BRINDANDO HERRAMIENTAS PARA CUMPLIMIENTO DE SUS OBJETIVOS  - Ingresos Corrientes de Libre Destinacion</v>
          </cell>
        </row>
        <row r="180">
          <cell r="H180" t="str">
            <v>02-001-06-20-03-06-01-01</v>
          </cell>
          <cell r="I180" t="str">
            <v>CON MAS INGRESOS CARTAGENA VA - Ingresos Corrientes de Libre Destinacion</v>
          </cell>
        </row>
        <row r="181">
          <cell r="H181" t="str">
            <v>02-001-06-20-03-06-01-02</v>
          </cell>
          <cell r="I181" t="str">
            <v>FORTALECIMIENTO DE LA SECRETARIA DE HACIENDA - IMPLEMENTACION SOFTWARE  - Ingresos Corrientes de Libre Destinacion</v>
          </cell>
        </row>
        <row r="182">
          <cell r="H182" t="str">
            <v>02-001-06-20-03-06-01-03</v>
          </cell>
          <cell r="I182" t="str">
            <v>SANEAMIENTO FISCAL Y FINANCIERO - Ingresos Corrientes de Libre Destinacion</v>
          </cell>
        </row>
        <row r="183">
          <cell r="H183" t="str">
            <v>02-001-06-20-03-06-01-04</v>
          </cell>
          <cell r="I183" t="str">
            <v>COOPERACION INTERNACIONAL PARA EL DESARROLLO DE LA PAZ - Ingresos Corrientes de Libre Destinacion</v>
          </cell>
        </row>
        <row r="184">
          <cell r="H184" t="str">
            <v>02-001-06-20-03-06-01-05</v>
          </cell>
          <cell r="I184" t="str">
            <v>FORTALECIMIENTO INSTITUCIONAL FONDO DE PENSIONES - Ingresos Corrientes de Libre Destinacion</v>
          </cell>
        </row>
        <row r="185">
          <cell r="H185" t="str">
            <v>02-001-06-50-02-04-01-01</v>
          </cell>
          <cell r="I185" t="str">
            <v>APORTES PARA MITIGAR EL RIESGO EN LAS COMUNIDADES DEL DISTRITO - GESTION DEL RIESGO -  Ingresos Corrientes de Libre Destinacion</v>
          </cell>
        </row>
        <row r="186">
          <cell r="H186" t="str">
            <v>02-001-06-50-02-07-03-01</v>
          </cell>
          <cell r="I186" t="str">
            <v>CARTAGENA COMPETITIVA Y COMPATIBLE CON EL CLIMA 4C - Ingresos Corrientes de Libre Destinacion</v>
          </cell>
        </row>
        <row r="187">
          <cell r="H187" t="str">
            <v>02-001-06-50-02-07-03-02</v>
          </cell>
          <cell r="I187" t="str">
            <v>PROTECCION DEL BORDE COSTERO DESDE EL ESPOLON IRIBARREN HASTA EL TUNEL EN CRESPO - Ingresos Corrientes de Libre Destinacion</v>
          </cell>
        </row>
        <row r="188">
          <cell r="H188" t="str">
            <v>02-001-06-50-03-05-01-01</v>
          </cell>
          <cell r="I188" t="str">
            <v>FORTALECIMIENTO DEL BANCO DE PROGRAMAS Y PROYECTOS DE INVERSION PUBLICA DEL DISTRITO - Ingresos Corrientes de Libre Destinacion</v>
          </cell>
        </row>
        <row r="189">
          <cell r="H189" t="str">
            <v>02-001-06-50-03-05-01-02</v>
          </cell>
          <cell r="I189" t="str">
            <v>FORTALECIMIENTO DEL CTP - Ingresos Corrientes de Libre Destinacion</v>
          </cell>
        </row>
        <row r="190">
          <cell r="H190" t="str">
            <v>02-001-06-50-03-05-01-03</v>
          </cell>
          <cell r="I190" t="str">
            <v>FORTALECIMIENTO A LA ESTRATIFICACION EN EL DISTRITO DE CARTAGENA - Ingresos Corrientes de Libre Destinacion</v>
          </cell>
        </row>
        <row r="191">
          <cell r="H191" t="str">
            <v>02-001-06-50-03-05-01-04</v>
          </cell>
          <cell r="I191" t="str">
            <v>FORTALECIMIENTO DE SISTEMA DE INFORMACION GEOGRAFICA DE CARTAGENA - Ingresos Corrientes de Libre Destinacion</v>
          </cell>
        </row>
        <row r="192">
          <cell r="H192" t="str">
            <v>02-001-06-50-03-05-01-05</v>
          </cell>
          <cell r="I192" t="str">
            <v>MODELO INTEGRADO DE GESTION Y PLANEACION - Ingresos Corrientes de Libre Destinacion</v>
          </cell>
        </row>
        <row r="193">
          <cell r="H193" t="str">
            <v>02-001-06-50-03-05-01-06</v>
          </cell>
          <cell r="I193" t="str">
            <v>FORTALECIMIENTO DE PROCESOS DE MONITOREO Y SEGUIMIENTO DE LA  INVERSION PUBLICA - Ingresos Corrientes de Libre Destinacion</v>
          </cell>
        </row>
        <row r="194">
          <cell r="H194" t="str">
            <v>02-001-06-50-03-05-01-07</v>
          </cell>
          <cell r="I194" t="str">
            <v>FORTALECIMIENTO AL SISBEN - Ingresos Corrientes de Libre Destinacion</v>
          </cell>
        </row>
        <row r="195">
          <cell r="H195" t="str">
            <v>02-001-06-50-03-05-01-08</v>
          </cell>
          <cell r="I195" t="str">
            <v>IMPLEMENTACION SISBEN IV - Ingresos Corrientes de Libre Destinacion</v>
          </cell>
        </row>
        <row r="196">
          <cell r="H196" t="str">
            <v>02-002-06-20-02-07-02-01</v>
          </cell>
          <cell r="I196" t="str">
            <v>RECUPERACION DE SISTEMAS DE CA?OS Y LAGOS COMO SOPORTE ESTRUCTURAL DEL DESARROLLO Y ESPACIO PUBLICO - Sobretasa Alcantarillado</v>
          </cell>
        </row>
        <row r="197">
          <cell r="H197" t="str">
            <v>02-002-06-93-02-04-01-01</v>
          </cell>
          <cell r="I197" t="str">
            <v>CONTROL DEL RIESGO EN NUESTRO TERRITORIO-PLAN DE ACCION -CALAMIDAD PUBLICA -Sobretasa Alcantarillado</v>
          </cell>
        </row>
        <row r="198">
          <cell r="H198" t="str">
            <v>02-002-06-95-02-04-01-01</v>
          </cell>
          <cell r="I198" t="str">
            <v>CONTROL DEL RIESGO EN NUESTRO TERRITORIO-PLAN DE ACCION -CALAMIDAD PUBLICA -Sobretasa Alcantarillado</v>
          </cell>
        </row>
        <row r="199">
          <cell r="H199" t="str">
            <v>02-005-06-95-03-01-02-01</v>
          </cell>
          <cell r="I199" t="str">
            <v>CONVENIO INTERADIMINISTRATIVO MINISTERIO DEL INTERIOR FONDO NACIONAL DE SEGURIDAD Y CONVIVENCIA CIUDADANA FONSECON - DISTRITO DE CARTAGENA DE INDIAS - Convenios</v>
          </cell>
        </row>
        <row r="200">
          <cell r="H200" t="str">
            <v>02-006-06-50-03-05-01-01</v>
          </cell>
          <cell r="I200" t="str">
            <v>FORTALECIMIENTO A LA ESTRATIFICACION EN EL DISTRITO DE CARTAGENA - Aportes Estratificacion Distrital</v>
          </cell>
        </row>
        <row r="201">
          <cell r="H201" t="str">
            <v>02-007-06-20-03-01-01-01</v>
          </cell>
          <cell r="I201" t="str">
            <v>PLAN INTEGRAL DE SEGURIDAD CIUDADANA - Recursos FONSET</v>
          </cell>
        </row>
        <row r="202">
          <cell r="H202" t="str">
            <v>02-008-06-10-02-08-01-01</v>
          </cell>
          <cell r="I202" t="str">
            <v>RECUPERACION DEL ESPACIO PUBLICO - Amoblamiento urbano</v>
          </cell>
        </row>
        <row r="203">
          <cell r="H203" t="str">
            <v>02-008-06-93-02-04-01-01</v>
          </cell>
          <cell r="I203" t="str">
            <v>CONTROL DEL RIESGO EN NUESTRO TERRITORIO -PLAN DE ACCION -CALAMIDAD PUBLICA - Amoblamiento Urbano</v>
          </cell>
        </row>
        <row r="204">
          <cell r="H204" t="str">
            <v>02-008-06-95-02-04-01-01</v>
          </cell>
          <cell r="I204" t="str">
            <v>CONTROL DEL RIESGO EN NUESTRO TERRITORIO -PLAN DE ACCION -CALAMIDAD PUBLICA - Amoblamiento Urbano</v>
          </cell>
        </row>
        <row r="205">
          <cell r="H205" t="str">
            <v>02-009-06-93-02-04-01-01</v>
          </cell>
          <cell r="I205" t="str">
            <v>CONTROL DEL RIESGO EN NUESTRO TERRITORIO -PLAN DE ACCION -CALAMIDAD PUBLICA -Recursos Provisionados</v>
          </cell>
        </row>
        <row r="206">
          <cell r="H206" t="str">
            <v>02-009-06-95-02-04-01-01</v>
          </cell>
          <cell r="I206" t="str">
            <v>CONTROL DEL RIESGO EN NUESTRO TERRITORIO -PLAN DE ACCION -CALAMIDAD PUBLICA - Recursos Provisionados</v>
          </cell>
        </row>
        <row r="207">
          <cell r="H207" t="str">
            <v>02-010-06-20-02-02-01-01</v>
          </cell>
          <cell r="I207" t="str">
            <v>FORMULACION SISTEMA INTEGRADO DE MONITOREO DE LOS RECURSOS NATURALES URBANOS - Licencias, Permisos y Multas EPA</v>
          </cell>
        </row>
        <row r="208">
          <cell r="H208" t="str">
            <v>02-011-06-20-01-04-07-01</v>
          </cell>
          <cell r="I208" t="str">
            <v>OBSERVATORIO DE CIENCIAS APLICADAS AL DEPORTE  DE CARTAGENA DE INDIAS  - Rendimientos Financieros IDER</v>
          </cell>
        </row>
        <row r="209">
          <cell r="H209" t="str">
            <v>02-012-06-20-01-03-01-01</v>
          </cell>
          <cell r="I209" t="str">
            <v>PROTECCION, DIFUSION Y SALVAGUARDA DEL PATRIMONIO, LA IDENTIDAD Y MEMORIA DE CARTAGENA PATRIMONIO - Convenios y Venta de Servicios IPCC</v>
          </cell>
        </row>
        <row r="210">
          <cell r="H210" t="str">
            <v>02-013-06-20-01-02-01-01</v>
          </cell>
          <cell r="I210" t="str">
            <v>DESARROLLO INSTITUCIONAL DEL DEPARTAMENTO ADMINISTRATIVO DE SALUD - Rendimientos Financieros Coljuegos</v>
          </cell>
        </row>
        <row r="211">
          <cell r="H211" t="str">
            <v>02-014-06-20-03-03-02-01</v>
          </cell>
          <cell r="I211" t="str">
            <v>FORTALECIMIENTO INSTITUCIONAL EPA, EN EL DISTRITO - Tasa retributiva</v>
          </cell>
        </row>
        <row r="212">
          <cell r="H212" t="str">
            <v>02-015-06-20-01-02-01-01</v>
          </cell>
          <cell r="I212" t="str">
            <v>CONTINUIDAD DEL ASEGURAMIENTO A POBLACION AFILIADA A REGIMEN SUBSIDIADO - Coljuegos - Sin situacion de fondos</v>
          </cell>
        </row>
        <row r="213">
          <cell r="H213" t="str">
            <v>02-015-06-20-01-02-01-03</v>
          </cell>
          <cell r="I213" t="str">
            <v>DESARROLLO INSTITUCIONAL DEL DEPARTAMENTO ADMINISTRATIVO DE SALUD - Coljuegos - Con situacion de fondos</v>
          </cell>
        </row>
        <row r="214">
          <cell r="H214" t="str">
            <v>02-015-06-20-01-02-01-04</v>
          </cell>
          <cell r="I214" t="str">
            <v>VIGILANCIA Y CONTROL DEL SISTEMA OBLIGATORIO DE GARANTIAS DE CALIDAD EN ATENCION EN SALUD - Coljuegos - Con situacion de fondos</v>
          </cell>
        </row>
        <row r="215">
          <cell r="H215" t="str">
            <v>02-016-06-20-01-02-01-11</v>
          </cell>
          <cell r="I215" t="str">
            <v>VIGILANCIA EN SALUD PUBLICA - Ministerio de Proteccion Social</v>
          </cell>
        </row>
        <row r="216">
          <cell r="H216" t="str">
            <v>02-016-06-20-01-02-08-01</v>
          </cell>
          <cell r="I216" t="str">
            <v>PREVENCION Y CONTROL DE LA LEPRA - Ministerio de Proteccion Social</v>
          </cell>
        </row>
        <row r="217">
          <cell r="H217" t="str">
            <v>02-016-06-20-01-02-08-02</v>
          </cell>
          <cell r="I217" t="str">
            <v>PREVENCION Y CONTROL DE LA TUBERCULOSIS - Ministerio de Proteccion Social</v>
          </cell>
        </row>
        <row r="218">
          <cell r="H218" t="str">
            <v>02-016-06-20-01-02-08-03</v>
          </cell>
          <cell r="I218" t="str">
            <v>PREVENCION, PROMOCION, VIGILANCIA Y CONTROL DE ENFERMEDADES DE TRANSMISION VECTORIAL - Ministerio de Proteccion Social</v>
          </cell>
        </row>
        <row r="219">
          <cell r="H219" t="str">
            <v>02-016-06-20-01-02-08-04</v>
          </cell>
          <cell r="I219" t="str">
            <v>PROMOCION Y PREVENCION Y CONTROL DE ENFERMEDADES TRANSMITITDAS POR VECTORES  - Ministerio de Proteccion Social</v>
          </cell>
        </row>
        <row r="220">
          <cell r="H220" t="str">
            <v>02-017-06-20-01-02-01-01</v>
          </cell>
          <cell r="I220" t="str">
            <v>DESARROLLO INSTITUCIONAL DEL DEPARTAMENTO ADMINISTRATIVO DE SALUD - Rendimientos Financieros Fondo Local de Salud</v>
          </cell>
        </row>
        <row r="221">
          <cell r="H221" t="str">
            <v>02-019-06-10-02-09-02-01</v>
          </cell>
          <cell r="I221" t="str">
            <v>FORTALECIMIENTO DEL TRANSPORTE ASOCIADO AL SITM - Sobretasa a la Gasolina</v>
          </cell>
        </row>
        <row r="222">
          <cell r="H222" t="str">
            <v>02-020-06-20-02-10-02-01</v>
          </cell>
          <cell r="I222" t="str">
            <v>IMPLEMENTACION AJUSTAR Y EJECUTAR LOS PROGRAMAS CONTENIDOS EN EL PGIRS DEL DISTRITO - ESTRATEGIA, SEGUIMIENTO  - Servicio de Aseo</v>
          </cell>
        </row>
        <row r="223">
          <cell r="H223" t="str">
            <v>02-022-06-20-02-09-01-01</v>
          </cell>
          <cell r="I223" t="str">
            <v>REDUCCION DE LA ACCIDENTALIDAD VIAL - Impuesto de vehiculo Automotor</v>
          </cell>
        </row>
        <row r="224">
          <cell r="H224" t="str">
            <v>02-022-06-20-02-09-01-02</v>
          </cell>
          <cell r="I224" t="str">
            <v>FORTALECIMIENTO INSTITUCIONAL Y FINANCIERO DEL DATT - Impuesto de vehiculo Automotor</v>
          </cell>
        </row>
        <row r="225">
          <cell r="H225" t="str">
            <v>02-022-06-20-02-09-01-03</v>
          </cell>
          <cell r="I225" t="str">
            <v>MEJORAMIENTO DE LA MOVILIDAD DEL DISTRITO - Impuesto de vehiculo Automotor</v>
          </cell>
        </row>
        <row r="226">
          <cell r="H226" t="str">
            <v>02-022-06-20-02-09-01-04</v>
          </cell>
          <cell r="I226" t="str">
            <v>MEJORAMIENTO DE LA COBERTURA REAL DEL TRANSPORTE PUBLICO DEL DISTRITO - Impuesto de vehiculo Automotor</v>
          </cell>
        </row>
        <row r="227">
          <cell r="H227" t="str">
            <v>02-022-06-20-02-09-01-05</v>
          </cell>
          <cell r="I227" t="str">
            <v>DEFICIT FISCAL - Impuesto de vehiculo Automotor</v>
          </cell>
        </row>
        <row r="228">
          <cell r="H228" t="str">
            <v>02-022-06-20-02-09-02-02</v>
          </cell>
          <cell r="I228" t="str">
            <v>FORTALECIMEINTO DEL CONTROL ASOCIADO AL SISTEMA INTEGRADO DE TRANSPORTE MASIVO-TRANSCARIBE - Impuesto de vehiculo Automotor</v>
          </cell>
        </row>
        <row r="229">
          <cell r="H229" t="str">
            <v>02-023-06-20-02-04-02-01</v>
          </cell>
          <cell r="I229" t="str">
            <v>ACTUALIZACION CONSTRUCCION DEL PLAN DE DRENAJES PLUVIALES DEL DISTRITO - Rendimientos Financieros - Valorizacion</v>
          </cell>
        </row>
        <row r="230">
          <cell r="H230" t="str">
            <v>02-024-06-20-01-04-03-02</v>
          </cell>
          <cell r="I230" t="str">
            <v>IMPLEMENTACION PROYECTO EVENTOS RECREATIVOS COMUNITARIOS  RECREANDO LA GENTE  - Espectaculos Publicos IDER</v>
          </cell>
        </row>
        <row r="231">
          <cell r="H231" t="str">
            <v>02-024-06-20-01-04-07-01</v>
          </cell>
          <cell r="I231" t="str">
            <v>OBSERVATORIO DE CIENCIAS APLICADAS AL DEPORTE  DE CARTAGENA DE INDIAS  - Espectaculos Publicos IDER</v>
          </cell>
        </row>
        <row r="232">
          <cell r="H232" t="str">
            <v>02-026-06-20-01-06-01-01</v>
          </cell>
          <cell r="I232" t="str">
            <v>FORTALECIMIENTO DE ENTORNOS Y ESPACIOS PROTECTORES PARA UNA PRIMERA INFANCIA FELIZ Y PROTEGIDA - SGP Atencion Integral a la primera infancia</v>
          </cell>
        </row>
        <row r="233">
          <cell r="H233" t="str">
            <v>02-027-06-20-01-04-01-01</v>
          </cell>
          <cell r="I233" t="str">
            <v>FORMACION PROYECTO ESCUELA DE INICIACION Y FORMACION DEPORTIVA  ESCUELA DEPORTE  - Arrendamiento Escenarios Deportivos</v>
          </cell>
        </row>
        <row r="234">
          <cell r="H234" t="str">
            <v>02-027-06-20-01-04-03-01</v>
          </cell>
          <cell r="I234" t="str">
            <v>APOYO PROMOCION MASIVA DE UNA VIDA ACTIVA - Arrendamiento Escenarios Deportivos</v>
          </cell>
        </row>
        <row r="235">
          <cell r="H235" t="str">
            <v>02-027-06-20-01-04-04-01</v>
          </cell>
          <cell r="I235" t="str">
            <v>CONSTRUCCION, ADECUACION, MEJORAMIENTO Y MANTENIMIENTO DE LOS ESCENARIOS DEPORTIVOS  MAS GENTE INTEGRADA  - Arrendamiento Escenarios Deportivos</v>
          </cell>
        </row>
        <row r="236">
          <cell r="H236" t="str">
            <v>02-027-06-20-01-04-07-01</v>
          </cell>
          <cell r="I236" t="str">
            <v>OBSERVATORIO DE CIENCIAS APLICADAS AL DEPORTE  DE CARTAGENA DE INDIAS  - Arrendamiento Escenarios Deportivos</v>
          </cell>
        </row>
        <row r="237">
          <cell r="H237" t="str">
            <v>02-028-06-20-01-01-01-01</v>
          </cell>
          <cell r="I237" t="str">
            <v>FORTALECIMIENTO AL PROGRAMA DE ALIMENTACION ESCOLAR EN LAS IEO - Asignacion especial MEN</v>
          </cell>
        </row>
        <row r="238">
          <cell r="H238" t="str">
            <v>02-031-06-20-02-02-02-01</v>
          </cell>
          <cell r="I238" t="str">
            <v>CONTROL,VIGILANCIA Y SEGUIMIENTO AMBIENTAL - Ley 99/93</v>
          </cell>
        </row>
        <row r="239">
          <cell r="H239" t="str">
            <v>02-031-06-20-02-02-03-01</v>
          </cell>
          <cell r="I239" t="str">
            <v>EDUCACION Y CULTURA AMBIENTAL EN EL DISTRITO DE CARTAGENA  - Ley 99/93</v>
          </cell>
        </row>
        <row r="240">
          <cell r="H240" t="str">
            <v>02-031-06-20-02-03-01-01</v>
          </cell>
          <cell r="I240" t="str">
            <v>MITIGACION Y GESTION DEL RIESGO AMBIENTAL  - Ley 99/93</v>
          </cell>
        </row>
        <row r="241">
          <cell r="H241" t="str">
            <v>02-031-06-20-02-03-02-01</v>
          </cell>
          <cell r="I241" t="str">
            <v>VEGETACION BIODIVERSIDAD Y SERVICIOS ECOSISTEMICOS EN EL PERIMETRO URBANO - Ley 99/93</v>
          </cell>
        </row>
        <row r="242">
          <cell r="H242" t="str">
            <v>02-031-06-20-02-03-04-01</v>
          </cell>
          <cell r="I242" t="str">
            <v>OPERACION Y MANTENIMIENTO DE LA BOCANA Y DARSENA EN CARTAGENA - Ley 99/93</v>
          </cell>
        </row>
        <row r="243">
          <cell r="H243" t="str">
            <v>02-031-06-20-03-03-02-01</v>
          </cell>
          <cell r="I243" t="str">
            <v>FORTALECIMIENTO INSTITUCIONAL EPA, EN EL DISTRITO - Ley 99/93</v>
          </cell>
        </row>
        <row r="244">
          <cell r="H244" t="str">
            <v>02-032-06-20-01-03-02-04</v>
          </cell>
          <cell r="I244" t="str">
            <v>FORTALECIMIENTO AL ARTE Y LA CULTURA PARA LA VIDA Y LA PAZ ESCENARIO PARA LAS ARTES - Venta de Servicios Teatro Adolfo Mejia</v>
          </cell>
        </row>
        <row r="245">
          <cell r="H245" t="str">
            <v>02-033-06-20-02-10-02-01</v>
          </cell>
          <cell r="I245" t="str">
            <v>IMPLEMENTACION AJUSTAR Y EJECUTAR LOS PROGRAMAS CONTENIDOS EN EL PGIRS DEL DISTRITO - Impuesto de aseo</v>
          </cell>
        </row>
        <row r="246">
          <cell r="H246" t="str">
            <v>02-034-06-20-02-10-02-05</v>
          </cell>
          <cell r="I246" t="str">
            <v>MANTENIMIENTO ADMINISTRACION Y OPERACION DE LOS CEMENTERIOS - Venta de Servicios Cementerios</v>
          </cell>
        </row>
        <row r="247">
          <cell r="H247" t="str">
            <v>02-034-06-93-02-04-01-01</v>
          </cell>
          <cell r="I247" t="str">
            <v>CONTROL DEL RIESGO EN NUESTRO TERRITORIO -PLAN DE ACCION -CALAMIDAD PUBLICA - Venta De Servicios Cementerios</v>
          </cell>
        </row>
        <row r="248">
          <cell r="H248" t="str">
            <v>02-034-06-95-02-04-01-01</v>
          </cell>
          <cell r="I248" t="str">
            <v>CONTROL DEL RIESGO EN NUESTRO TERRITORIO -PLAN DE ACCION -CALAMIDAD PUBLICA - Venta de Servicios Cementerios</v>
          </cell>
        </row>
        <row r="249">
          <cell r="H249" t="str">
            <v>02-035-06-20-02-07-01-01</v>
          </cell>
          <cell r="I249" t="str">
            <v>CONSTRUCCION Y REHABILITACION DE VIAS PARA LA COMPETITIVIDAD EN EL DISTRITO DE CARTAGENA - Impuesto a la construccion</v>
          </cell>
        </row>
        <row r="250">
          <cell r="H250" t="str">
            <v>02-037-06-10-03-01-03-01</v>
          </cell>
          <cell r="I250" t="str">
            <v>FORTALECIMIENTO SISTEMA  ACCESO A JUSTICIA CERCANA AL CIUDADANO: CASAS DE JUSTICIA,INSPECCIONES Y COMISARIAS - Rendimientos Financieros ICLD</v>
          </cell>
        </row>
        <row r="251">
          <cell r="H251" t="str">
            <v>02-037-06-20-01-05-01-01</v>
          </cell>
          <cell r="I251" t="str">
            <v>APOYO AL PROYECTO IDENTIFICACION PARA SUPERACION DE LA POBREZA Y LA DESIGUALDAD - Rendimientos financieros ICLD</v>
          </cell>
        </row>
        <row r="252">
          <cell r="H252" t="str">
            <v>02-037-06-20-01-05-01-02</v>
          </cell>
          <cell r="I252" t="str">
            <v>APOYO PROYECTO BANCARIZACION Y AHORRO PARA LA SUPERACION DE POBREZA Y DESIGUALDAD - Rendimientos financieros ICLD</v>
          </cell>
        </row>
        <row r="253">
          <cell r="H253" t="str">
            <v>02-037-06-20-01-05-01-03</v>
          </cell>
          <cell r="I253" t="str">
            <v>APOYO PARA LA EJECUCION Y DESARROLLO DEL PROGRAMA MAS FAMILIA EN ACCION - Rendimientos financieros ICLD</v>
          </cell>
        </row>
        <row r="254">
          <cell r="H254" t="str">
            <v>02-037-06-20-02-01-01-01</v>
          </cell>
          <cell r="I254" t="str">
            <v>ECONOMIA Y DESARROLLO - Rendimientos financieros  ICLD</v>
          </cell>
        </row>
        <row r="255">
          <cell r="H255" t="str">
            <v>02-038-06-10-02-08-01-01</v>
          </cell>
          <cell r="I255" t="str">
            <v>IMPLEMENTACION, REGLAMENTACION DE ESPACIO PUBLICO - Rendimientos financieros credito  interno</v>
          </cell>
        </row>
        <row r="256">
          <cell r="H256" t="str">
            <v>02-038-06-10-02-08-01-02</v>
          </cell>
          <cell r="I256" t="str">
            <v>PROTECCION M2 DE ZONAS VERDES DENTRO DEL ESPACIO PUBLICO - Rendimientos financieros credito interno</v>
          </cell>
        </row>
        <row r="257">
          <cell r="H257" t="str">
            <v>02-038-06-10-03-03-02-01</v>
          </cell>
          <cell r="I257" t="str">
            <v>MODERNIZAR LA PLANTA DE PERSONAL DE LA ALCALDIA DE CARTAGENA - Rendimientos financieros credito interno</v>
          </cell>
        </row>
        <row r="258">
          <cell r="H258" t="str">
            <v>02-038-06-20-02-04-01-01</v>
          </cell>
          <cell r="I258" t="str">
            <v>CONTROL DEL RIESGO EN NUESTRO TERRITORIO - Rendimientos financieros credito interno</v>
          </cell>
        </row>
        <row r="259">
          <cell r="H259" t="str">
            <v>02-038-06-20-02-04-01-02</v>
          </cell>
          <cell r="I259" t="str">
            <v>APORTES PARA MITIGAR EL RIESGO EN LAS COMUNIDADES DEL DISTRITO - Rendimientos financieros Credito Interno</v>
          </cell>
        </row>
        <row r="260">
          <cell r="H260" t="str">
            <v>02-038-06-93-02-04-01-01</v>
          </cell>
          <cell r="I260" t="str">
            <v>CONTROL DEL RIESGO EN NUESTRO TERRITORIO -PLAN DE ACCION -CALAMIDAD PUBLICA - Rendimientos Financieros CrEdito Sindicado 2014</v>
          </cell>
        </row>
        <row r="261">
          <cell r="H261" t="str">
            <v>02-038-06-95-02-04-01-01</v>
          </cell>
          <cell r="I261" t="str">
            <v>CONTROL DEL RIESGO EN NUESTRO TERRITORIO -PLAN DE ACCION -CALAMIDAD PUBLICA - Rendimientos Financieros CrEdito Sindicado 2014</v>
          </cell>
        </row>
        <row r="262">
          <cell r="H262" t="str">
            <v>02-039-06-20-02-10-01-01</v>
          </cell>
          <cell r="I262" t="str">
            <v>CONSTRUCCION VIVIENDA NUEVA, CASA PA' MI GENTE, POBREZA EXTREMA - Impuesto Predial Unificado 15%</v>
          </cell>
        </row>
        <row r="263">
          <cell r="H263" t="str">
            <v>02-039-06-20-02-10-01-02</v>
          </cell>
          <cell r="I263" t="str">
            <v>CONSTRUCCION VIVIENDA NUEVA, CASA PA' MI GENTE, CUIDADELA PRIMERO LA GENTE - Impuesto Predial Unificado 15%</v>
          </cell>
        </row>
        <row r="264">
          <cell r="H264" t="str">
            <v>02-039-06-20-02-10-01-03</v>
          </cell>
          <cell r="I264" t="str">
            <v>CONSTRUCCION VIVIENDA NUEVA, CASA PA' MI GENTE, POBLACION VICTIMA DEL CONFLICTO ARMADO - Impuesto Predial Unificado 15%</v>
          </cell>
        </row>
        <row r="265">
          <cell r="H265" t="str">
            <v>02-039-06-20-02-10-01-04</v>
          </cell>
          <cell r="I265" t="str">
            <v>CONSTRUCCION VIVIENDA NUEVA CASA PA' MI GENTE, ADQUISICION BANCO DE TIERRAS - Impuesto Predial Unificado 15%</v>
          </cell>
        </row>
        <row r="266">
          <cell r="H266" t="str">
            <v>02-039-06-20-02-10-01-05</v>
          </cell>
          <cell r="I266" t="str">
            <v>INTERESES SERVICIO DE LA DEUDA - Impuesto Predial Unificado 15%</v>
          </cell>
        </row>
        <row r="267">
          <cell r="H267" t="str">
            <v>02-039-06-20-02-10-01-06</v>
          </cell>
          <cell r="I267" t="str">
            <v>MI CASA MEJORADA SECTOR URBANO - Impuesto Predial Unificado 15%</v>
          </cell>
        </row>
        <row r="268">
          <cell r="H268" t="str">
            <v>02-039-06-20-02-10-01-07</v>
          </cell>
          <cell r="I268" t="str">
            <v>MI CASA MEJORADA, SECTOR RURAL - Impuesto Predial Unificado 15%</v>
          </cell>
        </row>
        <row r="269">
          <cell r="H269" t="str">
            <v>02-039-06-20-02-10-01-08</v>
          </cell>
          <cell r="I269" t="str">
            <v>MI CASA MEJORADA, BARRIO PA' MI GENTE, CONSTRUCCION DE PARQUES - Impuesto Predial Unificado 15%</v>
          </cell>
        </row>
        <row r="270">
          <cell r="H270" t="str">
            <v>02-039-06-20-02-10-01-09</v>
          </cell>
          <cell r="I270" t="str">
            <v>MI CASA, MI TITULO - Impuesto Predial Unificado 15%</v>
          </cell>
        </row>
        <row r="271">
          <cell r="H271" t="str">
            <v>02-040-06-20-03-01-01-01</v>
          </cell>
          <cell r="I271" t="str">
            <v>PLAN INTEGRAL DE SEGURIDAD CIUDADANA - Contribucion de Contratos de Obras Publicas</v>
          </cell>
        </row>
        <row r="272">
          <cell r="H272" t="str">
            <v>02-040-06-93-02-04-01-01</v>
          </cell>
          <cell r="I272" t="str">
            <v>CONTROL DEL RIESGO EN NUESTRO TERRITORIO -PLAN DE ACCION -CALAMIDAD PUBLICA - ContribuciOn De Contratos De Obras Publicas</v>
          </cell>
        </row>
        <row r="273">
          <cell r="H273" t="str">
            <v>02-040-06-95-02-04-01-01</v>
          </cell>
          <cell r="I273" t="str">
            <v>CONTROL DEL RIESGO EN NUESTRO TERRITORIO -PLAN DE ACCION -CALAMIDAD PUBLICA - ContribuciOn De Contratos De Obras Publicas</v>
          </cell>
        </row>
        <row r="274">
          <cell r="H274" t="str">
            <v>02-044-06-20-03-01-02-01</v>
          </cell>
          <cell r="I274" t="str">
            <v>FORTALECIMIENTO DEL CUERPO DE BOMBREOS DE CARTAGENA PARA OPTIMIZAR SU NIVEL DE ANTICIPACION Y MITIGACION DE INCENDIOS - Rendimientos financieros Sobretasa Bomberil</v>
          </cell>
        </row>
        <row r="275">
          <cell r="H275" t="str">
            <v>02-049-06-20-01-02-01-01</v>
          </cell>
          <cell r="I275" t="str">
            <v>CONTINUIDAD DEL ASEGURAMIENTO A POBLACION AFILIADA A REGIMEN SUBSIDIADO  - ADRES</v>
          </cell>
        </row>
        <row r="276">
          <cell r="H276" t="str">
            <v>02-049-06-20-01-02-01-02</v>
          </cell>
          <cell r="I276" t="str">
            <v>TASA SUPERINTENDENCIA DE SALUD (SIN SITUACION DE FONDO ) - CONTINUIDAD  - ADRES</v>
          </cell>
        </row>
        <row r="277">
          <cell r="H277" t="str">
            <v>02-051-06-20-03-01-06-01</v>
          </cell>
          <cell r="I277" t="str">
            <v>OPTIMIZACION TECNOLOGICA A LAS HERRAMIENTAS DE SEGURIDAD - Impuesto predial unificado (1%)</v>
          </cell>
        </row>
        <row r="278">
          <cell r="H278" t="str">
            <v>02-051-06-20-03-01-07-01</v>
          </cell>
          <cell r="I278" t="str">
            <v>FORTALECIMIENTO LOGISTICO DE LA INFRAESTRUCTURA PARA LA SEGURIDAD - Impuesto predial unificado (1%)</v>
          </cell>
        </row>
        <row r="279">
          <cell r="H279" t="str">
            <v>02-051-06-20-03-01-09-01</v>
          </cell>
          <cell r="I279" t="str">
            <v>FORTALECIMIENTO INSTITUCIONAL DE DISTRISEGURIDAD - Impuesto predial unificado (1%)</v>
          </cell>
        </row>
        <row r="280">
          <cell r="H280" t="str">
            <v>02-052-06-20-03-06-01-01</v>
          </cell>
          <cell r="I280" t="str">
            <v>COOPERACION INTERNACIONAL PARA EL DESARROLLO DE LA PAZ - Recursos de Cooperacion Internacional</v>
          </cell>
        </row>
        <row r="281">
          <cell r="H281" t="str">
            <v>02-053-06-10-02-11-01-01</v>
          </cell>
          <cell r="I281" t="str">
            <v>CONVENIO RECUPERACION CANAL DEL DIQUE - Contraprestaciones portuarias</v>
          </cell>
        </row>
        <row r="282">
          <cell r="H282" t="str">
            <v>02-053-06-20-01-05-01-01</v>
          </cell>
          <cell r="I282" t="str">
            <v>APOYO PROYECTO HABITABILIDAD PARA LA SUPERACION DE LA POBREZA Y LA DESIGUALDAD - Contraprestaciones Portuarias</v>
          </cell>
        </row>
        <row r="283">
          <cell r="H283" t="str">
            <v>02-053-06-20-01-05-01-02</v>
          </cell>
          <cell r="I283" t="str">
            <v>APOYO PROYECTO INGRESO Y TRABAJO PARA LA SUPERACION DE LA POBREZA Y DESIGUALDAD - Contraprestaciones portuarias</v>
          </cell>
        </row>
        <row r="284">
          <cell r="H284" t="str">
            <v>02-055-06-20-02-10-02-01</v>
          </cell>
          <cell r="I284" t="str">
            <v>ACUEDUCTO Y ALCANTARILLADO - SGP Proposito General - Agua Potable y Saneamiento Basico</v>
          </cell>
        </row>
        <row r="285">
          <cell r="H285" t="str">
            <v>02-055-06-20-02-10-02-02</v>
          </cell>
          <cell r="I285" t="str">
            <v>SERVICIOS PUBLICOS DOMICILIARIOS PARA LA GENTE - SGP Proposito General - Agua Potable y Saneamiento Basico</v>
          </cell>
        </row>
        <row r="286">
          <cell r="H286" t="str">
            <v>02-056-06-20-01-01-04-01</v>
          </cell>
          <cell r="I286" t="str">
            <v>CONSOLIDAR FONDOS DE BECAS DE EDUCACION SUPERIOR, PARA LOS MEJORES EGRESADOS DE LAS IEO - Fondo Educativo - Bicentenario de Cartagena - ICAT 3%</v>
          </cell>
        </row>
        <row r="287">
          <cell r="H287" t="str">
            <v>02-057-06-20-01-03-01-01</v>
          </cell>
          <cell r="I287" t="str">
            <v>PROTECCION, DIFUSION Y SALVAGUARDA DEL PATRIMONIO, LA IDENTIDAD Y MEMORIA DE CARTAGENA PATRIMONIO - SGP Proposito General - Cultura</v>
          </cell>
        </row>
        <row r="288">
          <cell r="H288" t="str">
            <v>02-057-06-20-01-03-01-02</v>
          </cell>
          <cell r="I288" t="str">
            <v>PROTECCION, DIFUSION Y SALVAGUARDA DEL PATRIMONIO, LA IDENTIDAD Y MEMORIA DE CARTAGENA - CONTEXTOS POBLACIONALES - SGP Proposito General - Cultura</v>
          </cell>
        </row>
        <row r="289">
          <cell r="H289" t="str">
            <v>02-057-06-20-01-03-02-01</v>
          </cell>
          <cell r="I289" t="str">
            <v>FORTALECIMIENTO AL ARTE Y LA CULTURA PARA LA VIDA Y LA PAZ - LEER PARA CRECER - SGP Proposito General - Cultura</v>
          </cell>
        </row>
        <row r="290">
          <cell r="H290" t="str">
            <v>02-057-06-20-01-03-02-02</v>
          </cell>
          <cell r="I290" t="str">
            <v>FORTALECIMIENTO AL ARTE Y LA CULTURA PARA LA VIDA Y LA PAZ - CREACION ARTISTICA - SGP Proposito General - Cultura</v>
          </cell>
        </row>
        <row r="291">
          <cell r="H291" t="str">
            <v>02-057-06-20-01-03-02-03</v>
          </cell>
          <cell r="I291" t="str">
            <v>FORTALECIMIENTO AL ARTE Y LA CULTURA PARA LA VIDA Y LA PAZ - ESCENARIO DE ARTES - SGP Proposito General - Cultura</v>
          </cell>
        </row>
        <row r="292">
          <cell r="H292" t="str">
            <v>02-057-06-20-01-03-02-04</v>
          </cell>
          <cell r="I292" t="str">
            <v>FORTALECIMIENTO AL ARTE Y LA CULTURA PARA LA VIDA Y LA PAZ ESCENARIO PARA LAS ARTES - SGP Proposito General - Cultura</v>
          </cell>
        </row>
        <row r="293">
          <cell r="H293" t="str">
            <v>02-057-06-20-01-03-03-01</v>
          </cell>
          <cell r="I293" t="str">
            <v>FORTALECIMIENTO A LA ECONOMIA CULTURAL Y CREATIVA PARA GESTORES Y ACTORES CULTURALES - SGP Proposito General - Cultura</v>
          </cell>
        </row>
        <row r="294">
          <cell r="H294" t="str">
            <v>02-057-06-20-01-03-04-01</v>
          </cell>
          <cell r="I294" t="str">
            <v>FORTALECIMIENTO A LA INSTITUCIONALIDAD CULTURAL Y LA PARTICIPACION CIUDADANA - SGP Proposito General - Cultura</v>
          </cell>
        </row>
        <row r="295">
          <cell r="H295" t="str">
            <v>02-059-06-20-01-04-01-01</v>
          </cell>
          <cell r="I295" t="str">
            <v>FORMACION PROYECTO ESCUELA DE INICIACION Y FORMACION DEPORTIVA  ESCUELA DEPORTE  - SGP Proposito General - Deporte</v>
          </cell>
        </row>
        <row r="296">
          <cell r="H296" t="str">
            <v>02-059-06-20-01-04-03-01</v>
          </cell>
          <cell r="I296" t="str">
            <v>APOYO PROMOCION MASIVA DE UNA VIDA ACTIVA - SGP Proposito General - Deporte</v>
          </cell>
        </row>
        <row r="297">
          <cell r="H297" t="str">
            <v>02-059-06-20-01-04-03-02</v>
          </cell>
          <cell r="I297" t="str">
            <v>IMPLEMENTACION PROYECTO EVENTOS RECREATIVOS COMUNITARIOS  RECREANDO LA GENTE  - SGP Proposito General - Deporte</v>
          </cell>
        </row>
        <row r="298">
          <cell r="H298" t="str">
            <v>02-059-06-20-01-04-04-01</v>
          </cell>
          <cell r="I298" t="str">
            <v>CONSTRUCCION, ADECUACION, MEJORAMIENTO Y MANTENIMIENTO DE LOS ESCENARIOS DEPORTIVOS  MAS GENTE INTEGRADA  - SGP Proposito General - Deporte</v>
          </cell>
        </row>
        <row r="299">
          <cell r="H299" t="str">
            <v>02-059-06-20-01-04-05-02</v>
          </cell>
          <cell r="I299" t="str">
            <v>CONSOLIDACION DEL DEPORTE SOCIAL COMUNITARIO  PRIMERO LA GENTE, PRIMERO EL DEPORTE  - SGP Proposito General - Deporte</v>
          </cell>
        </row>
        <row r="300">
          <cell r="H300" t="str">
            <v>02-059-06-20-01-04-06-01</v>
          </cell>
          <cell r="I300" t="str">
            <v>APOYO AL PROYECTO DEPORTE ASOCIADO ?PRIMERO EL TALENTO DEPORTIVO  - SGP Proposito General - Deporte</v>
          </cell>
        </row>
        <row r="301">
          <cell r="H301" t="str">
            <v>02-062-06-20-02-04-01-01</v>
          </cell>
          <cell r="I301" t="str">
            <v>APORTES PARA MITIGAR EL RIESGO EN LAS COMUNIDADES DEL DISTRITO - COMUNIDADES - Dividendos de Acuacar</v>
          </cell>
        </row>
        <row r="302">
          <cell r="H302" t="str">
            <v>02-062-06-20-02-04-01-02</v>
          </cell>
          <cell r="I302" t="str">
            <v>CONTROL DEL RIESGO EN NUESTRO TERRITORIO -PLAN DE ACCION - CALAMIDAD PUBLICA  - Dividendos Acuacar</v>
          </cell>
        </row>
        <row r="303">
          <cell r="H303" t="str">
            <v>02-062-06-20-02-07-01-01</v>
          </cell>
          <cell r="I303" t="str">
            <v>CONSTRUCCION Y REHABILITACION DE VIAS PARA LA COMPETITIVIDAD EN EL DISTRITO DE CARTAGENA - Dividendos de Acuacar</v>
          </cell>
        </row>
        <row r="304">
          <cell r="H304" t="str">
            <v>02-062-06-20-02-07-02-01</v>
          </cell>
          <cell r="I304" t="str">
            <v>RECUPERACION DE SISTEMAS DE CA?OS Y LAGOS COMO SOPORTE ESTRUCTURAL DEL DESARROLLO Y ESPACIO PUBLICO - Dividendos de Acuacar</v>
          </cell>
        </row>
        <row r="305">
          <cell r="H305" t="str">
            <v>02-062-06-95-02-04-01-01</v>
          </cell>
          <cell r="I305" t="str">
            <v>CONTROL DEL RIESGO EN NUESTRO TERRITORIO -PLAN DE ACCION -CALAMIDAD PUBLICA ? Dividendos Acuacar</v>
          </cell>
        </row>
        <row r="306">
          <cell r="H306" t="str">
            <v>02-063-06-20-02-02-03-01</v>
          </cell>
          <cell r="I306" t="str">
            <v>EDUCACION Y CULTURA AMBIENTAL EN EL DISTRITO DE CARTAGENA  - Rendimientos Financieros EPA</v>
          </cell>
        </row>
        <row r="307">
          <cell r="H307" t="str">
            <v>02-063-06-20-02-03-03-01</v>
          </cell>
          <cell r="I307" t="str">
            <v>NEGOCIOS VERDES, PRODUCCION Y CONSUMO SOSTENIBLE - Rendimientos Financieros EPA</v>
          </cell>
        </row>
        <row r="308">
          <cell r="H308" t="str">
            <v>02-064-06-20-03-06-01-01</v>
          </cell>
          <cell r="I308" t="str">
            <v>CON MAS INGRESOS CARTAGENA VA - Devolucion recursos Contraloria Distrital</v>
          </cell>
        </row>
        <row r="309">
          <cell r="H309" t="str">
            <v>02-065-06-20-01-06-01-01</v>
          </cell>
          <cell r="I309" t="str">
            <v>FORTALECIMIENTO DE ENTORNOS Y ESPACIOS PROTECTORES PARA UNA PRIMERA INFANCIA FELIZ Y PROTEGIDA - Rendimientos Financieros Atencion Integral Primera Infancia</v>
          </cell>
        </row>
        <row r="310">
          <cell r="H310" t="str">
            <v>02-068-06-20-01-02-01-01</v>
          </cell>
          <cell r="I310" t="str">
            <v>CONTINUIDAD DEL ASEGURAMIENTO A POBLACION AFILIADA A REGIMEN SUBSIDIADO - SGP - Salud</v>
          </cell>
        </row>
        <row r="311">
          <cell r="H311" t="str">
            <v>02-068-06-20-01-02-01-02</v>
          </cell>
          <cell r="I311" t="str">
            <v>ATENCION EN SALUD PARA LA POBLACION POBRE Y VULNERABLE I NIVEL DE COMPLEJIDAD - SGP - Salud</v>
          </cell>
        </row>
        <row r="312">
          <cell r="H312" t="str">
            <v>02-068-06-20-01-02-01-03</v>
          </cell>
          <cell r="I312" t="str">
            <v>ATENCION EN SALUD PARA LA POBLACION POBRE Y VULNERABLE II, III Y IV NIVEL DE COMPLEJIDAD - SGP - Salud</v>
          </cell>
        </row>
        <row r="313">
          <cell r="H313" t="str">
            <v>02-068-06-20-01-02-01-04</v>
          </cell>
          <cell r="I313" t="str">
            <v>ATENCION EN SALUD A POBLACION POBRE Y VULNERABLE II, III Y IV NIVEL DE COMPLEJIDAD - vigencias anteriores - SGP - Salud</v>
          </cell>
        </row>
        <row r="314">
          <cell r="H314" t="str">
            <v>02-068-06-20-01-02-01-05</v>
          </cell>
          <cell r="I314" t="str">
            <v>ATENCION EN SERVICIOS Y TECNOLOGIAS NO POS A POBLACION POBRE Y VULNERABLE II, III Y IV NIVEL DE COMPLEJIDAD - SGP - Salud</v>
          </cell>
        </row>
        <row r="315">
          <cell r="H315" t="str">
            <v>02-068-06-20-01-02-01-06</v>
          </cell>
          <cell r="I315" t="str">
            <v>ATENCION EN SERVICIOS Y TECNOLOGIAS NO POS A POBLACION POBRE Y VULNERABLE II, III Y IV NIVEL DE COMPLEJIDAD  (VIGENCIAS ANTERIORES) - SGP - Salud</v>
          </cell>
        </row>
        <row r="316">
          <cell r="H316" t="str">
            <v>02-068-06-20-01-02-01-07</v>
          </cell>
          <cell r="I316" t="str">
            <v>APORTES PATRONALES - ATENCION EN SALUD PARA LA POBLACION VULNERABLE I NIVEL DE COMPLEJIDAD  - SGP - Salud</v>
          </cell>
        </row>
        <row r="317">
          <cell r="H317" t="str">
            <v>02-068-06-20-01-02-01-08</v>
          </cell>
          <cell r="I317" t="str">
            <v>VIGILANCIA Y CONTROL DE MEDICAMENTOS - SGP - Salud</v>
          </cell>
        </row>
        <row r="318">
          <cell r="H318" t="str">
            <v>02-068-06-20-01-02-01-09</v>
          </cell>
          <cell r="I318" t="str">
            <v>VIGILANCIA EN SALUD PUBLICA  - SGP - Salud</v>
          </cell>
        </row>
        <row r="319">
          <cell r="H319" t="str">
            <v>02-068-06-20-01-02-01-10</v>
          </cell>
          <cell r="I319" t="str">
            <v>FORTALECIMIENTO DE LA GESTION DEL PLAN SALUD PUBLICA - SGP - Salud</v>
          </cell>
        </row>
        <row r="320">
          <cell r="H320" t="str">
            <v>02-068-06-20-01-02-02-01</v>
          </cell>
          <cell r="I320" t="str">
            <v>PROMOCION Y PREVENCION DE LA SALUD EN LA INFANCIA - SGP - Salud</v>
          </cell>
        </row>
        <row r="321">
          <cell r="H321" t="str">
            <v>02-068-06-20-01-02-03-01</v>
          </cell>
          <cell r="I321" t="str">
            <v>VIGILANCIA Y CONTROL DE ENFERMEDADES ZOONOTICAS - SGP - Salud</v>
          </cell>
        </row>
        <row r="322">
          <cell r="H322" t="str">
            <v>02-068-06-20-01-02-03-02</v>
          </cell>
          <cell r="I322" t="str">
            <v>CONTROL Y VIGILANCIA DE LA CALIDAD DEL AGUA PARA CONSUMO HUMANO Y DIVERSION - SGP - Salud</v>
          </cell>
        </row>
        <row r="323">
          <cell r="H323" t="str">
            <v>02-068-06-20-01-02-03-03</v>
          </cell>
          <cell r="I323" t="str">
            <v>SEGURIDAD SANITARIA DEL AMBIENTE - SGP - Salud</v>
          </cell>
        </row>
        <row r="324">
          <cell r="H324" t="str">
            <v>02-068-06-20-01-02-04-01</v>
          </cell>
          <cell r="I324" t="str">
            <v>VIDA SALUDABLE Y CONDICIONES CRONICAS NO TRASMITIBLES - SGP - Salud</v>
          </cell>
        </row>
        <row r="325">
          <cell r="H325" t="str">
            <v>02-068-06-20-01-02-04-02</v>
          </cell>
          <cell r="I325" t="str">
            <v>PREVENCION Y CONTROL DE LAS ALTERACIONES DE LA SALUD ORAL - SGP - Salud</v>
          </cell>
        </row>
        <row r="326">
          <cell r="H326" t="str">
            <v>02-068-06-20-01-02-04-03</v>
          </cell>
          <cell r="I326" t="str">
            <v>PREVENCION Y CONTROL DE LAS ALTERACIONES DE LA SALUD VISUAL - SGP - Salud</v>
          </cell>
        </row>
        <row r="327">
          <cell r="H327" t="str">
            <v>02-068-06-20-01-02-04-04</v>
          </cell>
          <cell r="I327" t="str">
            <v>PREVENCION Y CONTROL DE LAS ALTERACIONES DE LA SALUD AUDITIVA - SGP - Salud</v>
          </cell>
        </row>
        <row r="328">
          <cell r="H328" t="str">
            <v>02-068-06-20-01-02-05-01</v>
          </cell>
          <cell r="I328" t="str">
            <v>PREVENCION EN SALUD MENTAL - SGP - Salud</v>
          </cell>
        </row>
        <row r="329">
          <cell r="H329" t="str">
            <v>02-068-06-20-01-02-06-01</v>
          </cell>
          <cell r="I329" t="str">
            <v>NUTRICION, CONSUMO Y APROVECHAMIENTO - SGP - Salud</v>
          </cell>
        </row>
        <row r="330">
          <cell r="H330" t="str">
            <v>02-068-06-20-01-02-06-02</v>
          </cell>
          <cell r="I330" t="str">
            <v>CONTROL Y VIGILANCIA DE ALIMENTOS - SGP - Salud</v>
          </cell>
        </row>
        <row r="331">
          <cell r="H331" t="str">
            <v>02-068-06-20-01-02-07-01</v>
          </cell>
          <cell r="I331" t="str">
            <v>PROMOCION DE LOS DERECHOS SEXUALES Y REPRODUCTIVOS - SGP - Salud</v>
          </cell>
        </row>
        <row r="332">
          <cell r="H332" t="str">
            <v>02-068-06-20-01-02-07-02</v>
          </cell>
          <cell r="I332" t="str">
            <v>SALUD SEXUAL Y REPRODUCTIVA (SSR) - SGP - Salud</v>
          </cell>
        </row>
        <row r="333">
          <cell r="H333" t="str">
            <v>02-068-06-20-01-02-07-03</v>
          </cell>
          <cell r="I333" t="str">
            <v>PREVENCION DE LA MORTALIDAD MATERNA Y PERINATAL - SGP - Salud</v>
          </cell>
        </row>
        <row r="334">
          <cell r="H334" t="str">
            <v>02-068-06-20-01-02-08-01</v>
          </cell>
          <cell r="I334" t="str">
            <v>PREVENCION Y CONTROL DE LA LEPRA - SGP - Salud</v>
          </cell>
        </row>
        <row r="335">
          <cell r="H335" t="str">
            <v>02-068-06-20-01-02-08-02</v>
          </cell>
          <cell r="I335" t="str">
            <v>PREVENCION Y CONTROL DE LA TUBERCULOSIS - SGP - Salud</v>
          </cell>
        </row>
        <row r="336">
          <cell r="H336" t="str">
            <v>02-068-06-20-01-02-08-03</v>
          </cell>
          <cell r="I336" t="str">
            <v>PREVENCION Y CONTROL DE ENFERMEDADES INMUNOPREVENIBLES - SGP - Salud</v>
          </cell>
        </row>
        <row r="337">
          <cell r="H337" t="str">
            <v>02-068-06-20-01-02-08-04</v>
          </cell>
          <cell r="I337" t="str">
            <v>PREVENCION, PROMOCION, VIGILANCIA Y CONTROL DE ENFERMEDADES DE TRANSMISION VECTORIAL - SGP - Salud</v>
          </cell>
        </row>
        <row r="338">
          <cell r="H338" t="str">
            <v>02-068-06-20-01-02-08-05</v>
          </cell>
          <cell r="I338" t="str">
            <v>PREVENCION, MANEJO Y CONTROL DE INFECCION RESPIRATORIA AGUDA EN NI?OS MENOSRES DE CINCO A?OS - SGP - Salud</v>
          </cell>
        </row>
        <row r="339">
          <cell r="H339" t="str">
            <v>02-068-06-20-01-02-10-01</v>
          </cell>
          <cell r="I339" t="str">
            <v>PREVENCION DE ENFERMEDAD Y ACCIDENTALIDAD EN AMBITOS LABORALES - SGP - Salud</v>
          </cell>
        </row>
        <row r="340">
          <cell r="H340" t="str">
            <v>02-069-06-50-03-05-01-05</v>
          </cell>
          <cell r="I340" t="str">
            <v>MODELO INTEGRADO DE GESTION Y PLANEACION - Rendimientos Financieros regal?as</v>
          </cell>
        </row>
        <row r="341">
          <cell r="H341" t="str">
            <v>02-070-06-10-02-06-01-01</v>
          </cell>
          <cell r="I341" t="str">
            <v>CONSTRUCCION,PLANIFICACION DEL ORDENAMIENTO DE TERRITORIO DE LA SECRETARIA DE PLANEACION DISTRITAL - SGP Proposito General</v>
          </cell>
        </row>
        <row r="342">
          <cell r="H342" t="str">
            <v>02-070-06-20-02-04-01-01</v>
          </cell>
          <cell r="I342" t="str">
            <v>AMPLIACION DEL CONOCIMIENTO DEL RIESGO EN NUESTRO TERRITORIO DE CARTAGENA - SGP - PROPOSITO GENERAL</v>
          </cell>
        </row>
        <row r="343">
          <cell r="H343" t="str">
            <v>02-070-06-20-02-04-01-02</v>
          </cell>
          <cell r="I343" t="str">
            <v>APORTES PARA MITIGAR EL RIESGO EN LAS COMUNIDADES DEL DISTRITO - SGP - PROPOSITO GENERAL</v>
          </cell>
        </row>
        <row r="344">
          <cell r="H344" t="str">
            <v>02-070-06-20-02-04-01-03</v>
          </cell>
          <cell r="I344" t="str">
            <v>CONTROL DEL RIESGO EN NUESTRO TERRITORIO - SGP - proposito general</v>
          </cell>
        </row>
        <row r="345">
          <cell r="H345" t="str">
            <v>02-070-06-20-02-06-01-01</v>
          </cell>
          <cell r="I345" t="str">
            <v>FORTALECIMIENTO A LA DINAMICA URBANA Y TERRITORIAL-OJOS EN LA CIUDAD - SGP Proposito General</v>
          </cell>
        </row>
        <row r="346">
          <cell r="H346" t="str">
            <v>02-070-06-20-03-06-01-01</v>
          </cell>
          <cell r="I346" t="str">
            <v>CON MAS INGRESOS CARTAGENA VA - SGP proposito general</v>
          </cell>
        </row>
        <row r="347">
          <cell r="H347" t="str">
            <v>02-070-06-50-02-04-01-01</v>
          </cell>
          <cell r="I347" t="str">
            <v>APORTES PARA MITIGAR EL RIESGO EN LAS COMUNIDADES DEL DISTRITO - SGP - Proposito general</v>
          </cell>
        </row>
        <row r="348">
          <cell r="H348" t="str">
            <v>02-070-06-50-03-05-01-01</v>
          </cell>
          <cell r="I348" t="str">
            <v>FORTALECIMIENTO DEL BANCO DE PROGRAMAS Y PROYECTOS DE INVERSION PUBLICA DEL DISTRITO - SGP Proposito General</v>
          </cell>
        </row>
        <row r="349">
          <cell r="H349" t="str">
            <v>02-070-06-50-03-05-01-02</v>
          </cell>
          <cell r="I349" t="str">
            <v>FORTALECIMIENTO DE SISTEMA DE INFORMACION GEOGRAFICA DE CARTAGENA - SGP Proposito General</v>
          </cell>
        </row>
        <row r="350">
          <cell r="H350" t="str">
            <v>02-070-06-50-03-05-01-03</v>
          </cell>
          <cell r="I350" t="str">
            <v>FORTALECIMIENTO DE PROCESOS DE MONITOREO Y SEGUIMIENTO DE LA  INVERSION PUBLICA - SGP Proposito General</v>
          </cell>
        </row>
        <row r="351">
          <cell r="H351" t="str">
            <v>02-070-06-50-03-05-01-04</v>
          </cell>
          <cell r="I351" t="str">
            <v>FORTALECIMIENTO AL SISBEN - SGP Proposito General</v>
          </cell>
        </row>
        <row r="352">
          <cell r="H352" t="str">
            <v>02-071-06-20-01-01-01-01</v>
          </cell>
          <cell r="I352" t="str">
            <v>GASTOS ADMINISTRATIVOS PLANTA CENTRAL - ADMINISTRACION DEL TALENTO HUMANO DEL SECTOR EDUCATIVO OFICIAL DE CARTAGENA DE INDIAS - SGP - Educacion</v>
          </cell>
        </row>
        <row r="353">
          <cell r="H353" t="str">
            <v>02-071-06-20-01-01-01-02</v>
          </cell>
          <cell r="I353" t="str">
            <v>GASTOS DE PERSONAL ADMINISTRATIVOS  - ADMINISTRACION DEL TALENTO HUMANO DEL SECTOR EDUCATIVO OFICIAL DE CARTAGENA DE INDIAS - SGP - Educacion</v>
          </cell>
        </row>
        <row r="354">
          <cell r="H354" t="str">
            <v>02-071-06-20-01-01-01-03</v>
          </cell>
          <cell r="I354" t="str">
            <v>GASTOS DE PERSONAL DOCENTE  - ADMINISTRACION DEL TALENTO HUMANO DEL SECTOR EDUCATIVO OFICIAL DE CARTAGENA DE INDIAS - SGP - Educacion</v>
          </cell>
        </row>
        <row r="355">
          <cell r="H355" t="str">
            <v>02-071-06-20-01-01-01-04</v>
          </cell>
          <cell r="I355" t="str">
            <v>APORTES PATRONALES - SED (SIN SITUACION DE FONDOS)  - ADMINISTRACION DEL TALENTO HUMANO DEL SECTOR EDUCATIVO OFICIAL DE CARTAGENA DE INDIAS - SGP - Educacion</v>
          </cell>
        </row>
        <row r="356">
          <cell r="H356" t="str">
            <v>02-071-06-20-01-01-01-05</v>
          </cell>
          <cell r="I356" t="str">
            <v>APORTES PATRONALES - DOCENTES (SIN SITUACION DE FONDOS)  - ADMINISTRACION DEL TALENTO HUMANO DEL SECTOR EDUCATIVO OFICIAL DE CARTAGENA DE INDIAS - SGP - Educacion</v>
          </cell>
        </row>
        <row r="357">
          <cell r="H357" t="str">
            <v>02-071-06-20-01-01-01-06</v>
          </cell>
          <cell r="I357" t="str">
            <v>MEJORAMIENTO PROGRAMA ESCUELA INCLUSIVA - SGP - Educacion</v>
          </cell>
        </row>
        <row r="358">
          <cell r="H358" t="str">
            <v>02-071-06-20-01-01-01-07</v>
          </cell>
          <cell r="I358" t="str">
            <v>PROVISIONES CESANTIAS PERSONAL ADMINISTRATIVO - Regimen Retroactivo  - ADMINISTRACION DEL TALENTO HUMANO EN EL SECTOR EDUCATIVO OFICIAL DE CARTAGENA DE INDIAS - SGP - Educacion</v>
          </cell>
        </row>
        <row r="359">
          <cell r="H359" t="str">
            <v>02-071-06-20-01-01-01-08</v>
          </cell>
          <cell r="I359" t="str">
            <v>CONSTRUCCION Y MEJORAMIENTO DE LA INFRAESTRUCTURA EDUCATIVA - SGP - Educacion</v>
          </cell>
        </row>
        <row r="360">
          <cell r="H360" t="str">
            <v>02-071-06-20-01-01-01-09</v>
          </cell>
          <cell r="I360" t="str">
            <v>DOTACION DOCENTE  - ADMINISTRACION DEL TALENTO HUMANO EN EL SECTOR EDUCATIVO OFICIAL DE CARTAGENA DE INDIAS - SGP - Educacion</v>
          </cell>
        </row>
        <row r="361">
          <cell r="H361" t="str">
            <v>02-071-06-20-01-01-01-10</v>
          </cell>
          <cell r="I361" t="str">
            <v>DOTACION ADMINISTRATIVOS  - ADMINISTRACION DEL TALENTO HUMANO EN EL SECTOR EDUCATIVO OFICIAL DE CARTAGENA DE INDIAS - SGP - Educacion</v>
          </cell>
        </row>
        <row r="362">
          <cell r="H362" t="str">
            <v>02-071-06-20-01-01-01-11</v>
          </cell>
          <cell r="I362" t="str">
            <v>GASTOS GENERALES  - ADMINISTRACION DEL TALENTO HUMANO EN EL SECTOR EDUCATIVO OFICIAL DE CARTAGENA DE INDIAS - SGP - Educacion</v>
          </cell>
        </row>
        <row r="363">
          <cell r="H363" t="str">
            <v>02-071-06-20-01-01-01-12</v>
          </cell>
          <cell r="I363" t="str">
            <v>PRIMERO LA ESCUELA - ACCESO  - AMPLIACION DE LA COBERTURA EDUCATIVA PRIMERO LA GENTE EN EL DISTRITO DE CARTAGENA  - SGP - Educacion</v>
          </cell>
        </row>
        <row r="364">
          <cell r="H364" t="str">
            <v>02-071-06-20-01-01-01-13</v>
          </cell>
          <cell r="I364" t="str">
            <v>OPERACION DE IEOS (Calidad Matricula Oficial) - OPTIMIZACION DE LA OPERACION DE LAS INSTITUCIONES EDUCATIVAS OFICIALES DE CARTAGENA DE INDIAS - SGP - Educacion</v>
          </cell>
        </row>
        <row r="365">
          <cell r="H365" t="str">
            <v>02-071-06-20-01-01-01-14</v>
          </cell>
          <cell r="I365" t="str">
            <v>OPERACION DE LAS INSTITUCIONES EDUCATIVAS OFICIALES - (GRATUIDAD SISBEN 1 Y 2) - OPTIMIZACION DE LA OPERACION DE LAS INSTITUCIONES EDUCATIVAS OFICIALES DE CARTAGENA DE INDIAS - SGP - Educacion</v>
          </cell>
        </row>
        <row r="366">
          <cell r="H366" t="str">
            <v>02-071-06-20-01-01-02-01</v>
          </cell>
          <cell r="I366" t="str">
            <v>FORTALECIMIENTO A COMPETENCIAS BASICAS DE LAS IEO - SGP - Educacion</v>
          </cell>
        </row>
        <row r="367">
          <cell r="H367" t="str">
            <v>02-071-06-20-01-01-02-02</v>
          </cell>
          <cell r="I367" t="str">
            <v>MEJORAMIENTO DE COMPETENCIAS DE DOCENTES - SGP - Educacion</v>
          </cell>
        </row>
        <row r="368">
          <cell r="H368" t="str">
            <v>02-071-06-20-01-01-02-03</v>
          </cell>
          <cell r="I368" t="str">
            <v>ACTUALIZACION CURRICULOS ESCOLARES DE LAS IEO - SGP - Educacion</v>
          </cell>
        </row>
        <row r="369">
          <cell r="H369" t="str">
            <v>02-071-06-20-01-01-02-04</v>
          </cell>
          <cell r="I369" t="str">
            <v>FORTALECIMIENTO DE LAS ESCUELAS BILINGUES - SGP - Educacion</v>
          </cell>
        </row>
        <row r="370">
          <cell r="H370" t="str">
            <v>02-071-06-20-01-01-02-05</v>
          </cell>
          <cell r="I370" t="str">
            <v>APLICACION DE LAS TIC EN LA GESTION PEDAGOGICAS Y ADMON,EN LAS IEO Y SED - SGP - Educacion</v>
          </cell>
        </row>
        <row r="371">
          <cell r="H371" t="str">
            <v>02-071-06-20-01-01-04-01</v>
          </cell>
          <cell r="I371" t="str">
            <v>FORTALECIMIENTO DE LA EDUCACION MEDIA Y EDUCACION SUPERIOR - SGP - Educacion</v>
          </cell>
        </row>
        <row r="372">
          <cell r="H372" t="str">
            <v>02-072-06-20-01-01-01-01</v>
          </cell>
          <cell r="I372" t="str">
            <v>FORTALECIMIENTO AL PROGRAMA DE ALIMENTACION ESCOLAR EN LAS IEO - SGP - Alimentacion Escolar</v>
          </cell>
        </row>
        <row r="373">
          <cell r="H373" t="str">
            <v>02-073-06-20-01-03-01-01</v>
          </cell>
          <cell r="I373" t="str">
            <v>PROTECCION, DIFUSION Y SALVAGUARDA DEL PATRIMONIO, LA IDENTIDAD Y MEMORIA DE CARTAGENA PATRIMONIO - Rendimientos Financieros Cultura</v>
          </cell>
        </row>
        <row r="374">
          <cell r="H374" t="str">
            <v>02-075-06-20-03-06-01-02</v>
          </cell>
          <cell r="I374" t="str">
            <v>FORTALECIMIENTO DE LA SECRETARIA DE HACIENDA - IMPLEMENTACION SOFTWARE  - Rendimientos financieros sgp proposito general</v>
          </cell>
        </row>
        <row r="375">
          <cell r="H375" t="str">
            <v>02-076-06-20-03-01-08-01</v>
          </cell>
          <cell r="I375" t="str">
            <v>CUERPO DE SALVAVIDAS  - Telefonia Basica Conmutada</v>
          </cell>
        </row>
        <row r="376">
          <cell r="H376" t="str">
            <v>02-078-06-20-01-01-01-01</v>
          </cell>
          <cell r="I376" t="str">
            <v>FORTALECIMIENTO AL PROGRAMA DE ALIMENTACION ESCOLAR EN LAS IEO - Rendimientos Financieros SGP Alimentacion Escolar</v>
          </cell>
        </row>
        <row r="377">
          <cell r="H377" t="str">
            <v>02-079-06-20-02-09-01-01</v>
          </cell>
          <cell r="I377" t="str">
            <v>REDUCCION DE LA ACCIDENTALIDAD VIAL - Rendimientos Financieros - DATT</v>
          </cell>
        </row>
        <row r="378">
          <cell r="H378" t="str">
            <v>02-080-06-10-02-08-01-01</v>
          </cell>
          <cell r="I378" t="str">
            <v>INVENTARIO ESPACIO PUBLICO EN ZONA RURAL E INSULAR - Estacionamiento ocupacion de vias y espacio publico</v>
          </cell>
        </row>
        <row r="379">
          <cell r="H379" t="str">
            <v>02-080-06-10-02-08-01-03</v>
          </cell>
          <cell r="I379" t="str">
            <v>IMPLEMENTACION DE SISTEMA INTEGRAL DE INFORMACION PARA LA GERENCIA DEL ESPACIO PUBLICO - Estacionamiento ocupacion de vias y espacio publico</v>
          </cell>
        </row>
        <row r="380">
          <cell r="H380" t="str">
            <v>02-080-06-10-02-08-01-04</v>
          </cell>
          <cell r="I380" t="str">
            <v>IMPLEMENTACION, REGLAMENTACION DE ESPACIO PUBLICO - Estacionamiento ocupacion de vias y espacio publico</v>
          </cell>
        </row>
        <row r="381">
          <cell r="H381" t="str">
            <v>02-080-06-10-02-08-01-05</v>
          </cell>
          <cell r="I381" t="str">
            <v>PROTECCION M2 DE ZONAS VERDES DENTRO DEL ESPACIO PUBLICO - Estacionamiento ocupacion de vias y espacio publico</v>
          </cell>
        </row>
        <row r="382">
          <cell r="H382" t="str">
            <v>02-080-06-10-02-08-01-06</v>
          </cell>
          <cell r="I382" t="str">
            <v>RECUPERACION DEL ESPACIO PUBLICO - Estacionamiento ocupacion de vias y espacio publico</v>
          </cell>
        </row>
        <row r="383">
          <cell r="H383" t="str">
            <v>02-080-06-93-02-04-01-01</v>
          </cell>
          <cell r="I383" t="str">
            <v>CONTROL DEL RIESGO EN NUESTRO TERRITORIO -PLAN DE ACCION -CALAMIDAD PUBLICA - Estacionamiento, OcupaciOn De VIas y Espacio PUblico</v>
          </cell>
        </row>
        <row r="384">
          <cell r="H384" t="str">
            <v>02-080-06-95-02-04-01-01</v>
          </cell>
          <cell r="I384" t="str">
            <v>CONTROL DEL RIESGO EN NUESTRO TERRITORIO -PLAN DE ACCION -CALAMIDAD PUBLICA - Estacionamiento, OcupaciOn De VIas y Espacio PUblico</v>
          </cell>
        </row>
        <row r="385">
          <cell r="H385" t="str">
            <v>02-081-06-20-01-01-01-02</v>
          </cell>
          <cell r="I385" t="str">
            <v>FORTALECIMIENTO DE LA EDUCACION MEDIA Y EDUCACION SUPERIOR - Rendimientos Financieros SGP - Educacion</v>
          </cell>
        </row>
        <row r="386">
          <cell r="H386" t="str">
            <v>02-081-06-20-01-01-01-03</v>
          </cell>
          <cell r="I386" t="str">
            <v>INSTITUCIONES EDUCATIVAS OFICIALES OPERATIVAS - OPERACION DE IEOS (Calidad Matricula Oficial) - OPTIMIZACION DE LA OPERACION DE LAS INSTITUCIONES EDUCATIVAS OFICIALES DE CARTAGENA DE INDIAS -Rendimientos Financieros-S.G.P.-Educacion</v>
          </cell>
        </row>
        <row r="387">
          <cell r="H387" t="str">
            <v>02-082-06-20-01-03-01-01</v>
          </cell>
          <cell r="I387" t="str">
            <v>PROTECCION, DIFUSION Y SALVAGUARDA DEL PATRIMONIO, LA IDENTIDAD Y MEMORIA DE CARTAGENA PATRIMONIO - Estampilla Pro-Cultura</v>
          </cell>
        </row>
        <row r="388">
          <cell r="H388" t="str">
            <v>02-082-06-20-01-03-01-03</v>
          </cell>
          <cell r="I388" t="str">
            <v>PROTECCION, DIFUSION Y SALVAGUARDA DEL PATRIMONIO, LA IDENTIDAD Y MEMORIA DE CARTAGENA - Estampilla Pro-Cultura</v>
          </cell>
        </row>
        <row r="389">
          <cell r="H389" t="str">
            <v>02-082-06-20-01-03-02-01</v>
          </cell>
          <cell r="I389" t="str">
            <v>FORTALECIMIENTO AL ARTE Y LA CULTURA PARA LA VIDA Y LA PAZ - LEER PARA CRECER - Estampilla Pro-Cultura</v>
          </cell>
        </row>
        <row r="390">
          <cell r="H390" t="str">
            <v>02-082-06-20-01-03-02-02</v>
          </cell>
          <cell r="I390" t="str">
            <v>FORTALECIMIENTO AL ARTE Y LA CULTURA PARA LA VIDA Y LA PAZ - CREACION ARTISTICA - Estampilla Pro-Cultura</v>
          </cell>
        </row>
        <row r="391">
          <cell r="H391" t="str">
            <v>02-082-06-20-01-03-02-04</v>
          </cell>
          <cell r="I391" t="str">
            <v>FORTALECIMIENTO AL ARTE Y LA CULTURA PARA LA VIDA Y LA PAZ ESCENARIO PARA LAS ARTES - Estampilla Pro-Cultura</v>
          </cell>
        </row>
        <row r="392">
          <cell r="H392" t="str">
            <v>02-082-06-20-01-03-04-01</v>
          </cell>
          <cell r="I392" t="str">
            <v>FORTALECIMIENTO A LA INSTITUCIONALIDAD CULTURAL Y LA PARTICIPACION CIUDADANA - Estampilla Pro-Cultura</v>
          </cell>
        </row>
        <row r="393">
          <cell r="H393" t="str">
            <v>02-082-06-20-01-03-04-04</v>
          </cell>
          <cell r="I393" t="str">
            <v>HAGAMOSLO BIEN, INSTITUCIONALIDAD CULTURAL PUBLICA - Estampilla Pro-Cultura</v>
          </cell>
        </row>
        <row r="394">
          <cell r="H394" t="str">
            <v>02-083-06-20-03-01-06-01</v>
          </cell>
          <cell r="I394" t="str">
            <v>OPTIMIZACION TECNOLOGICA A LAS HERRAMIENTAS DE SEGURIDAD - Impuesto de Delineacion Urbana  10%</v>
          </cell>
        </row>
        <row r="395">
          <cell r="H395" t="str">
            <v>02-083-06-20-03-01-07-01</v>
          </cell>
          <cell r="I395" t="str">
            <v>FORTALECIMIENTO LOGISTICO DE LA INFRAESTRUCTURA PARA LA SEGURIDAD - Impuesto de Delineacion Urbana  10%</v>
          </cell>
        </row>
        <row r="396">
          <cell r="H396" t="str">
            <v>02-083-06-20-03-01-09-01</v>
          </cell>
          <cell r="I396" t="str">
            <v>FORTALECIMIENTO INSTITUCIONAL DE DISTRISEGURIDAD - Impuesto de Delineacion Urbana  10%</v>
          </cell>
        </row>
        <row r="397">
          <cell r="H397" t="str">
            <v>02-083-06-93-02-04-01-01</v>
          </cell>
          <cell r="I397" t="str">
            <v>CONTROL DEL RIESGO EN NUESTRO TERRITORIO -PLAN DE ACCION -CALAMIDAD PUBLICA - DelineaciOn Urbana 10% Distriseguridad</v>
          </cell>
        </row>
        <row r="398">
          <cell r="H398" t="str">
            <v>02-084-06-20-03-01-06-01</v>
          </cell>
          <cell r="I398" t="str">
            <v>OPTIMIZACION TECNOLOGICA A LAS HERRAMIENTAS DE SEGURIDAD - Otros Ingresos Distriseguridad</v>
          </cell>
        </row>
        <row r="399">
          <cell r="H399" t="str">
            <v>02-085-06-20-02-01-05-01</v>
          </cell>
          <cell r="I399" t="str">
            <v>ESTUDIOS DISENOS Y OBRAS DE REVITALIZACION URBANA Y SISTEMA INTEGRADO DE MERCADOS PUBLICOS - RED DE MERCADOS - Venta de activos</v>
          </cell>
        </row>
        <row r="400">
          <cell r="H400" t="str">
            <v>02-087-06-20-01-02-01-01</v>
          </cell>
          <cell r="I400" t="str">
            <v>ATENCION EN SALUD A POBLACION POBRE Y VULNERABLE II, III Y IV NIVEL DE COMPLEJIDAD - vigencias anteriores - Rendimientos Financieros SGP - Salud</v>
          </cell>
        </row>
        <row r="401">
          <cell r="H401" t="str">
            <v>02-088-06-20-01-08-01-01</v>
          </cell>
          <cell r="I401" t="str">
            <v>PREVENCION, PROMOCION Y ERRADICACION DEL MALTRATO Y/O ABANDONO DE PERSONAS MAYORES - Estampilla A?os Dorados</v>
          </cell>
        </row>
        <row r="402">
          <cell r="H402" t="str">
            <v>02-088-06-20-01-08-01-02</v>
          </cell>
          <cell r="I402" t="str">
            <v>FORTALECIMIENTO DE ORGANIZACIONES DE PERSONAS MAYORES - Estampilla A?os Dorados</v>
          </cell>
        </row>
        <row r="403">
          <cell r="H403" t="str">
            <v>02-088-06-20-01-08-01-03</v>
          </cell>
          <cell r="I403" t="str">
            <v>IMPLEMENTACION DEL SISTEMA INTEGRADO DE ATENCION A PERSONAS MAYORES CARTAGENA - Estampilla A?os Dorados</v>
          </cell>
        </row>
        <row r="404">
          <cell r="H404" t="str">
            <v>02-088-06-20-01-08-02-01</v>
          </cell>
          <cell r="I404" t="str">
            <v>IMPLEMENTACION PROMOCION DEL AUTO CUIDADO Y HABITOS DE VIDA SALUDABLE - Estampilla A?os Dorados</v>
          </cell>
        </row>
        <row r="405">
          <cell r="H405" t="str">
            <v>02-088-06-20-01-08-02-02</v>
          </cell>
          <cell r="I405" t="str">
            <v>GENERACION DE INGRESOS CARTAGENA - Estampilla A?os Dorados</v>
          </cell>
        </row>
        <row r="406">
          <cell r="H406" t="str">
            <v>02-088-06-20-01-08-02-03</v>
          </cell>
          <cell r="I406" t="str">
            <v>ASISTENCIA ATENCION INTEGRAL A LAS PERSONAS MAYORES DEL DISTRITO - Estampilla A?os Dorados</v>
          </cell>
        </row>
        <row r="407">
          <cell r="H407" t="str">
            <v>02-089-06-20-03-06-01-02</v>
          </cell>
          <cell r="I407" t="str">
            <v>FORTALECIMIENTO DE LA SECRETARIA DE HACIENDA - IMPLEMENTACION SOFTWARE  - Otros rendimientos financieros</v>
          </cell>
        </row>
        <row r="408">
          <cell r="H408" t="str">
            <v>02-091-06-20-02-10-02-01</v>
          </cell>
          <cell r="I408" t="str">
            <v>IMPLEMENTACION AJUSTAR Y EJECUTAR LOS PROGRAMAS CONTENIDOS EN EL PGIRS DEL DISTRITO - ESTRATEGIA, SEGUIMIENTO  - Rendimientos Financieros Servicio de Aseo</v>
          </cell>
        </row>
        <row r="409">
          <cell r="H409" t="str">
            <v>02-092-06-93-02-04-01-01</v>
          </cell>
          <cell r="I409" t="str">
            <v>CONTROL DEL RIESGO EN NUESTRO TERRITORIO -PLAN DE ACCION -CALAMIDAD PUBLICA ? Otros Dividendos</v>
          </cell>
        </row>
        <row r="410">
          <cell r="H410" t="str">
            <v>02-094-06-20-02-03-01-01</v>
          </cell>
          <cell r="I410" t="str">
            <v>PARQUE DISTRITAL CIENAGA DE LA VIRGEN - Sobretasa ambiental peajes</v>
          </cell>
        </row>
        <row r="411">
          <cell r="H411" t="str">
            <v>02-095-06-20-01-03-01-01</v>
          </cell>
          <cell r="I411" t="str">
            <v>PROTECCION, DIFUSION Y SALVAGUARDA DEL PATRIMONIO, LA IDENTIDAD Y MEMORIA DE CARTAGENA PATRIMONIO - Multas y Sanciones IPCC</v>
          </cell>
        </row>
        <row r="412">
          <cell r="H412" t="str">
            <v>02-096-06-20-01-02-01-01</v>
          </cell>
          <cell r="I412" t="str">
            <v>CONTINUIDAD DEL ASEGURAMIENTO A POBLACION AFILIADA A REGIMEN SUBSIDIADO - Cajas de Compensacion Familiar Sin Situacion de Fondos</v>
          </cell>
        </row>
        <row r="413">
          <cell r="H413" t="str">
            <v>02-097-06-20-01-04-01-01</v>
          </cell>
          <cell r="I413" t="str">
            <v>FORMACION PROYECTO ESCUELA DE INICIACION Y FORMACION DEPORTIVA  ESCUELA DEPORTE  - ICAT (3 %)</v>
          </cell>
        </row>
        <row r="414">
          <cell r="H414" t="str">
            <v>02-097-06-20-01-04-02-01</v>
          </cell>
          <cell r="I414" t="str">
            <v>APOYO AL PROYECTO DEPORTE ESTUDIANTIL  - ICAT (3 %)</v>
          </cell>
        </row>
        <row r="415">
          <cell r="H415" t="str">
            <v>02-097-06-20-01-04-03-01</v>
          </cell>
          <cell r="I415" t="str">
            <v>APOYO PROMOCION MASIVA DE UNA VIDA ACTIVA - ICAT (3 %)</v>
          </cell>
        </row>
        <row r="416">
          <cell r="H416" t="str">
            <v>02-097-06-20-01-04-04-01</v>
          </cell>
          <cell r="I416" t="str">
            <v>CONSTRUCCION, ADECUACION, MEJORAMIENTO Y MANTENIMIENTO DE LOS ESCENARIOS DEPORTIVOS  MAS GENTE INTEGRADA  - ICAT (3 %)</v>
          </cell>
        </row>
        <row r="417">
          <cell r="H417" t="str">
            <v>02-097-06-20-01-04-05-02</v>
          </cell>
          <cell r="I417" t="str">
            <v>CONSOLIDACION DEL DEPORTE SOCIAL COMUNITARIO  PRIMERO LA GENTE, PRIMERO EL DEPORTE  - ICAT (3 %)</v>
          </cell>
        </row>
        <row r="418">
          <cell r="H418" t="str">
            <v>02-097-06-20-01-04-06-01</v>
          </cell>
          <cell r="I418" t="str">
            <v>APOYO AL PROYECTO DEPORTE ASOCIADO ?PRIMERO EL TALENTO DEPORTIVO  - ICAT (3 %)</v>
          </cell>
        </row>
        <row r="419">
          <cell r="H419" t="str">
            <v>02-097-06-20-01-04-06-02</v>
          </cell>
          <cell r="I419" t="str">
            <v>FORMACION AL PROYECTO CARTAGENA DE INDIAS SIN FRONTERAS AL DEPORTE Y LA RECREACION - ICAT (3 %)</v>
          </cell>
        </row>
        <row r="420">
          <cell r="H420" t="str">
            <v>02-097-06-20-01-04-07-01</v>
          </cell>
          <cell r="I420" t="str">
            <v>OBSERVATORIO DE CIENCIAS APLICADAS AL DEPORTE  DE CARTAGENA DE INDIAS  - ICAT (3 %)</v>
          </cell>
        </row>
        <row r="421">
          <cell r="H421" t="str">
            <v>02-100-06-10-02-08-01-02</v>
          </cell>
          <cell r="I421" t="str">
            <v>FORMULACION DE POLITICAS DE MOVILIDAD Y PLAN MAESTRO DE PARQUEO - Aprovechamiento economico del espacio publico</v>
          </cell>
        </row>
        <row r="422">
          <cell r="H422" t="str">
            <v>02-100-06-93-02-04-01-01</v>
          </cell>
          <cell r="I422" t="str">
            <v>CONTROL DEL RIESGO EN NUESTRO TERRITORIO -PLAN DE ACCION -CALAMIDAD PUBLICA - Aprovechamiento EconOmico Del Espacio Publico</v>
          </cell>
        </row>
        <row r="423">
          <cell r="H423" t="str">
            <v>02-100-06-95-02-04-01-01</v>
          </cell>
          <cell r="I423" t="str">
            <v>CONTROL DEL RIESGO EN NUESTRO TERRITORIO -PLAN DE ACCION -CALAMIDAD PUBLICA - Aprovechamiento EconOmico Del Espacio Publico</v>
          </cell>
        </row>
        <row r="424">
          <cell r="H424" t="str">
            <v>02-103-06-20-01-01-04-01</v>
          </cell>
          <cell r="I424" t="str">
            <v>FORTALECIMIENTO DEL COLEGIO MAYOR DE BOLIVAR -  Rendimientos Financieros - Colegio Mayor</v>
          </cell>
        </row>
        <row r="425">
          <cell r="H425" t="str">
            <v>02-107-06-20-02-01-03-05</v>
          </cell>
          <cell r="I425" t="str">
            <v>IMPLEMENTACION DEL PROYECTO CARTAGENA XIII FESTIVAL INTERNACIONAL DE MUSICA 2019 - Rendimientos Financieros Otros Dividendos</v>
          </cell>
        </row>
        <row r="426">
          <cell r="H426" t="str">
            <v>02-107-06-93-02-04-01-01</v>
          </cell>
          <cell r="I426" t="str">
            <v>CONTROL DEL RIESGO EN NUESTRO TERRITORIO -PLAN DE ACCION -CALAMIDAD PUBLICA - Rendimientos Financieros Otros Dividendos</v>
          </cell>
        </row>
        <row r="427">
          <cell r="H427" t="str">
            <v>02-107-06-95-02-04-01-02</v>
          </cell>
          <cell r="I427" t="str">
            <v>CONTROL DEL RIESGO EN NUESTRO TERRITORIO -PLAN DE ACCION -CALAMIDAD PUBLICA - Rendimientos Financieros Otros Dividendos</v>
          </cell>
        </row>
        <row r="428">
          <cell r="H428" t="str">
            <v>02-108-06-20-03-06-01-02</v>
          </cell>
          <cell r="I428" t="str">
            <v>FORTALECIMIENTO DE LA SECRETARIA DE HACIENDA - IMPLEMENTACION SOFTWARE  - Rendimientos Financieros Contraprestaciones Portuarias</v>
          </cell>
        </row>
        <row r="429">
          <cell r="H429" t="str">
            <v>02-109-06-20-01-08-02-01</v>
          </cell>
          <cell r="I429" t="str">
            <v>ASISTENCIA ATENCION INTEGRAL A LAS PERSONAS MAYORES DEL DISTRITO - Rendimientos financieros estampilla a?os dorados</v>
          </cell>
        </row>
        <row r="430">
          <cell r="H430" t="str">
            <v>02-111-06-20-02-10-02-01</v>
          </cell>
          <cell r="I430" t="str">
            <v>SERVICIOS PUBLICOS DOMICILIARIOS PARA LA GENTE - Rendimientos financieros SGP PG Agua Potable y Saneamiento Basico</v>
          </cell>
        </row>
        <row r="431">
          <cell r="H431" t="str">
            <v>02-119-06-20-02-04-01-01</v>
          </cell>
          <cell r="I431" t="str">
            <v>AMPLIACION DEL CONOCIMIENTO DEL RIESGO EN NUESTRO TERRITORIO DE CARTAGENA - Ingresos Corrientes de Libre Destinacion 1% (Acuerdo 001 de 2016 ) Gestion del riesgo</v>
          </cell>
        </row>
        <row r="432">
          <cell r="H432" t="str">
            <v>02-119-06-20-02-04-01-02</v>
          </cell>
          <cell r="I432" t="str">
            <v>APORTES PARA MITIGAR EL RIESGO EN LAS COMUNIDADES DEL DISTRITO - Ingresos Corrientes de Libre Destinacion 1% (acuerdo 001 de 2016 ) Gestion del riesgo</v>
          </cell>
        </row>
        <row r="433">
          <cell r="H433" t="str">
            <v>02-119-06-20-02-04-01-03</v>
          </cell>
          <cell r="I433" t="str">
            <v>CONTROL DEL RIESGO EN NUESTRO TERRITORIO - Ingresos Corrientes de Libre Destinacion 1% (acuerdo 001 de 2016 ) Gestion del riesgo</v>
          </cell>
        </row>
        <row r="434">
          <cell r="H434" t="str">
            <v>02-120-06-20-03-01-01-01</v>
          </cell>
          <cell r="I434" t="str">
            <v>PLAN INTEGRAL DE SEGURIDAD CIUDADANA - Multas (Codigo Nacional de Policia)</v>
          </cell>
        </row>
        <row r="435">
          <cell r="H435" t="str">
            <v>02-124-06-20-01-04-05-02</v>
          </cell>
          <cell r="I435" t="str">
            <v>CONSOLIDACION DEL DEPORTE SOCIAL COMUNITARIO  PRIMERO LA GENTE, PRIMERO EL DEPORTE  - Impuesto Transporte por Oleoducto y Gasoducto</v>
          </cell>
        </row>
        <row r="436">
          <cell r="H436" t="str">
            <v>02-124-06-93-02-04-01-01</v>
          </cell>
          <cell r="I436" t="str">
            <v>CONTROL DEL RIESGO EN NUESTRO TERRITORIO -PLAN DE ACCION -CALAMIDAD PUBLICA - Impuesto Transporte por Oleoducto y Gasoducto</v>
          </cell>
        </row>
        <row r="437">
          <cell r="H437" t="str">
            <v>02-124-06-95-02-04-01-01</v>
          </cell>
          <cell r="I437" t="str">
            <v>CONTROL DEL RIESGO EN NUESTRO TERRITORIO -PLAN DE ACCION -CALAMIDAD PUBLICA - Impuesto Transporte por Oleoducto y Gasoducto</v>
          </cell>
        </row>
        <row r="438">
          <cell r="H438" t="str">
            <v>02-126-06-95-02-04-01-01</v>
          </cell>
          <cell r="I438" t="str">
            <v>CONTROL DEL RIESGO EN NUESTRO TERRITORIO -PLAN DE ACCION -CALAMIDAD PUBLICA - Rendimientos Financieros Impuesto Transporte por Oleoducto y Gasoducto</v>
          </cell>
        </row>
        <row r="439">
          <cell r="H439" t="str">
            <v>02-127-06-20-02-07-02-01</v>
          </cell>
          <cell r="I439" t="str">
            <v>RECUPERACION DE SISTEMAS DE CA?OS Y LAGOS COMO SOPORTE ESTRUCTURAL DEL DESARROLLO Y ESPACIO PUBLICO - Rendimientos Financieros Venta de Activos</v>
          </cell>
        </row>
        <row r="440">
          <cell r="H440" t="str">
            <v>02-127-06-93-02-04-01-01</v>
          </cell>
          <cell r="I440" t="str">
            <v>CONTROL DEL RIESGO EN NUESTRO TERRITORIO -PLAN DE ACCION -CALAMIDAD PUBLICA - Rendimientos Financieros Venta De Activos</v>
          </cell>
        </row>
        <row r="441">
          <cell r="H441" t="str">
            <v>02-127-06-95-02-04-01-01</v>
          </cell>
          <cell r="I441" t="str">
            <v>CONTROL DEL RIESGO EN NUESTRO TERRITORIO -PLAN DE ACCION -CALAMIDAD PUBLICA - Rendimientos Financieros Venta De Activos</v>
          </cell>
        </row>
        <row r="442">
          <cell r="H442" t="str">
            <v>02-130-06-20-02-07-02-01</v>
          </cell>
          <cell r="I442" t="str">
            <v>RECUPERACION DE SISTEMAS DE CA?OS Y LAGOS COMO SOPORTE ESTRUCTURAL DEL DESARROLLO Y ESPACIO PUBLICO - Rendimientos Financieros Sobretasa Alcantarillado</v>
          </cell>
        </row>
        <row r="443">
          <cell r="H443" t="str">
            <v>02-131-06-10-02-09-02-01</v>
          </cell>
          <cell r="I443" t="str">
            <v>FORTALECIMIENTO DEL TRANSPORTE ASOCIADO AL SITM- Rendimientos Financieros Sobretasa a la Gasolina</v>
          </cell>
        </row>
        <row r="444">
          <cell r="H444" t="str">
            <v>02-133-06-20-02-02-02-01</v>
          </cell>
          <cell r="I444" t="str">
            <v>CONTROL,VIGILANCIA Y SEGUIMIENTO AMBIENTAL - Rendimientos Financieros Sobretasa Medio Ambiente</v>
          </cell>
        </row>
        <row r="445">
          <cell r="H445" t="str">
            <v>02-134-06-20-01-03-02-04</v>
          </cell>
          <cell r="I445" t="str">
            <v>FORTALECIMIENTO AL ARTE Y LA CULTURA PARA LA VIDA Y LA PAZ ESCENARIO PARA LAS ARTES -  Espectaculos Publicos-Ley 1493 de 2011</v>
          </cell>
        </row>
        <row r="446">
          <cell r="H446" t="str">
            <v>02-135-06-20-01-04-07-01</v>
          </cell>
          <cell r="I446" t="str">
            <v>OBSERVATORIO DE CIENCIAS APLICADAS AL DEPORTE  DE CARTAGENA DE INDIAS  -  Venta de Servicios - IDER</v>
          </cell>
        </row>
        <row r="447">
          <cell r="H447" t="str">
            <v>02-136-06-20-01-01-04-01</v>
          </cell>
          <cell r="I447" t="str">
            <v>CONSOLIDAR FONDOS DE BECAS DE EDUCACION SUPERIOR, PARA LOS MEJORES EGRESADOS DE LAS IEO - Rendimientos Financieros Fondo Educativo Bicentenario</v>
          </cell>
        </row>
        <row r="448">
          <cell r="H448" t="str">
            <v>02-137-06-20-03-06-01-01</v>
          </cell>
          <cell r="I448" t="str">
            <v>CON MAS INGRESOS CARTAGENA VA - Otros Dividendos Cartagena II S.A (S.P.R.C)</v>
          </cell>
        </row>
        <row r="449">
          <cell r="H449" t="str">
            <v>02-138-06-20-03-06-01-02</v>
          </cell>
          <cell r="I449" t="str">
            <v>FORTALECIMIENTO DE LA SECRETARIA DE HACIENDA - IMPLEMENTACION SOFTWARE  - Otros Dividendos Sociedad Portuaria Regional de Cartagena</v>
          </cell>
        </row>
        <row r="450">
          <cell r="H450" t="str">
            <v>02-139-06-20-03-06-01-01</v>
          </cell>
          <cell r="I450" t="str">
            <v>CON MAS INGRESOS CARTAGENA VA - Otros Dividendos Terminal de Transportes de Cartagena S.A</v>
          </cell>
        </row>
        <row r="451">
          <cell r="H451" t="str">
            <v>02-140-06-20-03-06-01-02</v>
          </cell>
          <cell r="I451" t="str">
            <v>FORTALECIMIENTO DE LA SECRETARIA DE HACIENDA - IMPLEMENTACION SOFTWARE  - Otros Dividendos Compa?ia Hotelera de Colombia</v>
          </cell>
        </row>
        <row r="452">
          <cell r="H452" t="str">
            <v>02-141-06-10-02-09-02-01</v>
          </cell>
          <cell r="I452" t="str">
            <v>FORTALECIMIENTO DEL TRANSPORTE ASOCIADO AL SITM - Otros Dividendos Transcaribe</v>
          </cell>
        </row>
        <row r="453">
          <cell r="H453" t="str">
            <v>02-142-06-20-02-01-03-01</v>
          </cell>
          <cell r="I453" t="str">
            <v>FORTALECIMIENTO DEL TURISMO COMO FUENTE DE DESARROLLO SOSTENIBLE - CARTAGENA MAS CONECTADA - Otros Dividendos Hotel Royal S.A</v>
          </cell>
        </row>
        <row r="454">
          <cell r="H454" t="str">
            <v>02-143-06-10-02-08-01-02</v>
          </cell>
          <cell r="I454" t="str">
            <v>FORMULACION DE POLITICAS DE MOVILIDAD Y PLAN MAESTRO DE PARQUEO - Otros dividendos edurbe</v>
          </cell>
        </row>
        <row r="455">
          <cell r="H455" t="str">
            <v>02-144-06-20-03-05-01-01</v>
          </cell>
          <cell r="I455" t="str">
            <v>FONDO DE DESARROLLO LOCAL - Multas y sanciones Loc Historica</v>
          </cell>
        </row>
        <row r="456">
          <cell r="H456" t="str">
            <v>02-145-06-20-01-01-01-01</v>
          </cell>
          <cell r="I456" t="str">
            <v>FORTALECIMIENTO AL PROGRAMA DE ALIMENTACION ESCOLAR EN LAS IEO - Convenio MEN - Distrito de Cartagena (PAE)</v>
          </cell>
        </row>
        <row r="457">
          <cell r="H457" t="str">
            <v>02-146-06-20-01-04-03-02</v>
          </cell>
          <cell r="I457" t="str">
            <v>IMPLEMENTACION PROYECTO EVENTOS RECREATIVOS COMUNITARIOS  RECREANDO LA GENTE  - Rendimientos Financieros icat 3%</v>
          </cell>
        </row>
        <row r="458">
          <cell r="H458" t="str">
            <v>02-147-06-10-02-08-01-01</v>
          </cell>
          <cell r="I458" t="str">
            <v>RECUPERACION DEL ESPACIO PUBLICO - Otros rendimientos amoblamiento</v>
          </cell>
        </row>
        <row r="459">
          <cell r="H459" t="str">
            <v>02-148-06-20-03-01-09-01</v>
          </cell>
          <cell r="I459" t="str">
            <v>FORTALECIMIENTO INSTITUCIONAL DE DISTRISEGURIDAD - Rendimientos Financieros IPU Distriseguridad</v>
          </cell>
        </row>
        <row r="460">
          <cell r="H460" t="str">
            <v>02-149-06-20-02-10-01-08</v>
          </cell>
          <cell r="I460" t="str">
            <v>MI CASA, MI TITULO - Rendimientos Financieros IPU Corvivienda</v>
          </cell>
        </row>
        <row r="461">
          <cell r="H461" t="str">
            <v>02-150-06-20-02-10-02-01</v>
          </cell>
          <cell r="I461" t="str">
            <v>MANTENIMIENTO ADMINISTRACION Y OPERACION DE LOS CEMENTERIOS - Rendimientos Financieros Venta de Servicios</v>
          </cell>
        </row>
        <row r="462">
          <cell r="H462" t="str">
            <v>02-152-06-20-01-01-05-01</v>
          </cell>
          <cell r="I462" t="str">
            <v>FORMACION INTEGRAL ESCUELA TALLER CARTAGENA - Rendimientos Financieros Convenios</v>
          </cell>
        </row>
      </sheetData>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W29"/>
  <sheetViews>
    <sheetView tabSelected="1" topLeftCell="I29" zoomScale="80" zoomScaleNormal="80" workbookViewId="0">
      <selection activeCell="I29" sqref="I29"/>
    </sheetView>
  </sheetViews>
  <sheetFormatPr baseColWidth="10" defaultRowHeight="23.5" x14ac:dyDescent="0.55000000000000004"/>
  <cols>
    <col min="4" max="4" width="18.81640625" bestFit="1" customWidth="1"/>
    <col min="8" max="8" width="17" customWidth="1"/>
    <col min="9" max="9" width="13.54296875" style="7" customWidth="1"/>
    <col min="12" max="12" width="11.453125" style="2"/>
    <col min="13" max="13" width="16.81640625" customWidth="1"/>
    <col min="14" max="19" width="22.81640625" customWidth="1"/>
    <col min="20" max="20" width="16.1796875" customWidth="1"/>
    <col min="22" max="22" width="24.1796875" style="2" customWidth="1"/>
    <col min="23" max="23" width="22.453125" customWidth="1"/>
    <col min="24" max="24" width="21.7265625" style="1" customWidth="1"/>
    <col min="25" max="25" width="22.26953125" style="2" customWidth="1"/>
    <col min="26" max="32" width="21.26953125" customWidth="1"/>
    <col min="33" max="33" width="19.453125" customWidth="1"/>
    <col min="34" max="34" width="15.7265625" bestFit="1" customWidth="1"/>
    <col min="35" max="35" width="18.54296875" bestFit="1" customWidth="1"/>
    <col min="36" max="44" width="20" style="25" customWidth="1"/>
    <col min="45" max="46" width="18.1796875" customWidth="1"/>
    <col min="48" max="48" width="19" style="17" customWidth="1"/>
    <col min="49" max="49" width="59.54296875" customWidth="1"/>
  </cols>
  <sheetData>
    <row r="2" spans="1:49" s="1" customFormat="1" ht="87" x14ac:dyDescent="0.35">
      <c r="A2" s="10" t="s">
        <v>0</v>
      </c>
      <c r="B2" s="10" t="s">
        <v>1</v>
      </c>
      <c r="C2" s="10" t="s">
        <v>2</v>
      </c>
      <c r="D2" s="10" t="s">
        <v>3</v>
      </c>
      <c r="E2" s="10" t="s">
        <v>4</v>
      </c>
      <c r="F2" s="10" t="s">
        <v>11</v>
      </c>
      <c r="G2" s="10" t="s">
        <v>12</v>
      </c>
      <c r="H2" s="10" t="s">
        <v>5</v>
      </c>
      <c r="I2" s="11" t="s">
        <v>15</v>
      </c>
      <c r="J2" s="11" t="s">
        <v>13</v>
      </c>
      <c r="K2" s="11" t="s">
        <v>14</v>
      </c>
      <c r="L2" s="11" t="s">
        <v>180</v>
      </c>
      <c r="M2" s="12" t="s">
        <v>179</v>
      </c>
      <c r="N2" s="18" t="s">
        <v>186</v>
      </c>
      <c r="O2" s="18" t="s">
        <v>187</v>
      </c>
      <c r="P2" s="51" t="s">
        <v>239</v>
      </c>
      <c r="Q2" s="51" t="s">
        <v>240</v>
      </c>
      <c r="R2" s="51" t="s">
        <v>241</v>
      </c>
      <c r="S2" s="51" t="s">
        <v>242</v>
      </c>
      <c r="T2" s="12" t="s">
        <v>6</v>
      </c>
      <c r="U2" s="12" t="s">
        <v>16</v>
      </c>
      <c r="V2" s="10" t="s">
        <v>17</v>
      </c>
      <c r="W2" s="10" t="s">
        <v>18</v>
      </c>
      <c r="X2" s="10" t="s">
        <v>8</v>
      </c>
      <c r="Y2" s="10" t="s">
        <v>7</v>
      </c>
      <c r="Z2" s="15" t="s">
        <v>185</v>
      </c>
      <c r="AA2" s="18" t="s">
        <v>183</v>
      </c>
      <c r="AB2" s="18" t="s">
        <v>184</v>
      </c>
      <c r="AC2" s="51" t="s">
        <v>207</v>
      </c>
      <c r="AD2" s="51" t="s">
        <v>208</v>
      </c>
      <c r="AE2" s="51" t="s">
        <v>209</v>
      </c>
      <c r="AF2" s="18"/>
      <c r="AG2" s="11" t="s">
        <v>21</v>
      </c>
      <c r="AH2" s="24" t="s">
        <v>19</v>
      </c>
      <c r="AI2" s="24" t="s">
        <v>20</v>
      </c>
      <c r="AJ2" s="16" t="s">
        <v>9</v>
      </c>
      <c r="AK2" s="61" t="s">
        <v>210</v>
      </c>
      <c r="AL2" s="61" t="s">
        <v>10</v>
      </c>
      <c r="AM2" s="61" t="s">
        <v>211</v>
      </c>
      <c r="AN2" s="61" t="s">
        <v>212</v>
      </c>
      <c r="AO2" s="61" t="s">
        <v>213</v>
      </c>
      <c r="AP2" s="61" t="s">
        <v>214</v>
      </c>
      <c r="AQ2" s="61" t="s">
        <v>215</v>
      </c>
      <c r="AR2" s="61" t="s">
        <v>216</v>
      </c>
      <c r="AS2" s="10" t="s">
        <v>176</v>
      </c>
      <c r="AT2" s="19" t="s">
        <v>177</v>
      </c>
      <c r="AU2" s="10" t="s">
        <v>10</v>
      </c>
      <c r="AV2" s="19" t="s">
        <v>170</v>
      </c>
      <c r="AW2" s="19" t="s">
        <v>22</v>
      </c>
    </row>
    <row r="3" spans="1:49" ht="120" customHeight="1" x14ac:dyDescent="0.35">
      <c r="A3" s="32" t="s">
        <v>23</v>
      </c>
      <c r="B3" s="32" t="s">
        <v>24</v>
      </c>
      <c r="C3" s="32" t="s">
        <v>25</v>
      </c>
      <c r="D3" s="33" t="s">
        <v>26</v>
      </c>
      <c r="E3" s="115" t="s">
        <v>34</v>
      </c>
      <c r="F3" s="115" t="s">
        <v>44</v>
      </c>
      <c r="G3" s="115" t="s">
        <v>54</v>
      </c>
      <c r="H3" s="120" t="s">
        <v>26</v>
      </c>
      <c r="I3" s="110" t="s">
        <v>107</v>
      </c>
      <c r="J3" s="110" t="s">
        <v>87</v>
      </c>
      <c r="K3" s="116" t="s">
        <v>86</v>
      </c>
      <c r="L3" s="112">
        <v>609</v>
      </c>
      <c r="M3" s="112">
        <v>50</v>
      </c>
      <c r="N3" s="112">
        <v>609</v>
      </c>
      <c r="O3" s="112">
        <v>610</v>
      </c>
      <c r="P3" s="73">
        <f>0%</f>
        <v>0</v>
      </c>
      <c r="Q3" s="139">
        <f>100%</f>
        <v>1</v>
      </c>
      <c r="R3" s="139">
        <f>SUM(Q3:Q14)/(10)</f>
        <v>0.61250000000000004</v>
      </c>
      <c r="S3" s="136">
        <f>R3</f>
        <v>0.61250000000000004</v>
      </c>
      <c r="T3" s="126" t="s">
        <v>120</v>
      </c>
      <c r="U3" s="128">
        <v>2017130010021</v>
      </c>
      <c r="V3" s="23" t="s">
        <v>137</v>
      </c>
      <c r="W3" s="23" t="s">
        <v>155</v>
      </c>
      <c r="X3" s="23">
        <v>50</v>
      </c>
      <c r="Y3" s="27" t="s">
        <v>157</v>
      </c>
      <c r="Z3" s="23">
        <v>50</v>
      </c>
      <c r="AA3" s="23">
        <v>0</v>
      </c>
      <c r="AB3" s="23">
        <v>0</v>
      </c>
      <c r="AC3" s="29">
        <f>AB3/Z3</f>
        <v>0</v>
      </c>
      <c r="AD3" s="85">
        <f>SUM(AC3:AC14)/(6)</f>
        <v>0</v>
      </c>
      <c r="AE3" s="88">
        <f>AD3</f>
        <v>0</v>
      </c>
      <c r="AF3" s="26"/>
      <c r="AG3" s="27">
        <v>1047321</v>
      </c>
      <c r="AH3" s="30" t="s">
        <v>188</v>
      </c>
      <c r="AI3" s="30" t="s">
        <v>189</v>
      </c>
      <c r="AJ3" s="31" t="s">
        <v>163</v>
      </c>
      <c r="AK3" s="31" t="s">
        <v>217</v>
      </c>
      <c r="AL3" s="31" t="s">
        <v>218</v>
      </c>
      <c r="AM3" s="31" t="s">
        <v>219</v>
      </c>
      <c r="AN3" s="62">
        <v>1200000000</v>
      </c>
      <c r="AO3" s="64">
        <v>943471618</v>
      </c>
      <c r="AP3" s="65">
        <v>1460471962.6600001</v>
      </c>
      <c r="AQ3" s="62">
        <v>1077612310</v>
      </c>
      <c r="AR3" s="66">
        <f>AQ3/AP3</f>
        <v>0.73785210367018161</v>
      </c>
      <c r="AS3" s="91">
        <v>1460471962.6600001</v>
      </c>
      <c r="AT3" s="91">
        <v>1460471962.6600001</v>
      </c>
      <c r="AU3" s="101" t="s">
        <v>164</v>
      </c>
      <c r="AV3" s="99" t="s">
        <v>178</v>
      </c>
      <c r="AW3" s="34" t="s">
        <v>190</v>
      </c>
    </row>
    <row r="4" spans="1:49" ht="120" customHeight="1" x14ac:dyDescent="0.35">
      <c r="A4" s="32"/>
      <c r="B4" s="32"/>
      <c r="C4" s="32"/>
      <c r="D4" s="33"/>
      <c r="E4" s="115"/>
      <c r="F4" s="115"/>
      <c r="G4" s="115"/>
      <c r="H4" s="121"/>
      <c r="I4" s="111"/>
      <c r="J4" s="111"/>
      <c r="K4" s="116"/>
      <c r="L4" s="113"/>
      <c r="M4" s="113"/>
      <c r="N4" s="113"/>
      <c r="O4" s="113"/>
      <c r="P4" s="45"/>
      <c r="Q4" s="141"/>
      <c r="R4" s="140"/>
      <c r="S4" s="137"/>
      <c r="T4" s="126"/>
      <c r="U4" s="128"/>
      <c r="V4" s="23" t="s">
        <v>154</v>
      </c>
      <c r="W4" s="23" t="s">
        <v>156</v>
      </c>
      <c r="X4" s="23">
        <v>500</v>
      </c>
      <c r="Y4" s="27" t="s">
        <v>157</v>
      </c>
      <c r="Z4" s="23">
        <v>500</v>
      </c>
      <c r="AA4" s="23">
        <v>0</v>
      </c>
      <c r="AB4" s="23">
        <v>0</v>
      </c>
      <c r="AC4" s="29">
        <f>AB4/Z4</f>
        <v>0</v>
      </c>
      <c r="AD4" s="86"/>
      <c r="AE4" s="89"/>
      <c r="AF4" s="26"/>
      <c r="AG4" s="27">
        <v>1047321</v>
      </c>
      <c r="AH4" s="30" t="s">
        <v>188</v>
      </c>
      <c r="AI4" s="30" t="s">
        <v>189</v>
      </c>
      <c r="AJ4" s="31" t="s">
        <v>163</v>
      </c>
      <c r="AK4" s="67" t="s">
        <v>220</v>
      </c>
      <c r="AL4" s="31" t="s">
        <v>221</v>
      </c>
      <c r="AM4" s="31" t="s">
        <v>222</v>
      </c>
      <c r="AN4" s="64">
        <v>259188510.66</v>
      </c>
      <c r="AO4" s="64">
        <v>134140692</v>
      </c>
      <c r="AP4" s="31"/>
      <c r="AQ4" s="31"/>
      <c r="AR4" s="31"/>
      <c r="AS4" s="91"/>
      <c r="AT4" s="91"/>
      <c r="AU4" s="101"/>
      <c r="AV4" s="106"/>
      <c r="AW4" s="34" t="s">
        <v>191</v>
      </c>
    </row>
    <row r="5" spans="1:49" ht="143" x14ac:dyDescent="0.35">
      <c r="A5" s="32" t="s">
        <v>23</v>
      </c>
      <c r="B5" s="32" t="s">
        <v>24</v>
      </c>
      <c r="C5" s="32" t="s">
        <v>25</v>
      </c>
      <c r="D5" s="33" t="s">
        <v>26</v>
      </c>
      <c r="E5" s="115"/>
      <c r="F5" s="115"/>
      <c r="G5" s="115"/>
      <c r="H5" s="121"/>
      <c r="I5" s="8" t="s">
        <v>108</v>
      </c>
      <c r="J5" s="9" t="s">
        <v>88</v>
      </c>
      <c r="K5" s="123"/>
      <c r="L5" s="27">
        <v>90</v>
      </c>
      <c r="M5" s="27"/>
      <c r="N5" s="27">
        <v>90</v>
      </c>
      <c r="O5" s="27">
        <v>90</v>
      </c>
      <c r="P5" s="53">
        <f>0%</f>
        <v>0</v>
      </c>
      <c r="Q5" s="53">
        <f>100%</f>
        <v>1</v>
      </c>
      <c r="R5" s="140"/>
      <c r="S5" s="137"/>
      <c r="T5" s="126"/>
      <c r="U5" s="128"/>
      <c r="V5" s="23"/>
      <c r="W5" s="23"/>
      <c r="X5" s="35"/>
      <c r="Y5" s="27"/>
      <c r="Z5" s="35"/>
      <c r="AA5" s="35"/>
      <c r="AB5" s="35"/>
      <c r="AC5" s="35"/>
      <c r="AD5" s="86"/>
      <c r="AE5" s="89"/>
      <c r="AF5" s="35"/>
      <c r="AG5" s="27"/>
      <c r="AH5" s="30"/>
      <c r="AI5" s="30"/>
      <c r="AJ5" s="31"/>
      <c r="AK5" s="69" t="s">
        <v>223</v>
      </c>
      <c r="AL5" s="68" t="s">
        <v>224</v>
      </c>
      <c r="AM5" s="70" t="str">
        <f>+VLOOKUP(AL5,[1]Hoja3!$H$2:$I$462,2)</f>
        <v>FORMACION INTEGRAL ESCUELA TALLER CARTAGENA - Rendimientos Financieros Convenios</v>
      </c>
      <c r="AN5" s="64">
        <v>1283452</v>
      </c>
      <c r="AO5" s="31"/>
      <c r="AP5" s="31"/>
      <c r="AQ5" s="31"/>
      <c r="AR5" s="31"/>
      <c r="AS5" s="91"/>
      <c r="AT5" s="91"/>
      <c r="AU5" s="101"/>
      <c r="AV5" s="106"/>
      <c r="AW5" s="34" t="s">
        <v>192</v>
      </c>
    </row>
    <row r="6" spans="1:49" ht="156" x14ac:dyDescent="0.35">
      <c r="A6" s="32" t="s">
        <v>23</v>
      </c>
      <c r="B6" s="32" t="s">
        <v>24</v>
      </c>
      <c r="C6" s="32" t="s">
        <v>25</v>
      </c>
      <c r="D6" s="33" t="s">
        <v>26</v>
      </c>
      <c r="E6" s="115"/>
      <c r="F6" s="115"/>
      <c r="G6" s="115"/>
      <c r="H6" s="121"/>
      <c r="I6" s="8" t="s">
        <v>91</v>
      </c>
      <c r="J6" s="9" t="s">
        <v>89</v>
      </c>
      <c r="K6" s="123"/>
      <c r="L6" s="27">
        <v>0</v>
      </c>
      <c r="M6" s="27">
        <v>8</v>
      </c>
      <c r="N6" s="27">
        <v>0</v>
      </c>
      <c r="O6" s="27">
        <v>0</v>
      </c>
      <c r="P6" s="53">
        <f>0%</f>
        <v>0</v>
      </c>
      <c r="Q6" s="53">
        <f>0%</f>
        <v>0</v>
      </c>
      <c r="R6" s="140"/>
      <c r="S6" s="137"/>
      <c r="T6" s="126"/>
      <c r="U6" s="128"/>
      <c r="V6" s="23" t="s">
        <v>136</v>
      </c>
      <c r="W6" s="23" t="s">
        <v>139</v>
      </c>
      <c r="X6" s="35">
        <v>8</v>
      </c>
      <c r="Y6" s="27" t="s">
        <v>157</v>
      </c>
      <c r="Z6" s="35">
        <v>8</v>
      </c>
      <c r="AA6" s="35">
        <v>0</v>
      </c>
      <c r="AB6" s="35">
        <v>0</v>
      </c>
      <c r="AC6" s="52">
        <f>AB6/Z6</f>
        <v>0</v>
      </c>
      <c r="AD6" s="86"/>
      <c r="AE6" s="89"/>
      <c r="AF6" s="35"/>
      <c r="AG6" s="27">
        <v>1047321</v>
      </c>
      <c r="AH6" s="30" t="s">
        <v>188</v>
      </c>
      <c r="AI6" s="30" t="s">
        <v>189</v>
      </c>
      <c r="AJ6" s="31" t="s">
        <v>163</v>
      </c>
      <c r="AK6" s="31"/>
      <c r="AL6" s="31"/>
      <c r="AM6" s="31"/>
      <c r="AN6" s="31"/>
      <c r="AO6" s="31"/>
      <c r="AP6" s="31"/>
      <c r="AQ6" s="31"/>
      <c r="AR6" s="31"/>
      <c r="AS6" s="91"/>
      <c r="AT6" s="91"/>
      <c r="AU6" s="101"/>
      <c r="AV6" s="106"/>
      <c r="AW6" s="34"/>
    </row>
    <row r="7" spans="1:49" ht="58" x14ac:dyDescent="0.35">
      <c r="A7" s="108" t="s">
        <v>23</v>
      </c>
      <c r="B7" s="108" t="s">
        <v>24</v>
      </c>
      <c r="C7" s="108" t="s">
        <v>25</v>
      </c>
      <c r="D7" s="108" t="s">
        <v>26</v>
      </c>
      <c r="E7" s="108" t="s">
        <v>35</v>
      </c>
      <c r="F7" s="108" t="s">
        <v>45</v>
      </c>
      <c r="G7" s="108" t="s">
        <v>55</v>
      </c>
      <c r="H7" s="121"/>
      <c r="I7" s="110" t="s">
        <v>94</v>
      </c>
      <c r="J7" s="110" t="s">
        <v>68</v>
      </c>
      <c r="K7" s="110" t="s">
        <v>95</v>
      </c>
      <c r="L7" s="110">
        <v>260</v>
      </c>
      <c r="M7" s="110">
        <v>80</v>
      </c>
      <c r="N7" s="110">
        <v>260</v>
      </c>
      <c r="O7" s="110">
        <v>260</v>
      </c>
      <c r="P7" s="132">
        <f>0%</f>
        <v>0</v>
      </c>
      <c r="Q7" s="132">
        <f>100%</f>
        <v>1</v>
      </c>
      <c r="R7" s="140"/>
      <c r="S7" s="137"/>
      <c r="T7" s="126"/>
      <c r="U7" s="128"/>
      <c r="V7" s="23" t="s">
        <v>138</v>
      </c>
      <c r="W7" s="23"/>
      <c r="X7" s="35">
        <v>80</v>
      </c>
      <c r="Y7" s="27" t="s">
        <v>157</v>
      </c>
      <c r="Z7" s="35">
        <v>80</v>
      </c>
      <c r="AA7" s="35">
        <v>0</v>
      </c>
      <c r="AB7" s="35">
        <v>0</v>
      </c>
      <c r="AC7" s="52">
        <f>AB7/Z7</f>
        <v>0</v>
      </c>
      <c r="AD7" s="86"/>
      <c r="AE7" s="89"/>
      <c r="AF7" s="35"/>
      <c r="AG7" s="27">
        <v>1047321</v>
      </c>
      <c r="AH7" s="30" t="s">
        <v>188</v>
      </c>
      <c r="AI7" s="30" t="s">
        <v>189</v>
      </c>
      <c r="AJ7" s="31" t="s">
        <v>163</v>
      </c>
      <c r="AK7" s="31"/>
      <c r="AL7" s="31"/>
      <c r="AM7" s="31"/>
      <c r="AN7" s="31"/>
      <c r="AO7" s="31"/>
      <c r="AP7" s="31"/>
      <c r="AQ7" s="31"/>
      <c r="AR7" s="31"/>
      <c r="AS7" s="91"/>
      <c r="AT7" s="91"/>
      <c r="AU7" s="101"/>
      <c r="AV7" s="106"/>
      <c r="AW7" s="34" t="s">
        <v>193</v>
      </c>
    </row>
    <row r="8" spans="1:49" ht="43.5" x14ac:dyDescent="0.35">
      <c r="A8" s="109"/>
      <c r="B8" s="109"/>
      <c r="C8" s="109"/>
      <c r="D8" s="109"/>
      <c r="E8" s="109"/>
      <c r="F8" s="109"/>
      <c r="G8" s="109"/>
      <c r="H8" s="121"/>
      <c r="I8" s="111"/>
      <c r="J8" s="111"/>
      <c r="K8" s="111"/>
      <c r="L8" s="111"/>
      <c r="M8" s="111"/>
      <c r="N8" s="111"/>
      <c r="O8" s="111"/>
      <c r="P8" s="133"/>
      <c r="Q8" s="133"/>
      <c r="R8" s="140"/>
      <c r="S8" s="137"/>
      <c r="T8" s="126"/>
      <c r="U8" s="128"/>
      <c r="V8" s="23" t="s">
        <v>158</v>
      </c>
      <c r="W8" s="23" t="s">
        <v>159</v>
      </c>
      <c r="X8" s="23">
        <v>120</v>
      </c>
      <c r="Y8" s="27" t="s">
        <v>157</v>
      </c>
      <c r="Z8" s="23">
        <v>120</v>
      </c>
      <c r="AA8" s="23">
        <v>0</v>
      </c>
      <c r="AB8" s="23">
        <v>0</v>
      </c>
      <c r="AC8" s="29">
        <f>AB8/Z8</f>
        <v>0</v>
      </c>
      <c r="AD8" s="86"/>
      <c r="AE8" s="89"/>
      <c r="AF8" s="26"/>
      <c r="AG8" s="27">
        <v>1047321</v>
      </c>
      <c r="AH8" s="30" t="s">
        <v>188</v>
      </c>
      <c r="AI8" s="30" t="s">
        <v>189</v>
      </c>
      <c r="AJ8" s="31" t="s">
        <v>163</v>
      </c>
      <c r="AK8" s="31"/>
      <c r="AL8" s="31"/>
      <c r="AM8" s="31"/>
      <c r="AN8" s="31"/>
      <c r="AO8" s="31"/>
      <c r="AP8" s="31"/>
      <c r="AQ8" s="31"/>
      <c r="AR8" s="31"/>
      <c r="AS8" s="91"/>
      <c r="AT8" s="91"/>
      <c r="AU8" s="101"/>
      <c r="AV8" s="106"/>
      <c r="AW8" s="34" t="s">
        <v>191</v>
      </c>
    </row>
    <row r="9" spans="1:49" ht="117" x14ac:dyDescent="0.35">
      <c r="A9" s="32" t="s">
        <v>23</v>
      </c>
      <c r="B9" s="32" t="s">
        <v>24</v>
      </c>
      <c r="C9" s="32" t="s">
        <v>25</v>
      </c>
      <c r="D9" s="33" t="s">
        <v>26</v>
      </c>
      <c r="E9" s="116" t="s">
        <v>36</v>
      </c>
      <c r="F9" s="116" t="s">
        <v>46</v>
      </c>
      <c r="G9" s="117" t="s">
        <v>56</v>
      </c>
      <c r="H9" s="121"/>
      <c r="I9" s="8" t="s">
        <v>90</v>
      </c>
      <c r="J9" s="8" t="s">
        <v>69</v>
      </c>
      <c r="K9" s="13">
        <v>0</v>
      </c>
      <c r="L9" s="27">
        <v>0</v>
      </c>
      <c r="M9" s="27"/>
      <c r="N9" s="27">
        <v>0</v>
      </c>
      <c r="O9" s="27">
        <v>0</v>
      </c>
      <c r="P9" s="53">
        <f>0%</f>
        <v>0</v>
      </c>
      <c r="Q9" s="53">
        <f>0%</f>
        <v>0</v>
      </c>
      <c r="R9" s="140"/>
      <c r="S9" s="137"/>
      <c r="T9" s="126"/>
      <c r="U9" s="128"/>
      <c r="V9" s="28"/>
      <c r="W9" s="28"/>
      <c r="X9" s="35"/>
      <c r="Y9" s="27"/>
      <c r="Z9" s="35"/>
      <c r="AA9" s="35"/>
      <c r="AB9" s="35"/>
      <c r="AC9" s="35"/>
      <c r="AD9" s="86"/>
      <c r="AE9" s="89"/>
      <c r="AF9" s="35"/>
      <c r="AG9" s="27"/>
      <c r="AH9" s="30"/>
      <c r="AI9" s="30"/>
      <c r="AJ9" s="31"/>
      <c r="AK9" s="31"/>
      <c r="AL9" s="31"/>
      <c r="AM9" s="31"/>
      <c r="AN9" s="31"/>
      <c r="AO9" s="31"/>
      <c r="AP9" s="31"/>
      <c r="AQ9" s="31"/>
      <c r="AR9" s="31"/>
      <c r="AS9" s="91"/>
      <c r="AT9" s="91"/>
      <c r="AU9" s="101"/>
      <c r="AV9" s="106"/>
      <c r="AW9" s="34"/>
    </row>
    <row r="10" spans="1:49" ht="130" x14ac:dyDescent="0.35">
      <c r="A10" s="32" t="s">
        <v>23</v>
      </c>
      <c r="B10" s="32" t="s">
        <v>24</v>
      </c>
      <c r="C10" s="32" t="s">
        <v>25</v>
      </c>
      <c r="D10" s="33" t="s">
        <v>26</v>
      </c>
      <c r="E10" s="116"/>
      <c r="F10" s="116"/>
      <c r="G10" s="117"/>
      <c r="H10" s="121"/>
      <c r="I10" s="8" t="s">
        <v>92</v>
      </c>
      <c r="J10" s="8" t="s">
        <v>70</v>
      </c>
      <c r="K10" s="8" t="s">
        <v>93</v>
      </c>
      <c r="L10" s="27">
        <v>1</v>
      </c>
      <c r="M10" s="27"/>
      <c r="N10" s="27">
        <v>0</v>
      </c>
      <c r="O10" s="27">
        <v>0</v>
      </c>
      <c r="P10" s="48"/>
      <c r="Q10" s="53">
        <f>100%</f>
        <v>1</v>
      </c>
      <c r="R10" s="140"/>
      <c r="S10" s="137"/>
      <c r="T10" s="126"/>
      <c r="U10" s="128"/>
      <c r="V10" s="28"/>
      <c r="W10" s="28"/>
      <c r="X10" s="35"/>
      <c r="Y10" s="27"/>
      <c r="Z10" s="35"/>
      <c r="AA10" s="35"/>
      <c r="AB10" s="35"/>
      <c r="AC10" s="35"/>
      <c r="AD10" s="86"/>
      <c r="AE10" s="89"/>
      <c r="AF10" s="35"/>
      <c r="AG10" s="27"/>
      <c r="AH10" s="30"/>
      <c r="AI10" s="30"/>
      <c r="AJ10" s="31"/>
      <c r="AK10" s="31"/>
      <c r="AL10" s="31"/>
      <c r="AM10" s="31"/>
      <c r="AN10" s="31"/>
      <c r="AO10" s="31"/>
      <c r="AP10" s="31"/>
      <c r="AQ10" s="31"/>
      <c r="AR10" s="31"/>
      <c r="AS10" s="91"/>
      <c r="AT10" s="91"/>
      <c r="AU10" s="101"/>
      <c r="AV10" s="106"/>
      <c r="AW10" s="34"/>
    </row>
    <row r="11" spans="1:49" ht="130" x14ac:dyDescent="0.35">
      <c r="A11" s="32" t="s">
        <v>23</v>
      </c>
      <c r="B11" s="32" t="s">
        <v>24</v>
      </c>
      <c r="C11" s="32" t="s">
        <v>25</v>
      </c>
      <c r="D11" s="33" t="s">
        <v>26</v>
      </c>
      <c r="E11" s="116"/>
      <c r="F11" s="116"/>
      <c r="G11" s="117"/>
      <c r="H11" s="121"/>
      <c r="I11" s="8" t="s">
        <v>97</v>
      </c>
      <c r="J11" s="8" t="s">
        <v>71</v>
      </c>
      <c r="K11" s="8" t="s">
        <v>96</v>
      </c>
      <c r="L11" s="27">
        <v>798</v>
      </c>
      <c r="M11" s="27">
        <v>780</v>
      </c>
      <c r="N11" s="27">
        <v>798</v>
      </c>
      <c r="O11" s="27">
        <v>798</v>
      </c>
      <c r="P11" s="48"/>
      <c r="Q11" s="53">
        <f>100%</f>
        <v>1</v>
      </c>
      <c r="R11" s="140"/>
      <c r="S11" s="137"/>
      <c r="T11" s="126"/>
      <c r="U11" s="128"/>
      <c r="V11" s="36" t="s">
        <v>71</v>
      </c>
      <c r="W11" s="23" t="s">
        <v>140</v>
      </c>
      <c r="X11" s="35">
        <v>780</v>
      </c>
      <c r="Y11" s="27" t="s">
        <v>157</v>
      </c>
      <c r="Z11" s="35">
        <v>780</v>
      </c>
      <c r="AA11" s="35">
        <v>0</v>
      </c>
      <c r="AB11" s="35">
        <v>0</v>
      </c>
      <c r="AC11" s="52">
        <f>AB11/Z11</f>
        <v>0</v>
      </c>
      <c r="AD11" s="86"/>
      <c r="AE11" s="89"/>
      <c r="AF11" s="35"/>
      <c r="AG11" s="27">
        <v>1047321</v>
      </c>
      <c r="AH11" s="30" t="s">
        <v>188</v>
      </c>
      <c r="AI11" s="30" t="s">
        <v>189</v>
      </c>
      <c r="AJ11" s="31" t="s">
        <v>163</v>
      </c>
      <c r="AK11" s="31"/>
      <c r="AL11" s="31"/>
      <c r="AM11" s="31"/>
      <c r="AN11" s="31"/>
      <c r="AO11" s="31"/>
      <c r="AP11" s="31"/>
      <c r="AQ11" s="31"/>
      <c r="AR11" s="31"/>
      <c r="AS11" s="91"/>
      <c r="AT11" s="91"/>
      <c r="AU11" s="101"/>
      <c r="AV11" s="106"/>
      <c r="AW11" s="34" t="s">
        <v>194</v>
      </c>
    </row>
    <row r="12" spans="1:49" ht="130" x14ac:dyDescent="0.35">
      <c r="A12" s="32" t="s">
        <v>23</v>
      </c>
      <c r="B12" s="32" t="s">
        <v>24</v>
      </c>
      <c r="C12" s="32" t="s">
        <v>25</v>
      </c>
      <c r="D12" s="33" t="s">
        <v>26</v>
      </c>
      <c r="E12" s="116"/>
      <c r="F12" s="116"/>
      <c r="G12" s="117"/>
      <c r="H12" s="121"/>
      <c r="I12" s="8" t="s">
        <v>98</v>
      </c>
      <c r="J12" s="8" t="s">
        <v>72</v>
      </c>
      <c r="K12" s="13">
        <v>0</v>
      </c>
      <c r="L12" s="27">
        <v>1</v>
      </c>
      <c r="M12" s="27"/>
      <c r="N12" s="27">
        <v>0</v>
      </c>
      <c r="O12" s="27">
        <v>0</v>
      </c>
      <c r="P12" s="48"/>
      <c r="Q12" s="53">
        <f>100%</f>
        <v>1</v>
      </c>
      <c r="R12" s="140"/>
      <c r="S12" s="137"/>
      <c r="T12" s="126"/>
      <c r="U12" s="128"/>
      <c r="V12" s="28"/>
      <c r="W12" s="28"/>
      <c r="X12" s="35"/>
      <c r="Y12" s="27"/>
      <c r="Z12" s="35"/>
      <c r="AA12" s="35"/>
      <c r="AB12" s="35"/>
      <c r="AC12" s="35"/>
      <c r="AD12" s="86"/>
      <c r="AE12" s="89"/>
      <c r="AF12" s="35"/>
      <c r="AG12" s="27"/>
      <c r="AH12" s="30"/>
      <c r="AI12" s="30"/>
      <c r="AJ12" s="31"/>
      <c r="AK12" s="31"/>
      <c r="AL12" s="31"/>
      <c r="AM12" s="31"/>
      <c r="AN12" s="31"/>
      <c r="AO12" s="31"/>
      <c r="AP12" s="31"/>
      <c r="AQ12" s="31"/>
      <c r="AR12" s="31"/>
      <c r="AS12" s="91"/>
      <c r="AT12" s="91"/>
      <c r="AU12" s="101"/>
      <c r="AV12" s="106"/>
      <c r="AW12" s="34" t="s">
        <v>173</v>
      </c>
    </row>
    <row r="13" spans="1:49" ht="169" x14ac:dyDescent="0.35">
      <c r="A13" s="32" t="s">
        <v>23</v>
      </c>
      <c r="B13" s="32" t="s">
        <v>24</v>
      </c>
      <c r="C13" s="32" t="s">
        <v>25</v>
      </c>
      <c r="D13" s="33" t="s">
        <v>26</v>
      </c>
      <c r="E13" s="116"/>
      <c r="F13" s="116"/>
      <c r="G13" s="117"/>
      <c r="H13" s="121"/>
      <c r="I13" s="8" t="s">
        <v>99</v>
      </c>
      <c r="J13" s="8" t="s">
        <v>73</v>
      </c>
      <c r="K13" s="13">
        <v>0</v>
      </c>
      <c r="L13" s="27">
        <v>0</v>
      </c>
      <c r="M13" s="27"/>
      <c r="N13" s="27">
        <v>0</v>
      </c>
      <c r="O13" s="27">
        <v>0</v>
      </c>
      <c r="P13" s="53">
        <f>0%</f>
        <v>0</v>
      </c>
      <c r="Q13" s="53">
        <f>0%</f>
        <v>0</v>
      </c>
      <c r="R13" s="140"/>
      <c r="S13" s="137"/>
      <c r="T13" s="126"/>
      <c r="U13" s="128"/>
      <c r="V13" s="28"/>
      <c r="W13" s="28"/>
      <c r="X13" s="35"/>
      <c r="Y13" s="27"/>
      <c r="Z13" s="35"/>
      <c r="AA13" s="35"/>
      <c r="AB13" s="35"/>
      <c r="AC13" s="35"/>
      <c r="AD13" s="86"/>
      <c r="AE13" s="89"/>
      <c r="AF13" s="35"/>
      <c r="AG13" s="27"/>
      <c r="AH13" s="30"/>
      <c r="AI13" s="30"/>
      <c r="AJ13" s="31"/>
      <c r="AK13" s="31"/>
      <c r="AL13" s="31"/>
      <c r="AM13" s="31"/>
      <c r="AN13" s="31"/>
      <c r="AO13" s="31"/>
      <c r="AP13" s="31"/>
      <c r="AQ13" s="31"/>
      <c r="AR13" s="31"/>
      <c r="AS13" s="91"/>
      <c r="AT13" s="91"/>
      <c r="AU13" s="101"/>
      <c r="AV13" s="106"/>
      <c r="AW13" s="34" t="s">
        <v>195</v>
      </c>
    </row>
    <row r="14" spans="1:49" ht="104" x14ac:dyDescent="0.35">
      <c r="A14" s="32" t="s">
        <v>23</v>
      </c>
      <c r="B14" s="32" t="s">
        <v>24</v>
      </c>
      <c r="C14" s="32" t="s">
        <v>25</v>
      </c>
      <c r="D14" s="33" t="s">
        <v>26</v>
      </c>
      <c r="E14" s="116"/>
      <c r="F14" s="116"/>
      <c r="G14" s="117"/>
      <c r="H14" s="122"/>
      <c r="I14" s="8" t="s">
        <v>100</v>
      </c>
      <c r="J14" s="8" t="s">
        <v>74</v>
      </c>
      <c r="K14" s="13">
        <v>0</v>
      </c>
      <c r="L14" s="27">
        <v>25</v>
      </c>
      <c r="M14" s="27"/>
      <c r="N14" s="27">
        <v>25</v>
      </c>
      <c r="O14" s="27">
        <v>25</v>
      </c>
      <c r="P14" s="53">
        <f>0%</f>
        <v>0</v>
      </c>
      <c r="Q14" s="53">
        <f>L14/200</f>
        <v>0.125</v>
      </c>
      <c r="R14" s="141"/>
      <c r="S14" s="138"/>
      <c r="T14" s="126"/>
      <c r="U14" s="128"/>
      <c r="V14" s="28"/>
      <c r="W14" s="28"/>
      <c r="X14" s="35"/>
      <c r="Y14" s="27"/>
      <c r="Z14" s="35"/>
      <c r="AA14" s="35"/>
      <c r="AB14" s="35"/>
      <c r="AC14" s="35"/>
      <c r="AD14" s="87"/>
      <c r="AE14" s="90"/>
      <c r="AF14" s="35"/>
      <c r="AG14" s="27"/>
      <c r="AH14" s="30"/>
      <c r="AI14" s="30"/>
      <c r="AJ14" s="31"/>
      <c r="AK14" s="31"/>
      <c r="AL14" s="31"/>
      <c r="AM14" s="31"/>
      <c r="AN14" s="31"/>
      <c r="AO14" s="31"/>
      <c r="AP14" s="31"/>
      <c r="AQ14" s="31"/>
      <c r="AR14" s="31"/>
      <c r="AS14" s="91"/>
      <c r="AT14" s="91"/>
      <c r="AU14" s="101"/>
      <c r="AV14" s="107"/>
      <c r="AW14" s="34"/>
    </row>
    <row r="15" spans="1:49" ht="130" x14ac:dyDescent="0.35">
      <c r="A15" s="32" t="s">
        <v>23</v>
      </c>
      <c r="B15" s="32" t="s">
        <v>24</v>
      </c>
      <c r="C15" s="32" t="s">
        <v>25</v>
      </c>
      <c r="D15" s="37" t="s">
        <v>27</v>
      </c>
      <c r="E15" s="114" t="s">
        <v>37</v>
      </c>
      <c r="F15" s="114" t="s">
        <v>47</v>
      </c>
      <c r="G15" s="114" t="s">
        <v>57</v>
      </c>
      <c r="H15" s="119" t="s">
        <v>61</v>
      </c>
      <c r="I15" s="8" t="s">
        <v>101</v>
      </c>
      <c r="J15" s="8" t="s">
        <v>75</v>
      </c>
      <c r="K15" s="33" t="s">
        <v>105</v>
      </c>
      <c r="L15" s="27">
        <v>109</v>
      </c>
      <c r="M15" s="27">
        <v>5</v>
      </c>
      <c r="N15" s="27">
        <v>109</v>
      </c>
      <c r="O15" s="27">
        <v>109</v>
      </c>
      <c r="P15" s="48"/>
      <c r="Q15" s="53">
        <f>100%</f>
        <v>1</v>
      </c>
      <c r="R15" s="139">
        <f>SUM(Q15:Q16)/(2)</f>
        <v>0.66520439251561392</v>
      </c>
      <c r="S15" s="139">
        <f>SUM(R15:R20)/(2)</f>
        <v>0.41593552959114027</v>
      </c>
      <c r="T15" s="126" t="s">
        <v>121</v>
      </c>
      <c r="U15" s="128">
        <v>2017130010016</v>
      </c>
      <c r="V15" s="28" t="s">
        <v>142</v>
      </c>
      <c r="W15" s="28" t="s">
        <v>141</v>
      </c>
      <c r="X15" s="23">
        <v>5</v>
      </c>
      <c r="Y15" s="27" t="s">
        <v>157</v>
      </c>
      <c r="Z15" s="23">
        <v>5</v>
      </c>
      <c r="AA15" s="23">
        <v>0</v>
      </c>
      <c r="AB15" s="23">
        <v>0</v>
      </c>
      <c r="AC15" s="29">
        <f>AB15/Z15</f>
        <v>0</v>
      </c>
      <c r="AD15" s="85">
        <f>SUM(AC15:AC16)/(2)</f>
        <v>0.52462526766595297</v>
      </c>
      <c r="AE15" s="85">
        <f>SUM(AD15:AD20)/(2)</f>
        <v>0.51231263383297643</v>
      </c>
      <c r="AF15" s="26"/>
      <c r="AG15" s="27">
        <v>1047321</v>
      </c>
      <c r="AH15" s="30" t="s">
        <v>188</v>
      </c>
      <c r="AI15" s="30" t="s">
        <v>189</v>
      </c>
      <c r="AJ15" s="31" t="s">
        <v>163</v>
      </c>
      <c r="AK15" s="67" t="s">
        <v>225</v>
      </c>
      <c r="AL15" s="31" t="s">
        <v>218</v>
      </c>
      <c r="AM15" s="31" t="s">
        <v>226</v>
      </c>
      <c r="AN15" s="64">
        <v>635286222.60000002</v>
      </c>
      <c r="AO15" s="64">
        <v>484505939</v>
      </c>
      <c r="AP15" s="62">
        <v>743281435.38</v>
      </c>
      <c r="AQ15" s="62">
        <v>563501151</v>
      </c>
      <c r="AR15" s="66">
        <f>AQ15/AP15</f>
        <v>0.75812622807121777</v>
      </c>
      <c r="AS15" s="91">
        <v>743281435.38</v>
      </c>
      <c r="AT15" s="91">
        <f>+AS15</f>
        <v>743281435.38</v>
      </c>
      <c r="AU15" s="101" t="s">
        <v>165</v>
      </c>
      <c r="AV15" s="99" t="s">
        <v>172</v>
      </c>
      <c r="AW15" s="38" t="s">
        <v>196</v>
      </c>
    </row>
    <row r="16" spans="1:49" ht="234" x14ac:dyDescent="0.35">
      <c r="A16" s="32" t="s">
        <v>23</v>
      </c>
      <c r="B16" s="32" t="s">
        <v>24</v>
      </c>
      <c r="C16" s="32" t="s">
        <v>25</v>
      </c>
      <c r="D16" s="37" t="s">
        <v>27</v>
      </c>
      <c r="E16" s="114"/>
      <c r="F16" s="114"/>
      <c r="G16" s="114"/>
      <c r="H16" s="119"/>
      <c r="I16" s="8" t="s">
        <v>102</v>
      </c>
      <c r="J16" s="8" t="s">
        <v>76</v>
      </c>
      <c r="K16" s="33" t="s">
        <v>106</v>
      </c>
      <c r="L16" s="27">
        <v>50242.279266666701</v>
      </c>
      <c r="M16" s="27">
        <v>5000</v>
      </c>
      <c r="N16" s="39">
        <f>((98000000/9340)/4)+L16</f>
        <v>52865.405604996464</v>
      </c>
      <c r="O16" s="39">
        <f>((98000000/9340)/4)+N16</f>
        <v>55488.531943326227</v>
      </c>
      <c r="P16" s="53">
        <f>(O16-L16)/(5000)</f>
        <v>1.049250535331905</v>
      </c>
      <c r="Q16" s="53">
        <f>(L16+N16+O16)/480000</f>
        <v>0.33040878503122789</v>
      </c>
      <c r="R16" s="141"/>
      <c r="S16" s="140"/>
      <c r="T16" s="126"/>
      <c r="U16" s="128"/>
      <c r="V16" s="28" t="s">
        <v>132</v>
      </c>
      <c r="W16" s="28" t="s">
        <v>143</v>
      </c>
      <c r="X16" s="35">
        <v>5000</v>
      </c>
      <c r="Y16" s="27" t="s">
        <v>160</v>
      </c>
      <c r="Z16" s="35">
        <v>5000</v>
      </c>
      <c r="AA16" s="39">
        <f>((98000000/9340)/4)</f>
        <v>2623.1263383297646</v>
      </c>
      <c r="AB16" s="39">
        <f>((98000000/9340)/4)+AA16</f>
        <v>5246.2526766595292</v>
      </c>
      <c r="AC16" s="53">
        <f>AB16/Z16</f>
        <v>1.0492505353319059</v>
      </c>
      <c r="AD16" s="87"/>
      <c r="AE16" s="86"/>
      <c r="AF16" s="39"/>
      <c r="AG16" s="27">
        <v>1047321</v>
      </c>
      <c r="AH16" s="30" t="s">
        <v>188</v>
      </c>
      <c r="AI16" s="30" t="s">
        <v>189</v>
      </c>
      <c r="AJ16" s="31" t="s">
        <v>163</v>
      </c>
      <c r="AK16" s="31" t="s">
        <v>227</v>
      </c>
      <c r="AL16" s="31" t="s">
        <v>221</v>
      </c>
      <c r="AM16" s="31" t="s">
        <v>228</v>
      </c>
      <c r="AN16" s="64">
        <v>107995212.78</v>
      </c>
      <c r="AO16" s="64">
        <v>78995212</v>
      </c>
      <c r="AP16" s="31"/>
      <c r="AQ16" s="31"/>
      <c r="AR16" s="31"/>
      <c r="AS16" s="91"/>
      <c r="AT16" s="91"/>
      <c r="AU16" s="101"/>
      <c r="AV16" s="102"/>
      <c r="AW16" s="38" t="s">
        <v>197</v>
      </c>
    </row>
    <row r="17" spans="1:49" ht="210" customHeight="1" x14ac:dyDescent="0.45">
      <c r="A17" s="32" t="s">
        <v>23</v>
      </c>
      <c r="B17" s="32" t="s">
        <v>24</v>
      </c>
      <c r="C17" s="32" t="s">
        <v>25</v>
      </c>
      <c r="D17" s="37" t="s">
        <v>27</v>
      </c>
      <c r="E17" s="114" t="s">
        <v>38</v>
      </c>
      <c r="F17" s="114" t="s">
        <v>48</v>
      </c>
      <c r="G17" s="114" t="s">
        <v>58</v>
      </c>
      <c r="H17" s="119" t="s">
        <v>62</v>
      </c>
      <c r="I17" s="8" t="s">
        <v>103</v>
      </c>
      <c r="J17" s="8" t="s">
        <v>77</v>
      </c>
      <c r="K17" s="13">
        <v>0</v>
      </c>
      <c r="L17" s="27">
        <v>1</v>
      </c>
      <c r="M17" s="14"/>
      <c r="N17" s="14">
        <v>1</v>
      </c>
      <c r="O17" s="14">
        <v>1</v>
      </c>
      <c r="P17" s="74">
        <f>0%</f>
        <v>0</v>
      </c>
      <c r="Q17" s="74">
        <f>L17/3</f>
        <v>0.33333333333333331</v>
      </c>
      <c r="R17" s="134">
        <f>SUM(Q17:Q20)/(2)</f>
        <v>0.16666666666666666</v>
      </c>
      <c r="S17" s="140"/>
      <c r="T17" s="126"/>
      <c r="U17" s="128"/>
      <c r="V17" s="28"/>
      <c r="W17" s="28"/>
      <c r="X17" s="35"/>
      <c r="Y17" s="27"/>
      <c r="Z17" s="35"/>
      <c r="AA17" s="35"/>
      <c r="AB17" s="35"/>
      <c r="AC17" s="35"/>
      <c r="AD17" s="82">
        <f>SUM(AC17:AC20)/(2)</f>
        <v>0.5</v>
      </c>
      <c r="AE17" s="86"/>
      <c r="AF17" s="35"/>
      <c r="AG17" s="27"/>
      <c r="AH17" s="30"/>
      <c r="AI17" s="30"/>
      <c r="AJ17" s="31"/>
      <c r="AK17" s="31"/>
      <c r="AL17" s="31"/>
      <c r="AM17" s="31"/>
      <c r="AN17" s="31"/>
      <c r="AO17" s="31"/>
      <c r="AP17" s="31"/>
      <c r="AQ17" s="31"/>
      <c r="AR17" s="31"/>
      <c r="AS17" s="91"/>
      <c r="AT17" s="91"/>
      <c r="AU17" s="101"/>
      <c r="AV17" s="102"/>
      <c r="AW17" s="40" t="s">
        <v>198</v>
      </c>
    </row>
    <row r="18" spans="1:49" ht="166.5" x14ac:dyDescent="0.45">
      <c r="A18" s="32" t="s">
        <v>23</v>
      </c>
      <c r="B18" s="32" t="s">
        <v>24</v>
      </c>
      <c r="C18" s="32" t="s">
        <v>25</v>
      </c>
      <c r="D18" s="37" t="s">
        <v>27</v>
      </c>
      <c r="E18" s="114"/>
      <c r="F18" s="114"/>
      <c r="G18" s="114"/>
      <c r="H18" s="119"/>
      <c r="I18" s="117" t="s">
        <v>104</v>
      </c>
      <c r="J18" s="117" t="s">
        <v>78</v>
      </c>
      <c r="K18" s="117">
        <v>0</v>
      </c>
      <c r="L18" s="124">
        <v>0</v>
      </c>
      <c r="M18" s="125">
        <v>2</v>
      </c>
      <c r="N18" s="129">
        <v>0</v>
      </c>
      <c r="O18" s="129">
        <v>0</v>
      </c>
      <c r="P18" s="46"/>
      <c r="Q18" s="134">
        <f>L18/4</f>
        <v>0</v>
      </c>
      <c r="R18" s="145"/>
      <c r="S18" s="140"/>
      <c r="T18" s="126"/>
      <c r="U18" s="128"/>
      <c r="V18" s="28" t="s">
        <v>133</v>
      </c>
      <c r="W18" s="28" t="s">
        <v>144</v>
      </c>
      <c r="X18" s="35">
        <v>5</v>
      </c>
      <c r="Y18" s="27" t="s">
        <v>157</v>
      </c>
      <c r="Z18" s="35">
        <v>5</v>
      </c>
      <c r="AA18" s="35">
        <v>5</v>
      </c>
      <c r="AB18" s="35">
        <v>5</v>
      </c>
      <c r="AC18" s="52">
        <f>AB18/Z18</f>
        <v>1</v>
      </c>
      <c r="AD18" s="83"/>
      <c r="AE18" s="86"/>
      <c r="AF18" s="35"/>
      <c r="AG18" s="27">
        <v>1047321</v>
      </c>
      <c r="AH18" s="30" t="s">
        <v>188</v>
      </c>
      <c r="AI18" s="30" t="s">
        <v>189</v>
      </c>
      <c r="AJ18" s="31" t="s">
        <v>163</v>
      </c>
      <c r="AK18" s="31"/>
      <c r="AL18" s="31"/>
      <c r="AM18" s="31"/>
      <c r="AN18" s="31"/>
      <c r="AO18" s="31"/>
      <c r="AP18" s="31"/>
      <c r="AQ18" s="31"/>
      <c r="AR18" s="31"/>
      <c r="AS18" s="91"/>
      <c r="AT18" s="91"/>
      <c r="AU18" s="101"/>
      <c r="AV18" s="102"/>
      <c r="AW18" s="40" t="s">
        <v>169</v>
      </c>
    </row>
    <row r="19" spans="1:49" ht="116" x14ac:dyDescent="0.35">
      <c r="A19" s="32" t="s">
        <v>23</v>
      </c>
      <c r="B19" s="32" t="s">
        <v>24</v>
      </c>
      <c r="C19" s="32" t="s">
        <v>25</v>
      </c>
      <c r="D19" s="37" t="s">
        <v>27</v>
      </c>
      <c r="E19" s="114"/>
      <c r="F19" s="114"/>
      <c r="G19" s="114"/>
      <c r="H19" s="119"/>
      <c r="I19" s="117"/>
      <c r="J19" s="117"/>
      <c r="K19" s="117"/>
      <c r="L19" s="124"/>
      <c r="M19" s="125"/>
      <c r="N19" s="130"/>
      <c r="O19" s="130"/>
      <c r="P19" s="77">
        <f>0%</f>
        <v>0</v>
      </c>
      <c r="Q19" s="145"/>
      <c r="R19" s="145"/>
      <c r="S19" s="140"/>
      <c r="T19" s="126"/>
      <c r="U19" s="128"/>
      <c r="V19" s="28" t="s">
        <v>134</v>
      </c>
      <c r="W19" s="28" t="s">
        <v>145</v>
      </c>
      <c r="X19" s="35" t="s">
        <v>146</v>
      </c>
      <c r="Y19" s="27" t="s">
        <v>161</v>
      </c>
      <c r="Z19" s="35" t="s">
        <v>146</v>
      </c>
      <c r="AA19" s="35" t="s">
        <v>161</v>
      </c>
      <c r="AB19" s="35" t="s">
        <v>161</v>
      </c>
      <c r="AC19" s="35"/>
      <c r="AD19" s="83"/>
      <c r="AE19" s="86"/>
      <c r="AF19" s="35"/>
      <c r="AG19" s="27">
        <v>1047321</v>
      </c>
      <c r="AH19" s="30" t="s">
        <v>188</v>
      </c>
      <c r="AI19" s="30" t="s">
        <v>189</v>
      </c>
      <c r="AJ19" s="31" t="s">
        <v>163</v>
      </c>
      <c r="AK19" s="31"/>
      <c r="AL19" s="31"/>
      <c r="AM19" s="31"/>
      <c r="AN19" s="64"/>
      <c r="AO19" s="31"/>
      <c r="AP19" s="65"/>
      <c r="AQ19" s="31"/>
      <c r="AR19" s="31"/>
      <c r="AS19" s="91"/>
      <c r="AT19" s="91"/>
      <c r="AU19" s="101"/>
      <c r="AV19" s="102"/>
      <c r="AW19" s="38" t="s">
        <v>199</v>
      </c>
    </row>
    <row r="20" spans="1:49" ht="116" x14ac:dyDescent="0.35">
      <c r="A20" s="32" t="s">
        <v>23</v>
      </c>
      <c r="B20" s="32" t="s">
        <v>24</v>
      </c>
      <c r="C20" s="32" t="s">
        <v>25</v>
      </c>
      <c r="D20" s="37" t="s">
        <v>27</v>
      </c>
      <c r="E20" s="114"/>
      <c r="F20" s="114"/>
      <c r="G20" s="114"/>
      <c r="H20" s="119"/>
      <c r="I20" s="117"/>
      <c r="J20" s="117"/>
      <c r="K20" s="117"/>
      <c r="L20" s="124"/>
      <c r="M20" s="125"/>
      <c r="N20" s="131"/>
      <c r="O20" s="131"/>
      <c r="P20" s="47"/>
      <c r="Q20" s="135"/>
      <c r="R20" s="135"/>
      <c r="S20" s="141"/>
      <c r="T20" s="126"/>
      <c r="U20" s="128"/>
      <c r="V20" s="28" t="s">
        <v>147</v>
      </c>
      <c r="W20" s="28" t="s">
        <v>148</v>
      </c>
      <c r="X20" s="35">
        <v>2</v>
      </c>
      <c r="Y20" s="27" t="s">
        <v>157</v>
      </c>
      <c r="Z20" s="35">
        <v>2</v>
      </c>
      <c r="AA20" s="35">
        <v>0</v>
      </c>
      <c r="AB20" s="35">
        <v>0</v>
      </c>
      <c r="AC20" s="52">
        <f>AB20/Z20</f>
        <v>0</v>
      </c>
      <c r="AD20" s="84"/>
      <c r="AE20" s="87"/>
      <c r="AF20" s="35"/>
      <c r="AG20" s="27">
        <v>1047321</v>
      </c>
      <c r="AH20" s="30" t="s">
        <v>188</v>
      </c>
      <c r="AI20" s="30" t="s">
        <v>189</v>
      </c>
      <c r="AJ20" s="31" t="s">
        <v>163</v>
      </c>
      <c r="AK20" s="31"/>
      <c r="AL20" s="31"/>
      <c r="AM20" s="31"/>
      <c r="AN20" s="31"/>
      <c r="AO20" s="31"/>
      <c r="AP20" s="31"/>
      <c r="AQ20" s="31"/>
      <c r="AR20" s="31"/>
      <c r="AS20" s="91"/>
      <c r="AT20" s="91"/>
      <c r="AU20" s="101"/>
      <c r="AV20" s="100"/>
      <c r="AW20" s="38" t="s">
        <v>200</v>
      </c>
    </row>
    <row r="21" spans="1:49" ht="191.25" customHeight="1" x14ac:dyDescent="0.35">
      <c r="A21" s="32" t="s">
        <v>23</v>
      </c>
      <c r="B21" s="32" t="s">
        <v>24</v>
      </c>
      <c r="C21" s="32" t="s">
        <v>25</v>
      </c>
      <c r="D21" s="37" t="s">
        <v>28</v>
      </c>
      <c r="E21" s="114" t="s">
        <v>39</v>
      </c>
      <c r="F21" s="114" t="s">
        <v>49</v>
      </c>
      <c r="G21" s="118">
        <v>0.41</v>
      </c>
      <c r="H21" s="119" t="s">
        <v>63</v>
      </c>
      <c r="I21" s="20" t="s">
        <v>109</v>
      </c>
      <c r="J21" s="8" t="s">
        <v>79</v>
      </c>
      <c r="K21" s="20">
        <v>0</v>
      </c>
      <c r="L21" s="27">
        <v>1</v>
      </c>
      <c r="M21" s="14"/>
      <c r="N21" s="14">
        <v>1</v>
      </c>
      <c r="O21" s="14">
        <v>1</v>
      </c>
      <c r="P21" s="49"/>
      <c r="Q21" s="74">
        <f>L21/1</f>
        <v>1</v>
      </c>
      <c r="R21" s="134">
        <f>SUM(Q21:Q22)/(2)</f>
        <v>1</v>
      </c>
      <c r="S21" s="142">
        <f>SUM(R21:R24)/(3)</f>
        <v>1</v>
      </c>
      <c r="T21" s="126"/>
      <c r="U21" s="128"/>
      <c r="V21" s="28"/>
      <c r="W21" s="28"/>
      <c r="X21" s="35"/>
      <c r="Y21" s="27"/>
      <c r="Z21" s="35"/>
      <c r="AA21" s="35"/>
      <c r="AB21" s="35"/>
      <c r="AC21" s="35"/>
      <c r="AD21" s="35"/>
      <c r="AE21" s="82">
        <f>SUM(AD21:AD24)/(3)</f>
        <v>0.63809523809523805</v>
      </c>
      <c r="AF21" s="35"/>
      <c r="AG21" s="27"/>
      <c r="AH21" s="30"/>
      <c r="AI21" s="30"/>
      <c r="AJ21" s="31"/>
      <c r="AK21" s="58"/>
      <c r="AL21" s="58"/>
      <c r="AM21" s="58"/>
      <c r="AN21" s="58"/>
      <c r="AO21" s="58"/>
      <c r="AP21" s="58"/>
      <c r="AQ21" s="58"/>
      <c r="AR21" s="58"/>
      <c r="AS21" s="92">
        <v>1834364063</v>
      </c>
      <c r="AT21" s="92">
        <v>1834364063</v>
      </c>
      <c r="AU21" s="103" t="s">
        <v>166</v>
      </c>
      <c r="AV21" s="99" t="s">
        <v>171</v>
      </c>
      <c r="AW21" s="38" t="s">
        <v>174</v>
      </c>
    </row>
    <row r="22" spans="1:49" ht="145" x14ac:dyDescent="0.45">
      <c r="A22" s="32" t="s">
        <v>23</v>
      </c>
      <c r="B22" s="32" t="s">
        <v>24</v>
      </c>
      <c r="C22" s="32" t="s">
        <v>25</v>
      </c>
      <c r="D22" s="37" t="s">
        <v>28</v>
      </c>
      <c r="E22" s="114"/>
      <c r="F22" s="114"/>
      <c r="G22" s="118"/>
      <c r="H22" s="119"/>
      <c r="I22" s="20" t="s">
        <v>110</v>
      </c>
      <c r="J22" s="8" t="s">
        <v>80</v>
      </c>
      <c r="K22" s="41" t="s">
        <v>111</v>
      </c>
      <c r="L22" s="27">
        <v>19</v>
      </c>
      <c r="M22" s="23">
        <v>3</v>
      </c>
      <c r="N22" s="23">
        <v>19</v>
      </c>
      <c r="O22" s="23">
        <v>19</v>
      </c>
      <c r="P22" s="50"/>
      <c r="Q22" s="29">
        <f>100%</f>
        <v>1</v>
      </c>
      <c r="R22" s="135"/>
      <c r="S22" s="143"/>
      <c r="T22" s="126"/>
      <c r="U22" s="128"/>
      <c r="V22" s="28" t="s">
        <v>181</v>
      </c>
      <c r="W22" s="28" t="s">
        <v>182</v>
      </c>
      <c r="X22" s="35">
        <v>3</v>
      </c>
      <c r="Y22" s="27" t="s">
        <v>157</v>
      </c>
      <c r="Z22" s="35">
        <v>3</v>
      </c>
      <c r="AA22" s="35">
        <v>0</v>
      </c>
      <c r="AB22" s="35">
        <v>0</v>
      </c>
      <c r="AC22" s="52">
        <f t="shared" ref="AC22:AC27" si="0">AB22/Z22</f>
        <v>0</v>
      </c>
      <c r="AD22" s="54">
        <f t="shared" ref="AD22:AD27" si="1">AC22</f>
        <v>0</v>
      </c>
      <c r="AE22" s="83"/>
      <c r="AF22" s="35"/>
      <c r="AG22" s="27">
        <v>1047321</v>
      </c>
      <c r="AH22" s="30" t="s">
        <v>188</v>
      </c>
      <c r="AI22" s="30" t="s">
        <v>189</v>
      </c>
      <c r="AJ22" s="31" t="s">
        <v>163</v>
      </c>
      <c r="AK22" s="59" t="s">
        <v>229</v>
      </c>
      <c r="AL22" s="59" t="s">
        <v>230</v>
      </c>
      <c r="AM22" s="59" t="s">
        <v>231</v>
      </c>
      <c r="AN22" s="78">
        <v>1834364063</v>
      </c>
      <c r="AO22" s="59"/>
      <c r="AP22" s="78">
        <v>1834364063</v>
      </c>
      <c r="AQ22" s="59"/>
      <c r="AR22" s="59"/>
      <c r="AS22" s="93"/>
      <c r="AT22" s="93"/>
      <c r="AU22" s="104"/>
      <c r="AV22" s="102"/>
      <c r="AW22" s="40" t="s">
        <v>201</v>
      </c>
    </row>
    <row r="23" spans="1:49" ht="196" x14ac:dyDescent="0.35">
      <c r="A23" s="32" t="s">
        <v>23</v>
      </c>
      <c r="B23" s="32" t="s">
        <v>24</v>
      </c>
      <c r="C23" s="32" t="s">
        <v>25</v>
      </c>
      <c r="D23" s="37" t="s">
        <v>28</v>
      </c>
      <c r="E23" s="114"/>
      <c r="F23" s="114"/>
      <c r="G23" s="118"/>
      <c r="H23" s="6" t="s">
        <v>64</v>
      </c>
      <c r="I23" s="20" t="s">
        <v>112</v>
      </c>
      <c r="J23" s="8" t="s">
        <v>81</v>
      </c>
      <c r="K23" s="8" t="s">
        <v>113</v>
      </c>
      <c r="L23" s="27">
        <v>70</v>
      </c>
      <c r="M23" s="23">
        <v>70</v>
      </c>
      <c r="N23" s="23">
        <v>70</v>
      </c>
      <c r="O23" s="23">
        <v>70</v>
      </c>
      <c r="P23" s="50"/>
      <c r="Q23" s="29">
        <f>100%</f>
        <v>1</v>
      </c>
      <c r="R23" s="55">
        <f>Q23</f>
        <v>1</v>
      </c>
      <c r="S23" s="143"/>
      <c r="T23" s="126"/>
      <c r="U23" s="128"/>
      <c r="V23" s="28" t="s">
        <v>81</v>
      </c>
      <c r="W23" s="28" t="s">
        <v>150</v>
      </c>
      <c r="X23" s="35">
        <v>70</v>
      </c>
      <c r="Y23" s="27" t="s">
        <v>162</v>
      </c>
      <c r="Z23" s="35">
        <v>70</v>
      </c>
      <c r="AA23" s="35">
        <v>64</v>
      </c>
      <c r="AB23" s="35">
        <v>64</v>
      </c>
      <c r="AC23" s="52">
        <f t="shared" si="0"/>
        <v>0.91428571428571426</v>
      </c>
      <c r="AD23" s="54">
        <f t="shared" si="1"/>
        <v>0.91428571428571426</v>
      </c>
      <c r="AE23" s="83"/>
      <c r="AF23" s="35"/>
      <c r="AG23" s="27">
        <v>1047321</v>
      </c>
      <c r="AH23" s="30" t="s">
        <v>188</v>
      </c>
      <c r="AI23" s="30" t="s">
        <v>189</v>
      </c>
      <c r="AJ23" s="31" t="s">
        <v>163</v>
      </c>
      <c r="AK23" s="59"/>
      <c r="AL23" s="59"/>
      <c r="AM23" s="59"/>
      <c r="AN23" s="59"/>
      <c r="AO23" s="59"/>
      <c r="AP23" s="59"/>
      <c r="AQ23" s="59"/>
      <c r="AR23" s="59"/>
      <c r="AS23" s="93"/>
      <c r="AT23" s="93"/>
      <c r="AU23" s="104"/>
      <c r="AV23" s="102"/>
      <c r="AW23" s="38" t="s">
        <v>202</v>
      </c>
    </row>
    <row r="24" spans="1:49" ht="235.5" customHeight="1" x14ac:dyDescent="0.35">
      <c r="A24" s="32" t="s">
        <v>23</v>
      </c>
      <c r="B24" s="32" t="s">
        <v>24</v>
      </c>
      <c r="C24" s="32" t="s">
        <v>25</v>
      </c>
      <c r="D24" s="37" t="s">
        <v>28</v>
      </c>
      <c r="E24" s="114"/>
      <c r="F24" s="114"/>
      <c r="G24" s="118"/>
      <c r="H24" s="6" t="s">
        <v>65</v>
      </c>
      <c r="I24" s="20" t="s">
        <v>114</v>
      </c>
      <c r="J24" s="8" t="s">
        <v>82</v>
      </c>
      <c r="K24" s="27">
        <v>0</v>
      </c>
      <c r="L24" s="27">
        <v>4</v>
      </c>
      <c r="M24" s="23">
        <v>1</v>
      </c>
      <c r="N24" s="23">
        <v>4</v>
      </c>
      <c r="O24" s="23">
        <v>4</v>
      </c>
      <c r="P24" s="50"/>
      <c r="Q24" s="29">
        <f>100%</f>
        <v>1</v>
      </c>
      <c r="R24" s="55">
        <f>Q24</f>
        <v>1</v>
      </c>
      <c r="S24" s="144"/>
      <c r="T24" s="126"/>
      <c r="U24" s="128"/>
      <c r="V24" s="28" t="s">
        <v>82</v>
      </c>
      <c r="W24" s="28" t="s">
        <v>151</v>
      </c>
      <c r="X24" s="35">
        <v>1</v>
      </c>
      <c r="Y24" s="27" t="s">
        <v>157</v>
      </c>
      <c r="Z24" s="35">
        <v>1</v>
      </c>
      <c r="AA24" s="35">
        <v>1</v>
      </c>
      <c r="AB24" s="35">
        <v>1</v>
      </c>
      <c r="AC24" s="52">
        <f t="shared" si="0"/>
        <v>1</v>
      </c>
      <c r="AD24" s="54">
        <f t="shared" si="1"/>
        <v>1</v>
      </c>
      <c r="AE24" s="84"/>
      <c r="AF24" s="35"/>
      <c r="AG24" s="27">
        <v>1047321</v>
      </c>
      <c r="AH24" s="30" t="s">
        <v>188</v>
      </c>
      <c r="AI24" s="30" t="s">
        <v>189</v>
      </c>
      <c r="AJ24" s="31" t="s">
        <v>163</v>
      </c>
      <c r="AK24" s="59"/>
      <c r="AL24" s="59"/>
      <c r="AM24" s="59"/>
      <c r="AN24" s="59"/>
      <c r="AO24" s="59"/>
      <c r="AP24" s="59"/>
      <c r="AQ24" s="59"/>
      <c r="AR24" s="59"/>
      <c r="AS24" s="93"/>
      <c r="AT24" s="93"/>
      <c r="AU24" s="104"/>
      <c r="AV24" s="102"/>
      <c r="AW24" s="38" t="s">
        <v>175</v>
      </c>
    </row>
    <row r="25" spans="1:49" ht="168" customHeight="1" x14ac:dyDescent="0.35">
      <c r="A25" s="32" t="s">
        <v>23</v>
      </c>
      <c r="B25" s="32" t="s">
        <v>24</v>
      </c>
      <c r="C25" s="32" t="s">
        <v>25</v>
      </c>
      <c r="D25" s="37" t="s">
        <v>29</v>
      </c>
      <c r="E25" s="21" t="s">
        <v>40</v>
      </c>
      <c r="F25" s="21" t="s">
        <v>50</v>
      </c>
      <c r="G25" s="4" t="s">
        <v>59</v>
      </c>
      <c r="H25" s="6" t="s">
        <v>66</v>
      </c>
      <c r="I25" s="20" t="s">
        <v>116</v>
      </c>
      <c r="J25" s="8" t="s">
        <v>83</v>
      </c>
      <c r="K25" s="41" t="s">
        <v>115</v>
      </c>
      <c r="L25" s="27">
        <v>8</v>
      </c>
      <c r="M25" s="14">
        <v>9</v>
      </c>
      <c r="N25" s="14">
        <v>8</v>
      </c>
      <c r="O25" s="14">
        <v>8</v>
      </c>
      <c r="P25" s="49"/>
      <c r="Q25" s="74">
        <f>100%</f>
        <v>1</v>
      </c>
      <c r="R25" s="75">
        <f>Q25</f>
        <v>1</v>
      </c>
      <c r="S25" s="75">
        <f>R25</f>
        <v>1</v>
      </c>
      <c r="T25" s="127" t="s">
        <v>122</v>
      </c>
      <c r="U25" s="128">
        <v>2017130010024</v>
      </c>
      <c r="V25" s="28" t="s">
        <v>83</v>
      </c>
      <c r="W25" s="28" t="s">
        <v>152</v>
      </c>
      <c r="X25" s="23">
        <v>9</v>
      </c>
      <c r="Y25" s="27" t="s">
        <v>157</v>
      </c>
      <c r="Z25" s="23">
        <v>9</v>
      </c>
      <c r="AA25" s="23">
        <v>0</v>
      </c>
      <c r="AB25" s="23">
        <v>0</v>
      </c>
      <c r="AC25" s="29">
        <f t="shared" si="0"/>
        <v>0</v>
      </c>
      <c r="AD25" s="55">
        <f t="shared" si="1"/>
        <v>0</v>
      </c>
      <c r="AE25" s="55">
        <f>AD25</f>
        <v>0</v>
      </c>
      <c r="AF25" s="26"/>
      <c r="AG25" s="27">
        <v>1047321</v>
      </c>
      <c r="AH25" s="30" t="s">
        <v>188</v>
      </c>
      <c r="AI25" s="30" t="s">
        <v>189</v>
      </c>
      <c r="AJ25" s="31" t="s">
        <v>163</v>
      </c>
      <c r="AK25" s="60"/>
      <c r="AL25" s="60"/>
      <c r="AM25" s="60"/>
      <c r="AN25" s="60"/>
      <c r="AO25" s="60"/>
      <c r="AP25" s="60"/>
      <c r="AQ25" s="60"/>
      <c r="AR25" s="60"/>
      <c r="AS25" s="94"/>
      <c r="AT25" s="94"/>
      <c r="AU25" s="105"/>
      <c r="AV25" s="100"/>
      <c r="AW25" s="38" t="s">
        <v>203</v>
      </c>
    </row>
    <row r="26" spans="1:49" ht="279" x14ac:dyDescent="0.35">
      <c r="A26" s="32" t="s">
        <v>23</v>
      </c>
      <c r="B26" s="32" t="s">
        <v>24</v>
      </c>
      <c r="C26" s="32" t="s">
        <v>25</v>
      </c>
      <c r="D26" s="37" t="s">
        <v>30</v>
      </c>
      <c r="E26" s="21" t="s">
        <v>41</v>
      </c>
      <c r="F26" s="21" t="s">
        <v>51</v>
      </c>
      <c r="G26" s="22">
        <v>0.5</v>
      </c>
      <c r="H26" s="6" t="s">
        <v>30</v>
      </c>
      <c r="I26" s="20"/>
      <c r="J26" s="8"/>
      <c r="K26" s="27"/>
      <c r="L26" s="27"/>
      <c r="M26" s="23"/>
      <c r="N26" s="23"/>
      <c r="O26" s="23"/>
      <c r="P26" s="50"/>
      <c r="Q26" s="50"/>
      <c r="R26" s="50"/>
      <c r="S26" s="50"/>
      <c r="T26" s="127"/>
      <c r="U26" s="128"/>
      <c r="V26" s="28" t="s">
        <v>135</v>
      </c>
      <c r="W26" s="28" t="s">
        <v>153</v>
      </c>
      <c r="X26" s="35">
        <v>5</v>
      </c>
      <c r="Y26" s="27" t="s">
        <v>157</v>
      </c>
      <c r="Z26" s="35">
        <v>5</v>
      </c>
      <c r="AA26" s="35">
        <v>2</v>
      </c>
      <c r="AB26" s="35">
        <v>2</v>
      </c>
      <c r="AC26" s="52">
        <f t="shared" si="0"/>
        <v>0.4</v>
      </c>
      <c r="AD26" s="54">
        <f t="shared" si="1"/>
        <v>0.4</v>
      </c>
      <c r="AE26" s="54">
        <f>AD26</f>
        <v>0.4</v>
      </c>
      <c r="AF26" s="35"/>
      <c r="AG26" s="27">
        <v>1047321</v>
      </c>
      <c r="AH26" s="30" t="s">
        <v>188</v>
      </c>
      <c r="AI26" s="30" t="s">
        <v>189</v>
      </c>
      <c r="AJ26" s="31" t="s">
        <v>163</v>
      </c>
      <c r="AK26" s="58" t="s">
        <v>232</v>
      </c>
      <c r="AL26" s="58" t="s">
        <v>218</v>
      </c>
      <c r="AM26" s="58" t="s">
        <v>233</v>
      </c>
      <c r="AN26" s="63">
        <v>403462738.39999998</v>
      </c>
      <c r="AO26" s="63">
        <v>353462738</v>
      </c>
      <c r="AP26" s="79">
        <v>503214164.95999998</v>
      </c>
      <c r="AQ26" s="80">
        <v>353462738</v>
      </c>
      <c r="AR26" s="71">
        <f>AQ26/AP26</f>
        <v>0.70241015180503996</v>
      </c>
      <c r="AS26" s="95">
        <v>503214164.95999998</v>
      </c>
      <c r="AT26" s="95">
        <f>+AS26</f>
        <v>503214164.95999998</v>
      </c>
      <c r="AU26" s="97" t="s">
        <v>167</v>
      </c>
      <c r="AV26" s="99" t="s">
        <v>168</v>
      </c>
      <c r="AW26" s="38" t="s">
        <v>204</v>
      </c>
    </row>
    <row r="27" spans="1:49" ht="275" x14ac:dyDescent="0.35">
      <c r="A27" s="32" t="s">
        <v>23</v>
      </c>
      <c r="B27" s="32" t="s">
        <v>24</v>
      </c>
      <c r="C27" s="32" t="s">
        <v>25</v>
      </c>
      <c r="D27" s="37" t="s">
        <v>31</v>
      </c>
      <c r="E27" s="3" t="s">
        <v>42</v>
      </c>
      <c r="F27" s="3" t="s">
        <v>52</v>
      </c>
      <c r="G27" s="4" t="s">
        <v>60</v>
      </c>
      <c r="H27" s="6" t="str">
        <f>+D27</f>
        <v>CARTAGENA POR LA CONVIVENCIA</v>
      </c>
      <c r="I27" s="20" t="s">
        <v>117</v>
      </c>
      <c r="J27" s="8" t="s">
        <v>84</v>
      </c>
      <c r="K27" s="41" t="s">
        <v>118</v>
      </c>
      <c r="L27" s="27">
        <v>14694</v>
      </c>
      <c r="M27" s="23">
        <v>20000</v>
      </c>
      <c r="N27" s="23">
        <f>14694+387</f>
        <v>15081</v>
      </c>
      <c r="O27" s="23">
        <f>+N27+213</f>
        <v>15294</v>
      </c>
      <c r="P27" s="29">
        <f>(O27-L27)/(5000)</f>
        <v>0.12</v>
      </c>
      <c r="Q27" s="29">
        <f>O27/20000</f>
        <v>0.76470000000000005</v>
      </c>
      <c r="R27" s="55">
        <f>Q27</f>
        <v>0.76470000000000005</v>
      </c>
      <c r="S27" s="55">
        <f>R27</f>
        <v>0.76470000000000005</v>
      </c>
      <c r="T27" s="127"/>
      <c r="U27" s="128"/>
      <c r="V27" s="28" t="s">
        <v>205</v>
      </c>
      <c r="W27" s="28" t="s">
        <v>149</v>
      </c>
      <c r="X27" s="23">
        <v>5000</v>
      </c>
      <c r="Y27" s="27" t="s">
        <v>162</v>
      </c>
      <c r="Z27" s="23">
        <v>5000</v>
      </c>
      <c r="AA27" s="23">
        <v>387</v>
      </c>
      <c r="AB27" s="23">
        <v>600</v>
      </c>
      <c r="AC27" s="29">
        <f t="shared" si="0"/>
        <v>0.12</v>
      </c>
      <c r="AD27" s="55">
        <f t="shared" si="1"/>
        <v>0.12</v>
      </c>
      <c r="AE27" s="55">
        <f>AD27</f>
        <v>0.12</v>
      </c>
      <c r="AF27" s="26"/>
      <c r="AG27" s="27">
        <v>1047321</v>
      </c>
      <c r="AH27" s="30" t="s">
        <v>188</v>
      </c>
      <c r="AI27" s="30" t="s">
        <v>189</v>
      </c>
      <c r="AJ27" s="31" t="s">
        <v>163</v>
      </c>
      <c r="AK27" s="59" t="s">
        <v>234</v>
      </c>
      <c r="AL27" s="59" t="s">
        <v>221</v>
      </c>
      <c r="AM27" s="59" t="s">
        <v>235</v>
      </c>
      <c r="AN27" s="63">
        <v>87144088.560000002</v>
      </c>
      <c r="AO27" s="59"/>
      <c r="AP27" s="59"/>
      <c r="AQ27" s="59"/>
      <c r="AR27" s="59"/>
      <c r="AS27" s="96"/>
      <c r="AT27" s="96"/>
      <c r="AU27" s="98"/>
      <c r="AV27" s="100"/>
      <c r="AW27" s="38" t="s">
        <v>206</v>
      </c>
    </row>
    <row r="28" spans="1:49" ht="394" x14ac:dyDescent="0.35">
      <c r="A28" s="32" t="s">
        <v>23</v>
      </c>
      <c r="B28" s="32" t="s">
        <v>24</v>
      </c>
      <c r="C28" s="32" t="s">
        <v>32</v>
      </c>
      <c r="D28" s="37" t="s">
        <v>33</v>
      </c>
      <c r="E28" s="3" t="s">
        <v>43</v>
      </c>
      <c r="F28" s="3" t="s">
        <v>53</v>
      </c>
      <c r="G28" s="5">
        <v>0</v>
      </c>
      <c r="H28" s="42" t="s">
        <v>67</v>
      </c>
      <c r="I28" s="20" t="s">
        <v>119</v>
      </c>
      <c r="J28" s="8" t="s">
        <v>85</v>
      </c>
      <c r="K28" s="27">
        <v>0</v>
      </c>
      <c r="L28" s="27">
        <v>0</v>
      </c>
      <c r="M28" s="23"/>
      <c r="N28" s="23">
        <v>0</v>
      </c>
      <c r="O28" s="23">
        <v>0</v>
      </c>
      <c r="P28" s="29">
        <f>0%</f>
        <v>0</v>
      </c>
      <c r="Q28" s="29">
        <f>0%</f>
        <v>0</v>
      </c>
      <c r="R28" s="55">
        <f>Q28</f>
        <v>0</v>
      </c>
      <c r="S28" s="55">
        <f>R28</f>
        <v>0</v>
      </c>
      <c r="T28" s="127"/>
      <c r="U28" s="128"/>
      <c r="V28" s="28"/>
      <c r="W28" s="28"/>
      <c r="X28" s="35"/>
      <c r="Y28" s="27"/>
      <c r="Z28" s="35"/>
      <c r="AA28" s="35"/>
      <c r="AB28" s="35"/>
      <c r="AC28" s="56"/>
      <c r="AD28" s="52"/>
      <c r="AE28" s="35"/>
      <c r="AF28" s="35"/>
      <c r="AG28" s="27"/>
      <c r="AH28" s="30"/>
      <c r="AI28" s="30"/>
      <c r="AJ28" s="31"/>
      <c r="AK28" s="31" t="s">
        <v>236</v>
      </c>
      <c r="AL28" s="31" t="s">
        <v>237</v>
      </c>
      <c r="AM28" s="31" t="s">
        <v>238</v>
      </c>
      <c r="AN28" s="81">
        <v>12607338</v>
      </c>
      <c r="AO28" s="31"/>
      <c r="AP28" s="31"/>
      <c r="AQ28" s="31"/>
      <c r="AR28" s="31"/>
      <c r="AS28" s="43">
        <v>0</v>
      </c>
      <c r="AT28" s="43"/>
      <c r="AU28" s="42"/>
      <c r="AV28" s="44"/>
      <c r="AW28" s="34" t="s">
        <v>195</v>
      </c>
    </row>
    <row r="29" spans="1:49" x14ac:dyDescent="0.55000000000000004">
      <c r="S29" s="76">
        <f>SUM(S3:S28)/(7)</f>
        <v>0.54187650422730571</v>
      </c>
      <c r="AE29" s="57">
        <f>SUM(AE3:AE28)/(6)</f>
        <v>0.27840131198803575</v>
      </c>
      <c r="AN29" s="151">
        <f>SUM(AN3:AN28)</f>
        <v>4541331626.000001</v>
      </c>
      <c r="AO29" s="151">
        <f>SUM(AO3:AO28)</f>
        <v>1994576199</v>
      </c>
      <c r="AP29" s="151">
        <f>SUM(AP3:AP28)</f>
        <v>4541331626</v>
      </c>
      <c r="AQ29" s="151">
        <f>SUM(AQ3:AQ28)</f>
        <v>1994576199</v>
      </c>
      <c r="AR29" s="72">
        <f>AQ29/AP29</f>
        <v>0.43920514141285483</v>
      </c>
    </row>
  </sheetData>
  <mergeCells count="86">
    <mergeCell ref="P7:P8"/>
    <mergeCell ref="R21:R22"/>
    <mergeCell ref="S3:S14"/>
    <mergeCell ref="S15:S20"/>
    <mergeCell ref="S21:S24"/>
    <mergeCell ref="Q3:Q4"/>
    <mergeCell ref="Q7:Q8"/>
    <mergeCell ref="Q18:Q20"/>
    <mergeCell ref="R3:R14"/>
    <mergeCell ref="R15:R16"/>
    <mergeCell ref="R17:R20"/>
    <mergeCell ref="N3:N4"/>
    <mergeCell ref="O3:O4"/>
    <mergeCell ref="N7:N8"/>
    <mergeCell ref="O7:O8"/>
    <mergeCell ref="N18:N20"/>
    <mergeCell ref="O18:O20"/>
    <mergeCell ref="T3:T14"/>
    <mergeCell ref="T15:T24"/>
    <mergeCell ref="T25:T28"/>
    <mergeCell ref="U15:U24"/>
    <mergeCell ref="U3:U14"/>
    <mergeCell ref="U25:U28"/>
    <mergeCell ref="J18:J20"/>
    <mergeCell ref="K3:K6"/>
    <mergeCell ref="K18:K20"/>
    <mergeCell ref="L18:L20"/>
    <mergeCell ref="M18:M20"/>
    <mergeCell ref="M7:M8"/>
    <mergeCell ref="I18:I20"/>
    <mergeCell ref="G17:G20"/>
    <mergeCell ref="G21:G24"/>
    <mergeCell ref="G3:G6"/>
    <mergeCell ref="G9:G14"/>
    <mergeCell ref="G15:G16"/>
    <mergeCell ref="G7:G8"/>
    <mergeCell ref="H15:H16"/>
    <mergeCell ref="H17:H20"/>
    <mergeCell ref="H21:H22"/>
    <mergeCell ref="H3:H14"/>
    <mergeCell ref="F17:F20"/>
    <mergeCell ref="F21:F24"/>
    <mergeCell ref="F7:F8"/>
    <mergeCell ref="E3:E6"/>
    <mergeCell ref="E9:E14"/>
    <mergeCell ref="E15:E16"/>
    <mergeCell ref="E17:E20"/>
    <mergeCell ref="E21:E24"/>
    <mergeCell ref="F3:F6"/>
    <mergeCell ref="F9:F14"/>
    <mergeCell ref="F15:F16"/>
    <mergeCell ref="AV3:AV14"/>
    <mergeCell ref="AS3:AS14"/>
    <mergeCell ref="AU3:AU14"/>
    <mergeCell ref="A7:A8"/>
    <mergeCell ref="B7:B8"/>
    <mergeCell ref="C7:C8"/>
    <mergeCell ref="D7:D8"/>
    <mergeCell ref="E7:E8"/>
    <mergeCell ref="I3:I4"/>
    <mergeCell ref="J3:J4"/>
    <mergeCell ref="L3:L4"/>
    <mergeCell ref="M3:M4"/>
    <mergeCell ref="I7:I8"/>
    <mergeCell ref="J7:J8"/>
    <mergeCell ref="K7:K8"/>
    <mergeCell ref="L7:L8"/>
    <mergeCell ref="AU26:AU27"/>
    <mergeCell ref="AV26:AV27"/>
    <mergeCell ref="AU15:AU20"/>
    <mergeCell ref="AS15:AS20"/>
    <mergeCell ref="AV15:AV20"/>
    <mergeCell ref="AS21:AS25"/>
    <mergeCell ref="AU21:AU25"/>
    <mergeCell ref="AV21:AV25"/>
    <mergeCell ref="AT3:AT14"/>
    <mergeCell ref="AT15:AT20"/>
    <mergeCell ref="AT21:AT25"/>
    <mergeCell ref="AT26:AT27"/>
    <mergeCell ref="AS26:AS27"/>
    <mergeCell ref="AE21:AE24"/>
    <mergeCell ref="AD3:AD14"/>
    <mergeCell ref="AD15:AD16"/>
    <mergeCell ref="AD17:AD20"/>
    <mergeCell ref="AE3:AE14"/>
    <mergeCell ref="AE15:AE2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4"/>
  <sheetViews>
    <sheetView workbookViewId="0">
      <selection activeCell="H14" sqref="H14"/>
    </sheetView>
  </sheetViews>
  <sheetFormatPr baseColWidth="10" defaultRowHeight="14.5" x14ac:dyDescent="0.35"/>
  <sheetData>
    <row r="1" spans="2:4" x14ac:dyDescent="0.35">
      <c r="B1" s="146" t="s">
        <v>123</v>
      </c>
      <c r="C1" s="146" t="s">
        <v>126</v>
      </c>
      <c r="D1" s="146" t="s">
        <v>129</v>
      </c>
    </row>
    <row r="2" spans="2:4" x14ac:dyDescent="0.35">
      <c r="B2" s="147"/>
      <c r="C2" s="147"/>
      <c r="D2" s="147"/>
    </row>
    <row r="3" spans="2:4" x14ac:dyDescent="0.35">
      <c r="B3" s="147"/>
      <c r="C3" s="147"/>
      <c r="D3" s="147"/>
    </row>
    <row r="4" spans="2:4" x14ac:dyDescent="0.35">
      <c r="B4" s="147"/>
      <c r="C4" s="147"/>
      <c r="D4" s="147"/>
    </row>
    <row r="5" spans="2:4" x14ac:dyDescent="0.35">
      <c r="B5" s="147"/>
      <c r="C5" s="147"/>
      <c r="D5" s="147"/>
    </row>
    <row r="6" spans="2:4" x14ac:dyDescent="0.35">
      <c r="B6" s="147"/>
      <c r="C6" s="147"/>
      <c r="D6" s="147"/>
    </row>
    <row r="7" spans="2:4" x14ac:dyDescent="0.35">
      <c r="B7" s="147"/>
      <c r="C7" s="147"/>
      <c r="D7" s="147"/>
    </row>
    <row r="8" spans="2:4" x14ac:dyDescent="0.35">
      <c r="B8" s="147"/>
      <c r="C8" s="147"/>
      <c r="D8" s="147"/>
    </row>
    <row r="9" spans="2:4" x14ac:dyDescent="0.35">
      <c r="B9" s="147"/>
      <c r="C9" s="147"/>
      <c r="D9" s="147"/>
    </row>
    <row r="10" spans="2:4" x14ac:dyDescent="0.35">
      <c r="B10" s="148"/>
      <c r="C10" s="148"/>
      <c r="D10" s="148"/>
    </row>
    <row r="11" spans="2:4" x14ac:dyDescent="0.35">
      <c r="B11" s="149" t="s">
        <v>124</v>
      </c>
      <c r="C11" s="149" t="s">
        <v>127</v>
      </c>
      <c r="D11" s="149" t="s">
        <v>130</v>
      </c>
    </row>
    <row r="12" spans="2:4" x14ac:dyDescent="0.35">
      <c r="B12" s="150"/>
      <c r="C12" s="150"/>
      <c r="D12" s="150"/>
    </row>
    <row r="13" spans="2:4" x14ac:dyDescent="0.35">
      <c r="B13" s="150"/>
      <c r="C13" s="150"/>
      <c r="D13" s="150"/>
    </row>
    <row r="14" spans="2:4" x14ac:dyDescent="0.35">
      <c r="B14" s="150"/>
      <c r="C14" s="150"/>
      <c r="D14" s="150"/>
    </row>
    <row r="15" spans="2:4" x14ac:dyDescent="0.35">
      <c r="B15" s="150"/>
      <c r="C15" s="150"/>
      <c r="D15" s="150"/>
    </row>
    <row r="16" spans="2:4" x14ac:dyDescent="0.35">
      <c r="B16" s="150"/>
      <c r="C16" s="150"/>
      <c r="D16" s="150"/>
    </row>
    <row r="17" spans="2:4" x14ac:dyDescent="0.35">
      <c r="B17" s="150"/>
      <c r="C17" s="150"/>
      <c r="D17" s="150"/>
    </row>
    <row r="18" spans="2:4" x14ac:dyDescent="0.35">
      <c r="B18" s="150"/>
      <c r="C18" s="150"/>
      <c r="D18" s="150"/>
    </row>
    <row r="19" spans="2:4" x14ac:dyDescent="0.35">
      <c r="B19" s="150"/>
      <c r="C19" s="150"/>
      <c r="D19" s="150"/>
    </row>
    <row r="20" spans="2:4" x14ac:dyDescent="0.35">
      <c r="B20" s="150"/>
      <c r="C20" s="150"/>
      <c r="D20" s="150"/>
    </row>
    <row r="21" spans="2:4" x14ac:dyDescent="0.35">
      <c r="B21" s="146" t="s">
        <v>125</v>
      </c>
      <c r="C21" s="146" t="s">
        <v>128</v>
      </c>
      <c r="D21" s="146" t="s">
        <v>131</v>
      </c>
    </row>
    <row r="22" spans="2:4" x14ac:dyDescent="0.35">
      <c r="B22" s="147"/>
      <c r="C22" s="147"/>
      <c r="D22" s="147"/>
    </row>
    <row r="23" spans="2:4" x14ac:dyDescent="0.35">
      <c r="B23" s="147"/>
      <c r="C23" s="147"/>
      <c r="D23" s="147"/>
    </row>
    <row r="24" spans="2:4" x14ac:dyDescent="0.35">
      <c r="B24" s="148"/>
      <c r="C24" s="148"/>
      <c r="D24" s="148"/>
    </row>
  </sheetData>
  <mergeCells count="9">
    <mergeCell ref="B21:B24"/>
    <mergeCell ref="C21:C24"/>
    <mergeCell ref="D21:D24"/>
    <mergeCell ref="B1:B10"/>
    <mergeCell ref="C1:C10"/>
    <mergeCell ref="D1:D10"/>
    <mergeCell ref="B11:B20"/>
    <mergeCell ref="C11:C20"/>
    <mergeCell ref="D11:D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dcterms:created xsi:type="dcterms:W3CDTF">2019-01-11T19:04:00Z</dcterms:created>
  <dcterms:modified xsi:type="dcterms:W3CDTF">2020-07-30T00:00:29Z</dcterms:modified>
</cp:coreProperties>
</file>