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defaultThemeVersion="166925"/>
  <mc:AlternateContent xmlns:mc="http://schemas.openxmlformats.org/markup-compatibility/2006">
    <mc:Choice Requires="x15">
      <x15ac:absPath xmlns:x15ac="http://schemas.microsoft.com/office/spreadsheetml/2010/11/ac" url="C:\Users\luzma\OneDrive\Documentos\SEGUIMIENTOS PLANES DE ACCION  A DICIE,BRE 30 DE 2020\"/>
    </mc:Choice>
  </mc:AlternateContent>
  <xr:revisionPtr revIDLastSave="0" documentId="8_{9D0B7ADA-971D-4E88-A59A-F8A2641AAC4E}" xr6:coauthVersionLast="46" xr6:coauthVersionMax="46" xr10:uidLastSave="{00000000-0000-0000-0000-000000000000}"/>
  <bookViews>
    <workbookView xWindow="-110" yWindow="-110" windowWidth="19420" windowHeight="10420" xr2:uid="{00000000-000D-0000-FFFF-FFFF00000000}"/>
  </bookViews>
  <sheets>
    <sheet name="Hoja1" sheetId="1" r:id="rId1"/>
  </sheets>
  <externalReferences>
    <externalReference r:id="rId2"/>
  </externalReferenc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22" i="1" l="1"/>
  <c r="AB21" i="1"/>
  <c r="AB20" i="1"/>
  <c r="AB19" i="1"/>
  <c r="AB18" i="1"/>
  <c r="AB17" i="1"/>
  <c r="AB16" i="1"/>
  <c r="AB11" i="1"/>
  <c r="AB9" i="1"/>
  <c r="AB8" i="1"/>
  <c r="P11" i="1"/>
  <c r="Q11" i="1" s="1"/>
  <c r="AB15" i="1" l="1"/>
  <c r="AE15" i="1" l="1"/>
  <c r="AN23" i="1" l="1"/>
  <c r="B28" i="1" s="1"/>
  <c r="AB23" i="1" l="1"/>
  <c r="B27" i="1" s="1"/>
  <c r="Q23" i="1"/>
  <c r="B26" i="1" s="1"/>
  <c r="B25" i="1"/>
</calcChain>
</file>

<file path=xl/sharedStrings.xml><?xml version="1.0" encoding="utf-8"?>
<sst xmlns="http://schemas.openxmlformats.org/spreadsheetml/2006/main" count="281" uniqueCount="128">
  <si>
    <t>FORMATO PLAN DE ACCIÓN
DEPENDENCIA: TRANSCARIBE S.A.
VIGENCIA 2020</t>
  </si>
  <si>
    <t>PILAR</t>
  </si>
  <si>
    <t>LINEA ESTRATEGICA</t>
  </si>
  <si>
    <t>Indicador de Bienestar</t>
  </si>
  <si>
    <t>Línea Base 2019</t>
  </si>
  <si>
    <t>Meta de Bienestar 2020-2023</t>
  </si>
  <si>
    <t xml:space="preserve">PROGRAMA </t>
  </si>
  <si>
    <t>Indicador de Producto</t>
  </si>
  <si>
    <t>Descripción de la Meta Producto 2020-2023</t>
  </si>
  <si>
    <t>Valor Absoluto de la Meta Producto 2020-2023</t>
  </si>
  <si>
    <t>PROGRAMACIÓN META A 2020</t>
  </si>
  <si>
    <t>REPORTE META PRODUCTO 
JL-SEPT 2020</t>
  </si>
  <si>
    <t>REPORTE META PRODUCTO 
OCT-DIC 2020</t>
  </si>
  <si>
    <t>AVANCE META PRODUCTO AL AÑO</t>
  </si>
  <si>
    <t>AVANCE META PRODUCTO AL CUATRIENIO</t>
  </si>
  <si>
    <t>PROYECTO</t>
  </si>
  <si>
    <t>Código de proyecto BPIM</t>
  </si>
  <si>
    <t>Objetivo del Proyecto</t>
  </si>
  <si>
    <t>Actividades de Proyecto</t>
  </si>
  <si>
    <t>Valor Absoluto de la Actividad del  Proyecto 2020</t>
  </si>
  <si>
    <t>REPORTE ACTIVIDADES DE PROYECTO 
JL-SEPT 2020</t>
  </si>
  <si>
    <t>REPORTE ACTIVIDADES DE PROYECTO 
A 15 DE NOVIEMBRE</t>
  </si>
  <si>
    <t>REPORTE ACTIVIDADES DE PROYECTO     OCT-DIC 2020</t>
  </si>
  <si>
    <t>AVANCE ACTIVIDADES DEL PROYECTO</t>
  </si>
  <si>
    <t xml:space="preserve">Fecha de inicio </t>
  </si>
  <si>
    <t xml:space="preserve">Fecha de Terminación </t>
  </si>
  <si>
    <t>Porcentaje de avance</t>
  </si>
  <si>
    <t xml:space="preserve">Dependencia Responsable </t>
  </si>
  <si>
    <t>Nombre del Responsable</t>
  </si>
  <si>
    <t>Fuente de Financiación</t>
  </si>
  <si>
    <t>Apropiación Definitiva
(en pesos)</t>
  </si>
  <si>
    <t>Rubro Presupuestal</t>
  </si>
  <si>
    <t>Código Presupuestal</t>
  </si>
  <si>
    <t xml:space="preserve">REPORTE ASIGNACION PRESUPUESTAL
</t>
  </si>
  <si>
    <t>REPORTE EJECUCIÓN PRESUPUESTAL</t>
  </si>
  <si>
    <t>AVANCE EJECUCION PPTAL</t>
  </si>
  <si>
    <t>Observación
Relación de Evidencias</t>
  </si>
  <si>
    <t>CARTAGENA RESILIENTE</t>
  </si>
  <si>
    <t>ESPACIO PÚBLICO, MOVILIDAD Y TRANSPORTE RESILIENTE</t>
  </si>
  <si>
    <t>Sistema Integrado de Transporte Masivo en Funcionamiento</t>
  </si>
  <si>
    <t>Llevar a un 90% el funcionamiento del Sistema Integrado de Transporte Masivo</t>
  </si>
  <si>
    <t>TRANSPORTE PARA TODOS</t>
  </si>
  <si>
    <t>Patios Complementarios Construidos</t>
  </si>
  <si>
    <t>Construcción de dos (2) patios complementarios</t>
  </si>
  <si>
    <t>NA</t>
  </si>
  <si>
    <t>FORTALECIMIENTO INSTITUCIONAL Y OPERACIONAL DEL SISTEMA INTEGRADO DE TRANSPORTE MASIVO DE CARTAGENA DE INDIAS - TRANSCARIBE S.A.</t>
  </si>
  <si>
    <t>Fortalecimiento institucional y operacional del sistema integrado de transporte masivo de Cartagena de Indias Transcaribe S.A.</t>
  </si>
  <si>
    <t>Construcción Patio Complementario 1</t>
  </si>
  <si>
    <t>Dirección de Planeación e Infraestructura</t>
  </si>
  <si>
    <t>Director Planeación e Infraestructura</t>
  </si>
  <si>
    <t>DISTRITO / NACIÓN</t>
  </si>
  <si>
    <t>N/A</t>
  </si>
  <si>
    <t>ESTA META PRODUCTO CUENTA CON LA APROBACION POR PARTE DE lA SECRETARIA de PLANEACION DISTRITAL REFERENTE AL USO DE SUELO DEL PREDIO (INSTITUCIONAL 3) DONADO POR SERENA DE MAR (4 Ha.), EL PREDIO CUENTA CON FACTIBILIDAD DE SERVICIO POR PARTE DE ACUACAR Y SURTIGAS A LA FECHA. EL MONTO ASIGNADO EN APROPIACIÓN CORRESPONDE A REDISTRIBUCIÓN DEL CONPES 3823.</t>
  </si>
  <si>
    <t>Construcción Patio Complementario 2</t>
  </si>
  <si>
    <t>ESTA META PRODUCTO ESTA APROBADA POR EL MINISTERIO DE TRANSPORTE EN ABRIL DEL 2019 Y ESTA EN PROCESO LA CONSECUCION DEL PREDIO. EL MONTO ASIGNADO EN APROPIACIÓN CORRESPONDE A REDISTRIBUCIÓN DEL CONPES 3823.</t>
  </si>
  <si>
    <t>Número de Rutas Implementadas</t>
  </si>
  <si>
    <t>Implementar 19 rutas</t>
  </si>
  <si>
    <t>Implementar 19 Rutas</t>
  </si>
  <si>
    <t>Dirección de Operaciones</t>
  </si>
  <si>
    <t>Profesional Especializado programación</t>
  </si>
  <si>
    <t>LOS BUSES  Y LAS RUTAS A IMPLEMENTAR EN EL AÑO 2020 ESTARÁN ESTABILIZADOS Y ESTAS SON LAS CAUSAS:
• APORTES DEL FUDO  POR PARTE DEL DISTRITO PARA LA DESINTEGRACIÓN ($20.000.000.000)
• SUPERAR LOS HITOS DEL 75% DE LA DEMANDA REFERENTE
• ENTREGA DE LA ACTUALIZACIÓN DEL ESTUDIO DE MOVILIDAD EL CUAL PERMITIRÁ LA NUEVA HOJA DE RUTA EN LA IMPLEMENTACIÓN PARA TRANSCRIBE Y LAS CARACTERICAS DE LA PRÓXIMA SOLICITUD DE FLOTA.
• APORTE 4 DEL FUDO DE LOS CONCESIONARIOS
• ESTABILIZACIÓN DE SERVICIOS.</t>
  </si>
  <si>
    <t>Construcción de 7,8 km de Rutas Alimentadoras</t>
  </si>
  <si>
    <t>7,8km</t>
  </si>
  <si>
    <t>6,942 km / 89%</t>
  </si>
  <si>
    <t>• Carriles de tráfico mixto
• Espacio público
• Implementación, Evaluación Ambiental Estratégica
• Construcción de Troncales Pretroncales y Complementarios</t>
  </si>
  <si>
    <t xml:space="preserve">80002002-01
80002003-01
8000200801-01
80002001-03
</t>
  </si>
  <si>
    <t>EL CONTRATO SE PRORROGO POR 4 MESES EN LA ETAPA DE CONSTRUCCIÓN A PARTIR DEL 12 DE OCTUBRE DE 2019 Y ADICIONANDO VALOR POR $ 1.074M. EL 7 DE FEBRERO DE 2020 SE FIRMO ACTA DE SUSPENSIÓN INDEFINIDA AL CONTRATO DE RUTAS ALIMENTADORAS. SE FIRMO OTROSI EL 30 DE SEPTIEMBRE POR VALOR DE $ 1.133M PARA LA ETAPA DE CONSTRUCCION POR EL CUAL REINICIO EL CONTRATO. DURANTE EL PERIODO REPORTADO SE PAGARON LAS ACTAS 13 Y 14 REPORTADO EN LA COLUMNA DE EJECUCIÓN PRESUPUESTAL. A 31 DE DICIEMBRE NO SE HAN PODIDO REALIZAR AVANCES PARA EL OTRO SÍ No. 2 DEBIDO A ATRASOS EN LAS OBRAS DE AGUAS DE CARTAGENA EN LOS DIFERENTES FRENTES.</t>
  </si>
  <si>
    <t>Construcción y Rehabilitación 12,6 km de Rutas Complementarias</t>
  </si>
  <si>
    <t>12,6km</t>
  </si>
  <si>
    <t>1,008 km / 8%</t>
  </si>
  <si>
    <t>0,882 km / 7%</t>
  </si>
  <si>
    <t>1,134 km / 9%</t>
  </si>
  <si>
    <t>12,222 km / 97%</t>
  </si>
  <si>
    <t xml:space="preserve">• Carriles de tráfico mixto
• Construcción de Troncales Pretroncales y Complementarios
• Espacio Público
• Redes de Servicios Públicos
• Implementación, Evaluación Ambiental estratégica
• Plan de manejo de tráfico, señalización y desvío
</t>
  </si>
  <si>
    <t xml:space="preserve">80002002
80002001
80002003
80002007
8000200801
80002009
</t>
  </si>
  <si>
    <t xml:space="preserve">SE ADICIONO $375,15 M PARA LA ETAPA DE CONSTRUCCIÓN A PARTIR DEL 12 DE ENERO DE 2020, LO CUAL COMPRENDE 6 MESES DE PRORROGA PARA LOS COMPONENTES PMT Y PMA.
SE FIRMÓ ACTA DE SUSPENSIÓN EL 23 DE MARZO DE 2020 EN RAZÓN DE LAS MEDIDAS DECRETADAS PARA EVITAR LA PROPAGACIÓN DEL VIRUS COVID-19. VENCIDO EL PLAZO DEL PRIMER ACTA, HASTA 13 DE ABRIL DE 2020, SE FIRMA ACTA DE AMPLIACIÓN DE PLAZO DE SUSPENSIÓN DEL CONTRATO HASTA EL 27 DE ABRIL DE 2020, FECHA EN QUE FINALIZA EL AISLAMIENTO OBLIGATORIO DECRETADO COMO MEDIDA DE CONTENCIÓN DEL COVID – 19 MEDIANTE DECRETO NACIONAL N° 531 DE 2020 Y DECRETO DISTRITAL NO. 0539 DEL 12 DE ABRIL DE 2020.
SE REINICIA EL CONTRATO EL 27 DE ABRIL. LOS PROTOCOLOS DE BIOSEGURIDAD FUERON AVALADOS POR EL DADIS EL  18 DE MAYO.  EL LUNES 25 DE MAYO MEDIANTE CORREO  ELECTRONICO FUERON APROBADOS LOS COSTOS ASOCIADOS A LA IMPLEMENTACIÓN DE LOS PROTOCOLOS DE BIOSEGURIDAD. LAS OBRAS FÍSICAS SE REINICIARON EL DÍA 02 DE JUNIO LUEGO DE LA SOCIALIZACIÓN DE DICHOS PROTOCOLOS CON LA COMUNIDAD.
SE SUSPENDE CONTRATO EL 14 DE AGOSTO ANTE LA INMINENCIA DE LA TERMINACION DEL CONTRATO. SE REALIZO SOLICITUD DE PRORROGA AL MINISTERIO, QUIENES AUTORIZARON EL 10 DE SEPTIEMBRE. SE ENCUENTRA EN ETAPA DE LEGALIZACION DEL OTROSI. DURANTE EL PERIODO REPORTADO SE PAGARON EL ACTA 13, 14 Y 15, REPORTADO EN LA COLUMA DE EJECUCIÓN PRESUPUESTAL. 
SE FIRMO OTRO SI No. 2 EL 19 DE OCTUBRE POR VALOR DE $189.700.716 POR 3.2 MESES (96 DÍAS CORRIENTES). DURANTE EL PERIODO REPORTADO SE PAGARON LAS ACTAS 16, 17, 18 Y 19, REPORTADO EN LA COLUMNA DE EJECUCIÓN PRESUPUESTAL. </t>
  </si>
  <si>
    <t>Número de buses en Operación</t>
  </si>
  <si>
    <t>Entrada de 336 buses en Operación</t>
  </si>
  <si>
    <t>Entrada en Operación de 336  buses</t>
  </si>
  <si>
    <t>DISTRITO</t>
  </si>
  <si>
    <t>Número de Buses del TPC Chatarrizados</t>
  </si>
  <si>
    <t>Chatarrizar 712 buses</t>
  </si>
  <si>
    <t>Chatarrizar 741 buses</t>
  </si>
  <si>
    <t>78 (#) / 10,53%</t>
  </si>
  <si>
    <t>Profesional Especializado</t>
  </si>
  <si>
    <t>DISTRITO Y/O OPERADORES DEL SITM</t>
  </si>
  <si>
    <t>DE ACUERDO A EL DECRETO 1252 DE 2011 Y 0369 DE 2013 SON 1591 VEHICULOS, POR LO QUE DESCONTANDO LOS 850 REALIZADOS HASTA 2019, FALTARIAN 741. DE OCTUBRE A DICIEMBRE SE REALIZARON 12 RECONOCIMIENTOS, DANDO UN TOTAL DE 78 BUSES EN 2020, QUE CORRESPONDE A 10,53% DE LOS BUSES FALTANTES. NO SE PUDO LLEGAR A LA META DE 100 BUSES DEBIDO A ATRASOS EN LOS APORTES.</t>
  </si>
  <si>
    <t xml:space="preserve">Número de Paraderos para Rutas Pretroncales, Alimentadoras y Complementarias Construidos </t>
  </si>
  <si>
    <t>ND</t>
  </si>
  <si>
    <t>Construir 409 paraderos para rutas pretroncales, alimentadoras y complementarias</t>
  </si>
  <si>
    <t xml:space="preserve">ESTA META ESTA SUJETA AL CONVENIO ENTRE EL MIN-TRANSPORTE Y EL DISTRITO DE CARTAGENA EN LA APROBACION DEL USO DE LOS RECURSOS.    TRANSCARIBE SE ENCUENTRA A LA ESPERA DE LA VIABILIDAD JURIDICA PARA LA CONSTRUCCION DE LOS PARADEROS YA QUE ESTOS SE ENCUENTRAN EN CONCESION CON EL DISTRITO  Y ES POTESTAD DEL DISTRITO ESTA ASIGNACION . </t>
  </si>
  <si>
    <t>Señalización vertical</t>
  </si>
  <si>
    <t>NACIÓN</t>
  </si>
  <si>
    <t>SE ENCUENTRAN EN REVISIÓN LOS DOCUMENTOS PARA LA APERTURA DE LA LICITACIÓN DEL NUEVO CONTRATO DE SEÑALIZACIÓN.</t>
  </si>
  <si>
    <t>Señalización horizontal de 450 paraderos</t>
  </si>
  <si>
    <t>Estrategia de Gobierno en Línea implementada</t>
  </si>
  <si>
    <t>Secretaría General</t>
  </si>
  <si>
    <t>Profesional Especializado sistemas</t>
  </si>
  <si>
    <t xml:space="preserve">LA SECRETARIA TIENE PROYECTADA LA CONTRATACIÓN DE UN ESPECIALISTA PARA QUE APOYE EN LA REVISIÓN Y COMPLEMENTACIÓN DE LAS POLÍTICAS DEL PLAN ESTRATÉGICO DE LAS TECNOLOGÍAS Y LAS COMUNICACIONES PREVIA APROBACIÓN DE LA ALTA DIRECCIÓN. CON ESTO SE BUSCA FORTALECER TODOS LOS ASPECTOS RELACIONADOS CON LA POLÍTICA DE GOBIERNO DIGITAL. EN ESTE MISMO SENTIDO, EL PROFESIONAL ESPECIALIZADO INGENIERO DE SISTEMA DE LA SECRETARIA GENERAL LIDERO Y SACO ADELANTE CON LA DIRECCIÓN ADMINISTRATIVA Y FINANCIERA Y BAJO LA REVISIÓN DE LA OFICINA ASESORA JURÍDICA EL TEMA RELACIONADO CON LA POLÍTICA DE GESTIÓN DOCUMENTAL ELECTRÓNICA Y DE LA CUAL SE OBTUVO COMO RESULTADO RESOLUCION NRO. 013 DEL TREINTA (30) DE ENERO DE 2020 (POR LA CUAL SE ADOPTA EL NUEVO SISTEMA DE GESTIÓN DOCUMENTAL DE TRANSCARIBE S.A.). 
NOTA UNO: LA CONTRATACIÓN PROYECTADA DEL ESPECIALISTA NO FUE POSIBLE REALIZAR EN LA VIGENCIA 2020, DEBIDO A LOS RECORTES PRESUPUESTALES DEL ORDEN DISTRITAL QUE AFECTARON DIRECTAMENTE LA ENTIDAD, DADO QUE LA ALCALDÍA DE LA CARTAGENA PRIORIZO LOS ESFUERZOS FISCALES PARA RESPALDAR LA MITIGACIÓN DE LA PANDEMIA ORIGINADA POR EL COVID-19, SIN EMBARGO, LA SECRETARIA GENERAL DE LA ENTIDAD REALIZÓ ENLACE CON LA ALCALDÍA DE CARTAGENA - OFICINA ASESORA DE INFORMÁTICA LOGRANDO CONCERTAR LA EJECUCIÓN DESDE LOS SERVIDORES DE COMPUTO DE LA ALCALDÍA DEL SISTEMA DE GESTIÓN DOCUMENTAL ELECTRÓNICO - SIGOB - SISTEMA DE INFORMACIÓN Y GESTIÓN PARA LA GOBERNABILIDAD DEMOCRÁTICA, EN LA CUAL SE CAPACITO AL PERSONAL DE PLANTA DE LA ENTIDAD Y SE IMPLEMENTÓ LA PRIMERA JORNADA PEDAGÓGICA DURANTE EL MES DE DICIEMBRE DE 2020.
NOTA DOS: SE PROYECTA PARA EL PRIMER TRIMESTRE 2021 QUE LA ALCALDÍA DE CARTAGENA NOS REALICE POR MEDIO DEL MÉTODO DE TRANSFERENCIA TECNOLÓGICA LA DONACIÓN DEL LICENCIAMIENTO DE LA PLATAFORMA SISTEMA DE INFORMACIÓN Y GESTIÓN PARA LA GOBERNABILIDAD DEMOCRÁTICA - SIGOB EL CUAL ES UNA HERRAMIENTA DE INFORMÁTICA DE GESTIÓN DOCUMENTA ELECTRÓNICO, QUE SE PROYECTA IMPLEMENTAR, DIRECTAMENTE EN LOS SERVIDORES DE LA ENTIDAD PARA EL INICIO DEL SEGUNDO TRIMESTRE 2021.
NOTA TRES: PARA EL PLAN ESTRATÉGICO DE TECNOLOGÍA DE INFORMACIÓN Y DE LA COMUNICACIÓN Y DEMÁS ASPECTOS INHERENTES A ESTE PLAN, LA ENTIDAD SE PROYECTA A LOGRAR LA CONSECUCIÓN DE LOS RECURSOS ECONÓMICOS Y DE TALENTO HUMANO QUE SE REQUIEREN PARA REVISAR, RECONSTRUIR, FORTALECER Y LOGRAR IMPLEMENTAR ESTA ESTRATEGIA EN TODA SU MAGNITUD.
NOTA CUATRO: LA SECRETARIA GENERAL MANTIENE ANTE LA ALTA DIRECCIÓN, LA SOLICITUD DE RECURSO HUMANO Y ECONÓMICOS PARA CONTRATAR UNA PERSONA NATURAL O JURÍDICA ESPECIALISTA QUE APOYE EN LA REVISIÓN, IMPLEMENTACIÓN Y COMPLEMENTACIÓN DE TODAS LAS POLÍTICAS DEL PLAN ESTRATÉGICO DE LAS TECNOLOGÍAS Y LAS COMUNICACIONES DE NUESTRA ENTIDAD.                                                                                  
NOTA CINCO: SE CREARON NUEVOS ACCESOS U OPCIONES EN NUESTRO PORTAL WEB: ESTO SON IMPORTANTES PARA IR MEJORANDO EL SITIO EN LA INFORMACIÓN Y SERVICIOS QUE PRESENTA. ESTOS SON:
a) Se creó en nuestro Portal Web todo lo referente a nuestra Política o Programa de Gestión Documental.
b) Se creó enlace en nuestro Portal Web para facilitar al ciudadano que, desde este, se pueda consultar nuestro Plan Anual Adquisiciones – SECOP I.
c) Se creó enlace en nuestro Portal Web en el cual se puedan evidenciar todos lo referente a los Informe de Rendición de la Cuenta Fiscal realizada por la entidad a la Contraloría Distrital.
d) Se creó enlace en nuestro Portal Web en el cual se pueda evidenciar e informar todo lo referente a los casos de Defensas Judiciales de Transcaribe S.A. que cursan contra nuestra entidad.  
e) Se creó enlace en nuestro Portal Web en el cual se pueda evidenciar todos lo referente a la Red de Entidades que Vigilan a Transcaribe S.A.
f) Se creó enlace en nuestro Portal Web en el cual se pueda ofreces en la sección de planes, El Plan de Servicio al ciudadano.
g) Sé creó enlace en nuestro Portal Web en el cual se pueda ofreces en la sección de normatividad, El Nomograma de TRANSCARIBE S.A. (El cual está para revisión por parte de la Oficina Asesora Jurídica de la entidad.)
h) Se creó enlace en nuestro Portal Web en el cual se pueda ofreces en la Sección de Transparencia y Acceso a la Información una especio de Datos abiertos donde se muestre y facilite al ciudadano las Estadísticas de la Entidad.
i) Se creó enlace en nuestro Portal Web en el cual se pueda evidenciar todas las entidades del orden nacional y local, llamada Red de Portales Institucionales. 
</t>
  </si>
  <si>
    <t>Plan Anual de Adquisiciones formulado y en ejecución</t>
  </si>
  <si>
    <t>Dirección Administrativa y Financiera</t>
  </si>
  <si>
    <t>Asesor externo plan de adquisiciones</t>
  </si>
  <si>
    <t>EL PROCESO DE LA REALIZACIÓN DE LA ELABORACIÓN DEL PLAN ANUAL DE ADQUISICIONES SE ENCUENTRA CON UN AVANCE DE 100%, SE REALIZÓ EN EL MES DE ENERO. EL PROCESO DE PUBLICACIÓN DEL PLAN ANUAL DE ADQUISICIONES SE ENCUENTRA EN UN AVANCE DEL 100%, SE REALIZO EN ENERO;  SE PRESENTAN CAMBIOS EN EL lll TRIMESTES DE LA VIGENCIA 2020.</t>
  </si>
  <si>
    <t>Plan Institucional de Archivo de la entidad PINAR formulado y en ejecución</t>
  </si>
  <si>
    <t>Asesor externo Talento Humano</t>
  </si>
  <si>
    <t>EL DIA 20 DE AGOSTO SE REALIZÓ REUNION VIRTUAL CON LOS MIEMBROS DEL COMITÉ DE ARCHIVO (COMITÉ INSTITUCIONAL Y GESTION DEL DESEMPEÑO), CON EL OBJETIVO DE DILIGENCIAR EL PLAN DE MEJORAMIENTO DE GESTION DOCUMENTAL Y ASI MISMO ENTABLAR COMPROMISOS PARA QUE EL PROCESO  SALGA ADELANTE. SE ADJUNTA PLAN DE MEJORAMIENTO DEL PROCESO DE GESTION DOCUMENTAL.</t>
  </si>
  <si>
    <t>Plan Estratégico de Talento Humano formulado y en ejecución</t>
  </si>
  <si>
    <t>LAS ACTIVIDADES DEL PLAN ESTRATEGICO DE TALENTO HUMANO SE HAN REALIZADO DE MANERA VIRTUAL, TENIENDO EN CUENTA EL PROBLEMA DE SALUD PUBLICA EN QUE NOS ENCONTRAMOS CON EL COVID - 19. ESTE PLAN ESTRATEGICO SE COMPLEMENTA CON EL CRONOGRAMA DE ACTIVIDADES. (SE ADJUNTA PLAN ESTRATEGICO DE TALENTO HUMANO Y CRONOGRAMA DE ACTIVIDADES).</t>
  </si>
  <si>
    <t>Plan Institucional de Capacitación formulado y en ejecución</t>
  </si>
  <si>
    <t>TENIENDO EN CUENTA LA FALTA DE PRESUPUESTO DE LA ENTIDAD; EL PLAN DE CAPACITACION SE ESTA LLEVANDO A CAVO CON APOYO DE ENTIDADES ALIADAS CON ARL POSITIVA, ESCUELA DE GOBIERNO, A QUIENES SOLICITAMOS LAS NECESIDADES DE CAPACITACION Y NOS APOYAN CON LAS QUE PUEDAN. (SE ADJUNTA LISTADO DE CAPACITACIONES REALIZADAS).</t>
  </si>
  <si>
    <t>Plan de Incentivos Institucionales formulado y en ejecución</t>
  </si>
  <si>
    <t>LAS ACTIVIDADES  PROGRAMADAS SE HAN REALIZADO DE MANERA VIRTUAL, TENIENDO EN CUENTA LA PANDEMIA. (SE ADJUNTA LISTADO DE ACTIVIDADES REALIZADAS).</t>
  </si>
  <si>
    <t>Plan de Trabajo Anual en Seguridad y Salud en el Trabajo formulado y en ejecución</t>
  </si>
  <si>
    <t>SE REALIZÓ UN REPLANTAMIENTO DE LAS ACTIVIDADES PACTADAS CON LA ARL Y SE REALIZAN DE MANERA VIRTUAL. OTRAS DE MANERA PRESENCIAL ORIENTADAS A CAMPAÑAS E INSPECCIONES ORIENTADAS A MEDIDAS DE BIOSEGURIDAD Y PREVENCIÓN POR TRABAJO EN CASA.</t>
  </si>
  <si>
    <t>Plan Anual Anticorrupción formulado y en ejecución</t>
  </si>
  <si>
    <t>Asesor Externo Planeación Estratégica/ MIPG</t>
  </si>
  <si>
    <t xml:space="preserve">LA DIRECCIÓN DE PLANEACIÓN E INFRAESTRUCTURA REALIZÓ EL SEGUNDO MONITOREO CON CORTE A 31 DE AGOSTO, CONFORME A LOS TIEMPOS ESTABLECIDOS EN LA GUÍA DE ADMINISTRACIÓN DE RIESGOS DE FUNCIÓN PÚBLICA VERSIÓN 4. SE ADJUNTA EL INFORME DE MONITOREO DE RIESGOS DE CORRUPCIÓN. </t>
  </si>
  <si>
    <t>AVANCE METAS PRODUCTO EN EL AÑO</t>
  </si>
  <si>
    <t>AVANCE METAS PRODUCTO EN EL CUATRIENIO AÑO</t>
  </si>
  <si>
    <t>AVANCE METAS ACTIVIDADES DEL PROYECTO EN EL  AÑO</t>
  </si>
  <si>
    <t>AVANCE EJECUCION PRESUPUESTAL</t>
  </si>
  <si>
    <t>0,312 km / 4%</t>
  </si>
  <si>
    <t>REPORTE ACTIVIDADES DE PROYECTO 
ENE-MAR 2020</t>
  </si>
  <si>
    <t>REPORTE ACTIVIDADES DE PROYECTO 
ABR-JUN 2020</t>
  </si>
  <si>
    <t>0,39 km / 5%</t>
  </si>
  <si>
    <t>2,27 km / 18,01%</t>
  </si>
  <si>
    <t>REPORTE META PRODUCTO 
ENE-MAR 2020</t>
  </si>
  <si>
    <t>REPORTE META PRODUCTO 
ABR-JUN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</si>
</sst>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 #,##0_-;_-* &quot;-&quot;_-;_-@_-"/>
    <numFmt numFmtId="164" formatCode="_-&quot;$&quot;\ * #,##0_-;\-&quot;$&quot;\ * #,##0_-;_-&quot;$&quot;\ * &quot;-&quot;_-;_-@_-"/>
    <numFmt numFmtId="165" formatCode="_(&quot;$&quot;\ * #,##0.00_);_(&quot;$&quot;\ * \(#,##0.00\);_(&quot;$&quot;\ * &quot;-&quot;??_);_(@_)"/>
    <numFmt numFmtId="166" formatCode="_-&quot;$&quot;* #,##0_-;\-&quot;$&quot;* #,##0_-;_-&quot;$&quot;* &quot;-&quot;_-;_-@_-"/>
    <numFmt numFmtId="167" formatCode="0;[Red]0"/>
    <numFmt numFmtId="168" formatCode="_-&quot;$&quot;* #,##0.00_-;\-&quot;$&quot;* #,##0.00_-;_-&quot;$&quot;* &quot;-&quot;_-;_-@_-"/>
    <numFmt numFmtId="169" formatCode="0.000%"/>
    <numFmt numFmtId="170" formatCode="[$$-240A]\ #,##0.00;[Red][$$-240A]\ #,##0.00"/>
    <numFmt numFmtId="171" formatCode="0.0%"/>
    <numFmt numFmtId="172" formatCode="&quot;$&quot;\ #,##0.00"/>
  </numFmts>
  <fonts count="11" x14ac:knownFonts="1">
    <font>
      <sz val="11"/>
      <color theme="1"/>
      <name val="Calibri"/>
      <family val="2"/>
      <scheme val="minor"/>
    </font>
    <font>
      <sz val="11"/>
      <color theme="1"/>
      <name val="Arial"/>
      <family val="2"/>
    </font>
    <font>
      <b/>
      <sz val="11"/>
      <color theme="1"/>
      <name val="Arial"/>
      <family val="2"/>
    </font>
    <font>
      <b/>
      <sz val="11"/>
      <name val="Arial"/>
      <family val="2"/>
    </font>
    <font>
      <b/>
      <sz val="11"/>
      <color theme="1" tint="4.9989318521683403E-2"/>
      <name val="Arial"/>
      <family val="2"/>
    </font>
    <font>
      <b/>
      <sz val="12"/>
      <color theme="1" tint="4.9989318521683403E-2"/>
      <name val="Arial"/>
      <family val="2"/>
    </font>
    <font>
      <b/>
      <sz val="12"/>
      <color theme="1"/>
      <name val="Arial"/>
      <family val="2"/>
    </font>
    <font>
      <b/>
      <sz val="16"/>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00B05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1" fontId="8" fillId="0" borderId="0" applyFont="0" applyFill="0" applyBorder="0" applyAlignment="0" applyProtection="0"/>
    <xf numFmtId="166" fontId="8" fillId="0" borderId="0" applyFont="0" applyFill="0" applyBorder="0" applyAlignment="0" applyProtection="0"/>
    <xf numFmtId="165" fontId="8" fillId="0" borderId="0" applyFont="0" applyFill="0" applyBorder="0" applyAlignment="0" applyProtection="0"/>
    <xf numFmtId="9" fontId="8" fillId="0" borderId="0" applyFont="0" applyFill="0" applyBorder="0" applyAlignment="0" applyProtection="0"/>
  </cellStyleXfs>
  <cellXfs count="69">
    <xf numFmtId="0" fontId="0" fillId="0" borderId="0" xfId="0"/>
    <xf numFmtId="0" fontId="1" fillId="0" borderId="0" xfId="0" applyFont="1"/>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67" fontId="2"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1" fontId="2" fillId="0" borderId="2"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2" fillId="0" borderId="2" xfId="0" applyFont="1" applyBorder="1" applyAlignment="1">
      <alignment horizontal="center" vertical="center" wrapText="1"/>
    </xf>
    <xf numFmtId="0" fontId="0" fillId="0" borderId="0" xfId="0" applyAlignment="1">
      <alignment horizontal="center" wrapText="1"/>
    </xf>
    <xf numFmtId="0" fontId="0" fillId="0" borderId="0" xfId="0" applyAlignment="1">
      <alignment vertical="center"/>
    </xf>
    <xf numFmtId="14" fontId="9"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wrapText="1"/>
    </xf>
    <xf numFmtId="9" fontId="0" fillId="0" borderId="1" xfId="0" applyNumberFormat="1" applyBorder="1" applyAlignment="1">
      <alignment horizontal="center" vertical="center" wrapText="1"/>
    </xf>
    <xf numFmtId="169" fontId="0" fillId="0" borderId="1" xfId="0" applyNumberFormat="1" applyBorder="1" applyAlignment="1">
      <alignment horizontal="center" vertical="center" wrapText="1"/>
    </xf>
    <xf numFmtId="0" fontId="9" fillId="0" borderId="1" xfId="0" applyFont="1" applyFill="1" applyBorder="1" applyAlignment="1">
      <alignment horizontal="left" vertical="center" wrapText="1"/>
    </xf>
    <xf numFmtId="9" fontId="0" fillId="0" borderId="1" xfId="4" applyFont="1" applyBorder="1" applyAlignment="1">
      <alignment horizontal="center" vertical="center" wrapText="1"/>
    </xf>
    <xf numFmtId="9" fontId="0" fillId="0" borderId="0" xfId="0" applyNumberFormat="1" applyAlignment="1">
      <alignment horizontal="center" wrapText="1"/>
    </xf>
    <xf numFmtId="9" fontId="0" fillId="0" borderId="0" xfId="4" applyFont="1" applyAlignment="1">
      <alignment horizontal="center" wrapText="1"/>
    </xf>
    <xf numFmtId="165" fontId="0" fillId="0" borderId="0" xfId="3" applyFont="1" applyAlignment="1">
      <alignment horizontal="center" wrapText="1"/>
    </xf>
    <xf numFmtId="0" fontId="0" fillId="3" borderId="0" xfId="0" applyFill="1" applyAlignment="1">
      <alignment horizontal="center" wrapText="1"/>
    </xf>
    <xf numFmtId="0" fontId="0" fillId="0" borderId="0" xfId="0" applyFill="1" applyAlignment="1">
      <alignment horizontal="center" wrapText="1"/>
    </xf>
    <xf numFmtId="169" fontId="0" fillId="0" borderId="1" xfId="4" applyNumberFormat="1" applyFont="1" applyBorder="1" applyAlignment="1">
      <alignment horizontal="center" vertical="center" wrapText="1"/>
    </xf>
    <xf numFmtId="0" fontId="0" fillId="0" borderId="1" xfId="0" applyFill="1" applyBorder="1" applyAlignment="1">
      <alignment horizontal="center" vertical="center" wrapText="1"/>
    </xf>
    <xf numFmtId="9" fontId="0" fillId="0" borderId="1" xfId="0" applyNumberFormat="1" applyFill="1" applyBorder="1" applyAlignment="1">
      <alignment horizontal="center" vertical="center" wrapText="1"/>
    </xf>
    <xf numFmtId="171" fontId="0" fillId="0" borderId="1" xfId="4" applyNumberFormat="1" applyFont="1" applyBorder="1" applyAlignment="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justify" vertical="center" wrapText="1"/>
    </xf>
    <xf numFmtId="0" fontId="9" fillId="2" borderId="1" xfId="0" applyFont="1" applyFill="1" applyBorder="1" applyAlignment="1">
      <alignment horizontal="center" vertical="center" wrapText="1"/>
    </xf>
    <xf numFmtId="168" fontId="9" fillId="2" borderId="1" xfId="2" applyNumberFormat="1" applyFont="1" applyFill="1" applyBorder="1" applyAlignment="1">
      <alignment horizontal="center" vertical="center" wrapText="1"/>
    </xf>
    <xf numFmtId="172" fontId="0" fillId="0" borderId="1" xfId="2" applyNumberFormat="1" applyFont="1" applyBorder="1" applyAlignment="1">
      <alignment horizontal="center" vertical="center" wrapText="1"/>
    </xf>
    <xf numFmtId="170" fontId="0" fillId="0" borderId="1" xfId="0" applyNumberFormat="1" applyBorder="1" applyAlignment="1">
      <alignment horizontal="center" vertical="center"/>
    </xf>
    <xf numFmtId="170" fontId="0" fillId="0" borderId="0" xfId="0" applyNumberFormat="1" applyAlignment="1">
      <alignment horizontal="center" vertical="center"/>
    </xf>
    <xf numFmtId="0" fontId="0" fillId="0" borderId="4" xfId="0" applyBorder="1" applyAlignment="1">
      <alignment horizontal="center" vertical="center" wrapText="1"/>
    </xf>
    <xf numFmtId="9" fontId="0" fillId="0" borderId="1" xfId="0" applyNumberFormat="1" applyBorder="1" applyAlignment="1">
      <alignment horizontal="center" wrapText="1"/>
    </xf>
    <xf numFmtId="0" fontId="6" fillId="0" borderId="1" xfId="0" applyFont="1" applyFill="1" applyBorder="1" applyAlignment="1">
      <alignment horizontal="center" vertical="center" wrapText="1"/>
    </xf>
    <xf numFmtId="167" fontId="2" fillId="0" borderId="1" xfId="0" applyNumberFormat="1" applyFont="1" applyFill="1" applyBorder="1" applyAlignment="1">
      <alignment horizontal="center" vertical="center" wrapText="1"/>
    </xf>
    <xf numFmtId="9" fontId="0" fillId="0" borderId="1" xfId="4" applyFont="1" applyFill="1" applyBorder="1" applyAlignment="1">
      <alignment horizontal="center" vertical="center" wrapText="1"/>
    </xf>
    <xf numFmtId="171" fontId="0" fillId="0" borderId="1" xfId="4" applyNumberFormat="1" applyFont="1" applyFill="1"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7" fillId="0" borderId="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0" fillId="0" borderId="1" xfId="0" applyFont="1" applyFill="1" applyBorder="1" applyAlignment="1">
      <alignment horizontal="justify"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10" fontId="0" fillId="0" borderId="5" xfId="0" applyNumberFormat="1" applyBorder="1" applyAlignment="1">
      <alignment horizontal="center" vertical="center" wrapText="1"/>
    </xf>
    <xf numFmtId="10" fontId="0" fillId="0" borderId="6" xfId="0" applyNumberFormat="1" applyBorder="1" applyAlignment="1">
      <alignment horizontal="center" vertical="center" wrapText="1"/>
    </xf>
    <xf numFmtId="10" fontId="0" fillId="0" borderId="4" xfId="0" applyNumberFormat="1" applyBorder="1" applyAlignment="1">
      <alignment horizontal="center" vertical="center" wrapText="1"/>
    </xf>
    <xf numFmtId="1" fontId="0" fillId="0" borderId="5" xfId="1" applyNumberFormat="1" applyFont="1" applyBorder="1" applyAlignment="1">
      <alignment horizontal="center" vertical="center" wrapText="1"/>
    </xf>
    <xf numFmtId="1" fontId="0" fillId="0" borderId="6" xfId="1" applyNumberFormat="1" applyFont="1" applyBorder="1" applyAlignment="1">
      <alignment horizontal="center" vertical="center" wrapText="1"/>
    </xf>
    <xf numFmtId="1" fontId="0" fillId="0" borderId="4" xfId="1" applyNumberFormat="1" applyFont="1" applyBorder="1" applyAlignment="1">
      <alignment horizontal="center" vertical="center" wrapText="1"/>
    </xf>
    <xf numFmtId="0" fontId="9" fillId="2" borderId="1" xfId="0" applyFont="1" applyFill="1" applyBorder="1" applyAlignment="1">
      <alignment horizontal="center" vertical="center" wrapText="1"/>
    </xf>
    <xf numFmtId="168" fontId="9" fillId="2" borderId="1" xfId="2"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9" fontId="0" fillId="0" borderId="5" xfId="0" applyNumberFormat="1" applyBorder="1" applyAlignment="1">
      <alignment horizontal="center" vertical="center" wrapText="1"/>
    </xf>
    <xf numFmtId="9" fontId="0" fillId="0" borderId="4" xfId="0" applyNumberFormat="1" applyBorder="1" applyAlignment="1">
      <alignment horizontal="center" vertical="center" wrapText="1"/>
    </xf>
  </cellXfs>
  <cellStyles count="5">
    <cellStyle name="Millares [0]" xfId="1" builtinId="6"/>
    <cellStyle name="Moneda" xfId="3" builtinId="4"/>
    <cellStyle name="Moneda [0]" xfId="2" builtinId="7"/>
    <cellStyle name="Normal" xfId="0" builtinId="0"/>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cuments\TRANSCARIBE\PLAN%20DE%20ACCION%202020\PLAN%20DE%20ACCION%201\AVANCE%20TRIMESTRE%20II%20PLAN%20DE%20ACCION%202020\AVANCE%20TRIMESTRE%20II%20PLAN%20DE%20ACCION%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CCION 2019"/>
      <sheetName val="Hoja2"/>
      <sheetName val="Hoja3"/>
    </sheetNames>
    <sheetDataSet>
      <sheetData sheetId="0">
        <row r="19">
          <cell r="Y19">
            <v>0.82499999999999996</v>
          </cell>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45"/>
  <sheetViews>
    <sheetView tabSelected="1" topLeftCell="AI19" zoomScale="60" zoomScaleNormal="60" workbookViewId="0">
      <selection activeCell="AO28" sqref="AO28"/>
    </sheetView>
  </sheetViews>
  <sheetFormatPr baseColWidth="10" defaultColWidth="11.453125" defaultRowHeight="14.5" x14ac:dyDescent="0.35"/>
  <cols>
    <col min="1" max="1" width="27.54296875" style="13" customWidth="1"/>
    <col min="2" max="2" width="26.1796875" style="13" customWidth="1"/>
    <col min="3" max="3" width="26.453125" style="13" customWidth="1"/>
    <col min="4" max="4" width="21.81640625" style="13" customWidth="1"/>
    <col min="5" max="5" width="32.81640625" style="13" customWidth="1"/>
    <col min="6" max="6" width="31.81640625" style="13" customWidth="1"/>
    <col min="7" max="7" width="41.7265625" style="13" customWidth="1"/>
    <col min="8" max="8" width="29.54296875" style="13" customWidth="1"/>
    <col min="9" max="9" width="35" style="13" customWidth="1"/>
    <col min="10" max="10" width="25.7265625" style="13" customWidth="1"/>
    <col min="11" max="11" width="30.1796875" style="13" customWidth="1"/>
    <col min="12" max="13" width="23" style="13" customWidth="1"/>
    <col min="14" max="15" width="36.54296875" style="13" customWidth="1"/>
    <col min="16" max="16" width="28.7265625" style="13" bestFit="1" customWidth="1"/>
    <col min="17" max="17" width="22" style="13" bestFit="1" customWidth="1"/>
    <col min="18" max="18" width="35.453125" style="13" bestFit="1" customWidth="1"/>
    <col min="19" max="19" width="26.1796875" style="13" bestFit="1" customWidth="1"/>
    <col min="20" max="20" width="25.81640625" style="13" bestFit="1" customWidth="1"/>
    <col min="21" max="21" width="28" style="13" bestFit="1" customWidth="1"/>
    <col min="22" max="22" width="24.1796875" style="13" bestFit="1" customWidth="1"/>
    <col min="23" max="25" width="24.1796875" style="13" customWidth="1"/>
    <col min="26" max="26" width="24.1796875" style="26" hidden="1" customWidth="1"/>
    <col min="27" max="27" width="24.1796875" style="25" customWidth="1"/>
    <col min="28" max="28" width="25.54296875" style="13" bestFit="1" customWidth="1"/>
    <col min="29" max="29" width="14" style="13" bestFit="1" customWidth="1"/>
    <col min="30" max="30" width="16.81640625" style="13" bestFit="1" customWidth="1"/>
    <col min="31" max="31" width="19" style="13" bestFit="1" customWidth="1"/>
    <col min="32" max="32" width="31.81640625" style="13" bestFit="1" customWidth="1"/>
    <col min="33" max="33" width="25.453125" style="13" bestFit="1" customWidth="1"/>
    <col min="34" max="34" width="20.54296875" style="13" bestFit="1" customWidth="1"/>
    <col min="35" max="35" width="30.1796875" style="13" bestFit="1" customWidth="1"/>
    <col min="36" max="36" width="28.7265625" style="13" bestFit="1" customWidth="1"/>
    <col min="37" max="37" width="28" style="13" customWidth="1"/>
    <col min="38" max="38" width="32.54296875" style="13" bestFit="1" customWidth="1"/>
    <col min="39" max="39" width="30.453125" style="13" bestFit="1" customWidth="1"/>
    <col min="40" max="40" width="29" style="13" bestFit="1" customWidth="1"/>
    <col min="41" max="41" width="123.54296875" style="13" customWidth="1"/>
  </cols>
  <sheetData>
    <row r="1" spans="1:41" ht="66.75" customHeight="1" x14ac:dyDescent="0.35">
      <c r="E1" s="50" t="s">
        <v>0</v>
      </c>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row>
    <row r="2" spans="1:41" x14ac:dyDescent="0.35">
      <c r="AA2" s="26"/>
    </row>
    <row r="3" spans="1:41" x14ac:dyDescent="0.35">
      <c r="AA3" s="26"/>
    </row>
    <row r="4" spans="1:41" s="1" customFormat="1" ht="138.75" customHeight="1" x14ac:dyDescent="0.3">
      <c r="A4" s="3" t="s">
        <v>1</v>
      </c>
      <c r="B4" s="3" t="s">
        <v>2</v>
      </c>
      <c r="C4" s="3" t="s">
        <v>3</v>
      </c>
      <c r="D4" s="3" t="s">
        <v>4</v>
      </c>
      <c r="E4" s="3" t="s">
        <v>5</v>
      </c>
      <c r="F4" s="3" t="s">
        <v>6</v>
      </c>
      <c r="G4" s="3" t="s">
        <v>7</v>
      </c>
      <c r="H4" s="3" t="s">
        <v>4</v>
      </c>
      <c r="I4" s="12" t="s">
        <v>8</v>
      </c>
      <c r="J4" s="3" t="s">
        <v>9</v>
      </c>
      <c r="K4" s="11" t="s">
        <v>10</v>
      </c>
      <c r="L4" s="43" t="s">
        <v>126</v>
      </c>
      <c r="M4" s="43" t="s">
        <v>127</v>
      </c>
      <c r="N4" s="43" t="s">
        <v>11</v>
      </c>
      <c r="O4" s="43" t="s">
        <v>12</v>
      </c>
      <c r="P4" s="43" t="s">
        <v>13</v>
      </c>
      <c r="Q4" s="43" t="s">
        <v>14</v>
      </c>
      <c r="R4" s="8" t="s">
        <v>15</v>
      </c>
      <c r="S4" s="10" t="s">
        <v>16</v>
      </c>
      <c r="T4" s="9" t="s">
        <v>17</v>
      </c>
      <c r="U4" s="8" t="s">
        <v>18</v>
      </c>
      <c r="V4" s="7" t="s">
        <v>19</v>
      </c>
      <c r="W4" s="44" t="s">
        <v>122</v>
      </c>
      <c r="X4" s="44" t="s">
        <v>123</v>
      </c>
      <c r="Y4" s="44" t="s">
        <v>20</v>
      </c>
      <c r="Z4" s="44" t="s">
        <v>21</v>
      </c>
      <c r="AA4" s="44" t="s">
        <v>22</v>
      </c>
      <c r="AB4" s="44" t="s">
        <v>23</v>
      </c>
      <c r="AC4" s="6" t="s">
        <v>24</v>
      </c>
      <c r="AD4" s="6" t="s">
        <v>25</v>
      </c>
      <c r="AE4" s="5" t="s">
        <v>26</v>
      </c>
      <c r="AF4" s="3" t="s">
        <v>27</v>
      </c>
      <c r="AG4" s="3" t="s">
        <v>28</v>
      </c>
      <c r="AH4" s="3" t="s">
        <v>29</v>
      </c>
      <c r="AI4" s="4" t="s">
        <v>30</v>
      </c>
      <c r="AJ4" s="3" t="s">
        <v>31</v>
      </c>
      <c r="AK4" s="3" t="s">
        <v>32</v>
      </c>
      <c r="AL4" s="2" t="s">
        <v>33</v>
      </c>
      <c r="AM4" s="2" t="s">
        <v>34</v>
      </c>
      <c r="AN4" s="2" t="s">
        <v>35</v>
      </c>
      <c r="AO4" s="2" t="s">
        <v>36</v>
      </c>
    </row>
    <row r="5" spans="1:41" s="14" customFormat="1" ht="90" customHeight="1" x14ac:dyDescent="0.35">
      <c r="A5" s="55" t="s">
        <v>37</v>
      </c>
      <c r="B5" s="55" t="s">
        <v>38</v>
      </c>
      <c r="C5" s="47" t="s">
        <v>39</v>
      </c>
      <c r="D5" s="58">
        <v>0.54400000000000004</v>
      </c>
      <c r="E5" s="47" t="s">
        <v>40</v>
      </c>
      <c r="F5" s="47" t="s">
        <v>41</v>
      </c>
      <c r="G5" s="51" t="s">
        <v>42</v>
      </c>
      <c r="H5" s="51">
        <v>0</v>
      </c>
      <c r="I5" s="51" t="s">
        <v>43</v>
      </c>
      <c r="J5" s="52">
        <v>2</v>
      </c>
      <c r="K5" s="52">
        <v>0</v>
      </c>
      <c r="L5" s="47">
        <v>0</v>
      </c>
      <c r="M5" s="47">
        <v>0</v>
      </c>
      <c r="N5" s="47" t="s">
        <v>44</v>
      </c>
      <c r="O5" s="47" t="s">
        <v>44</v>
      </c>
      <c r="P5" s="67" t="s">
        <v>44</v>
      </c>
      <c r="Q5" s="67" t="s">
        <v>44</v>
      </c>
      <c r="R5" s="47" t="s">
        <v>45</v>
      </c>
      <c r="S5" s="61">
        <v>2020130010075</v>
      </c>
      <c r="T5" s="47" t="s">
        <v>46</v>
      </c>
      <c r="U5" s="34" t="s">
        <v>47</v>
      </c>
      <c r="V5" s="33">
        <v>1</v>
      </c>
      <c r="W5" s="16">
        <v>0</v>
      </c>
      <c r="X5" s="16">
        <v>0</v>
      </c>
      <c r="Y5" s="16">
        <v>0</v>
      </c>
      <c r="Z5" s="28">
        <v>0</v>
      </c>
      <c r="AA5" s="28">
        <v>0</v>
      </c>
      <c r="AB5" s="18">
        <v>0</v>
      </c>
      <c r="AC5" s="34" t="s">
        <v>24</v>
      </c>
      <c r="AD5" s="34" t="s">
        <v>25</v>
      </c>
      <c r="AE5" s="16">
        <v>0</v>
      </c>
      <c r="AF5" s="34" t="s">
        <v>48</v>
      </c>
      <c r="AG5" s="16" t="s">
        <v>49</v>
      </c>
      <c r="AH5" s="36" t="s">
        <v>50</v>
      </c>
      <c r="AI5" s="37">
        <v>0</v>
      </c>
      <c r="AJ5" s="34" t="s">
        <v>51</v>
      </c>
      <c r="AK5" s="34" t="s">
        <v>51</v>
      </c>
      <c r="AL5" s="16">
        <v>0</v>
      </c>
      <c r="AM5" s="16">
        <v>0</v>
      </c>
      <c r="AN5" s="16">
        <v>0</v>
      </c>
      <c r="AO5" s="35" t="s">
        <v>52</v>
      </c>
    </row>
    <row r="6" spans="1:41" ht="73.5" customHeight="1" x14ac:dyDescent="0.35">
      <c r="A6" s="56"/>
      <c r="B6" s="56"/>
      <c r="C6" s="49"/>
      <c r="D6" s="59"/>
      <c r="E6" s="49"/>
      <c r="F6" s="49"/>
      <c r="G6" s="51"/>
      <c r="H6" s="51"/>
      <c r="I6" s="51"/>
      <c r="J6" s="52"/>
      <c r="K6" s="52"/>
      <c r="L6" s="48"/>
      <c r="M6" s="48"/>
      <c r="N6" s="48"/>
      <c r="O6" s="48"/>
      <c r="P6" s="68"/>
      <c r="Q6" s="68"/>
      <c r="R6" s="49"/>
      <c r="S6" s="62"/>
      <c r="T6" s="49"/>
      <c r="U6" s="34" t="s">
        <v>53</v>
      </c>
      <c r="V6" s="33">
        <v>1</v>
      </c>
      <c r="W6" s="16">
        <v>0</v>
      </c>
      <c r="X6" s="16">
        <v>0</v>
      </c>
      <c r="Y6" s="16">
        <v>0</v>
      </c>
      <c r="Z6" s="28">
        <v>0</v>
      </c>
      <c r="AA6" s="28">
        <v>0</v>
      </c>
      <c r="AB6" s="18">
        <v>0</v>
      </c>
      <c r="AC6" s="34" t="s">
        <v>51</v>
      </c>
      <c r="AD6" s="34" t="s">
        <v>51</v>
      </c>
      <c r="AE6" s="16">
        <v>0</v>
      </c>
      <c r="AF6" s="34" t="s">
        <v>48</v>
      </c>
      <c r="AG6" s="16" t="s">
        <v>49</v>
      </c>
      <c r="AH6" s="36" t="s">
        <v>50</v>
      </c>
      <c r="AI6" s="37">
        <v>0</v>
      </c>
      <c r="AJ6" s="34" t="s">
        <v>51</v>
      </c>
      <c r="AK6" s="34" t="s">
        <v>51</v>
      </c>
      <c r="AL6" s="16">
        <v>0</v>
      </c>
      <c r="AM6" s="16">
        <v>0</v>
      </c>
      <c r="AN6" s="16">
        <v>0</v>
      </c>
      <c r="AO6" s="35" t="s">
        <v>54</v>
      </c>
    </row>
    <row r="7" spans="1:41" ht="116.25" customHeight="1" x14ac:dyDescent="0.35">
      <c r="A7" s="56"/>
      <c r="B7" s="56"/>
      <c r="C7" s="49"/>
      <c r="D7" s="59"/>
      <c r="E7" s="49"/>
      <c r="F7" s="49"/>
      <c r="G7" s="51" t="s">
        <v>55</v>
      </c>
      <c r="H7" s="51">
        <v>23</v>
      </c>
      <c r="I7" s="51" t="s">
        <v>56</v>
      </c>
      <c r="J7" s="52">
        <v>19</v>
      </c>
      <c r="K7" s="53">
        <v>0</v>
      </c>
      <c r="L7" s="47">
        <v>0</v>
      </c>
      <c r="M7" s="47">
        <v>0</v>
      </c>
      <c r="N7" s="47">
        <v>0</v>
      </c>
      <c r="O7" s="47">
        <v>0</v>
      </c>
      <c r="P7" s="47" t="s">
        <v>44</v>
      </c>
      <c r="Q7" s="47" t="s">
        <v>44</v>
      </c>
      <c r="R7" s="49"/>
      <c r="S7" s="62"/>
      <c r="T7" s="49"/>
      <c r="U7" s="34" t="s">
        <v>57</v>
      </c>
      <c r="V7" s="33">
        <v>19</v>
      </c>
      <c r="W7" s="16">
        <v>0</v>
      </c>
      <c r="X7" s="16">
        <v>0</v>
      </c>
      <c r="Y7" s="16">
        <v>0</v>
      </c>
      <c r="Z7" s="28">
        <v>0</v>
      </c>
      <c r="AA7" s="28">
        <v>0</v>
      </c>
      <c r="AB7" s="18">
        <v>0</v>
      </c>
      <c r="AC7" s="34" t="s">
        <v>51</v>
      </c>
      <c r="AD7" s="34" t="s">
        <v>51</v>
      </c>
      <c r="AE7" s="16">
        <v>0</v>
      </c>
      <c r="AF7" s="34" t="s">
        <v>58</v>
      </c>
      <c r="AG7" s="16" t="s">
        <v>59</v>
      </c>
      <c r="AH7" s="36" t="s">
        <v>51</v>
      </c>
      <c r="AI7" s="37" t="s">
        <v>44</v>
      </c>
      <c r="AJ7" s="34" t="s">
        <v>51</v>
      </c>
      <c r="AK7" s="34" t="s">
        <v>51</v>
      </c>
      <c r="AL7" s="34" t="s">
        <v>51</v>
      </c>
      <c r="AM7" s="34" t="s">
        <v>51</v>
      </c>
      <c r="AN7" s="34" t="s">
        <v>51</v>
      </c>
      <c r="AO7" s="35" t="s">
        <v>60</v>
      </c>
    </row>
    <row r="8" spans="1:41" ht="165" customHeight="1" x14ac:dyDescent="0.35">
      <c r="A8" s="56"/>
      <c r="B8" s="56"/>
      <c r="C8" s="49"/>
      <c r="D8" s="59"/>
      <c r="E8" s="49"/>
      <c r="F8" s="49"/>
      <c r="G8" s="51"/>
      <c r="H8" s="51"/>
      <c r="I8" s="51"/>
      <c r="J8" s="52"/>
      <c r="K8" s="52"/>
      <c r="L8" s="49"/>
      <c r="M8" s="49"/>
      <c r="N8" s="49"/>
      <c r="O8" s="49"/>
      <c r="P8" s="49"/>
      <c r="Q8" s="49"/>
      <c r="R8" s="49"/>
      <c r="S8" s="62"/>
      <c r="T8" s="49"/>
      <c r="U8" s="34" t="s">
        <v>61</v>
      </c>
      <c r="V8" s="33" t="s">
        <v>62</v>
      </c>
      <c r="W8" s="16" t="s">
        <v>124</v>
      </c>
      <c r="X8" s="16">
        <v>0</v>
      </c>
      <c r="Y8" s="16">
        <v>0</v>
      </c>
      <c r="Z8" s="28">
        <v>0</v>
      </c>
      <c r="AA8" s="28" t="s">
        <v>121</v>
      </c>
      <c r="AB8" s="21">
        <f>0.312/7.8</f>
        <v>0.04</v>
      </c>
      <c r="AC8" s="15">
        <v>43831</v>
      </c>
      <c r="AD8" s="34" t="s">
        <v>51</v>
      </c>
      <c r="AE8" s="18" t="s">
        <v>63</v>
      </c>
      <c r="AF8" s="34" t="s">
        <v>48</v>
      </c>
      <c r="AG8" s="16" t="s">
        <v>49</v>
      </c>
      <c r="AH8" s="36" t="s">
        <v>50</v>
      </c>
      <c r="AI8" s="37">
        <v>19339490849.84</v>
      </c>
      <c r="AJ8" s="20" t="s">
        <v>64</v>
      </c>
      <c r="AK8" s="20" t="s">
        <v>65</v>
      </c>
      <c r="AL8" s="16">
        <v>0</v>
      </c>
      <c r="AM8" s="38">
        <v>1483711868.7279999</v>
      </c>
      <c r="AN8" s="39">
        <v>16815215246.15</v>
      </c>
      <c r="AO8" s="35" t="s">
        <v>66</v>
      </c>
    </row>
    <row r="9" spans="1:41" ht="305.25" customHeight="1" x14ac:dyDescent="0.35">
      <c r="A9" s="56"/>
      <c r="B9" s="56"/>
      <c r="C9" s="49"/>
      <c r="D9" s="59"/>
      <c r="E9" s="49"/>
      <c r="F9" s="49"/>
      <c r="G9" s="51"/>
      <c r="H9" s="51"/>
      <c r="I9" s="51"/>
      <c r="J9" s="52"/>
      <c r="K9" s="52"/>
      <c r="L9" s="48"/>
      <c r="M9" s="48"/>
      <c r="N9" s="48"/>
      <c r="O9" s="48"/>
      <c r="P9" s="48"/>
      <c r="Q9" s="48"/>
      <c r="R9" s="49"/>
      <c r="S9" s="62"/>
      <c r="T9" s="49"/>
      <c r="U9" s="34" t="s">
        <v>67</v>
      </c>
      <c r="V9" s="33" t="s">
        <v>68</v>
      </c>
      <c r="W9" s="18" t="s">
        <v>125</v>
      </c>
      <c r="X9" s="16">
        <v>0</v>
      </c>
      <c r="Y9" s="18" t="s">
        <v>69</v>
      </c>
      <c r="Z9" s="29" t="s">
        <v>70</v>
      </c>
      <c r="AA9" s="29" t="s">
        <v>71</v>
      </c>
      <c r="AB9" s="21">
        <f>1.134/12.6</f>
        <v>0.09</v>
      </c>
      <c r="AC9" s="15">
        <v>43446</v>
      </c>
      <c r="AD9" s="34" t="s">
        <v>51</v>
      </c>
      <c r="AE9" s="18" t="s">
        <v>72</v>
      </c>
      <c r="AF9" s="34" t="s">
        <v>48</v>
      </c>
      <c r="AG9" s="16" t="s">
        <v>49</v>
      </c>
      <c r="AH9" s="36" t="s">
        <v>50</v>
      </c>
      <c r="AI9" s="37">
        <v>31639311316.52</v>
      </c>
      <c r="AJ9" s="20" t="s">
        <v>73</v>
      </c>
      <c r="AK9" s="20" t="s">
        <v>74</v>
      </c>
      <c r="AL9" s="16">
        <v>0</v>
      </c>
      <c r="AM9" s="40">
        <v>1533655594.7979999</v>
      </c>
      <c r="AN9" s="39">
        <v>30562445932.709995</v>
      </c>
      <c r="AO9" s="35" t="s">
        <v>75</v>
      </c>
    </row>
    <row r="10" spans="1:41" ht="146.25" customHeight="1" x14ac:dyDescent="0.35">
      <c r="A10" s="56"/>
      <c r="B10" s="56"/>
      <c r="C10" s="49"/>
      <c r="D10" s="59"/>
      <c r="E10" s="49"/>
      <c r="F10" s="49"/>
      <c r="G10" s="33" t="s">
        <v>76</v>
      </c>
      <c r="H10" s="33">
        <v>322</v>
      </c>
      <c r="I10" s="33" t="s">
        <v>77</v>
      </c>
      <c r="J10" s="34">
        <v>336</v>
      </c>
      <c r="K10" s="34">
        <v>0</v>
      </c>
      <c r="L10" s="41">
        <v>0</v>
      </c>
      <c r="M10" s="41">
        <v>0</v>
      </c>
      <c r="N10" s="32">
        <v>0</v>
      </c>
      <c r="O10" s="32">
        <v>0</v>
      </c>
      <c r="P10" s="31" t="s">
        <v>44</v>
      </c>
      <c r="Q10" s="31" t="s">
        <v>44</v>
      </c>
      <c r="R10" s="49"/>
      <c r="S10" s="62"/>
      <c r="T10" s="49"/>
      <c r="U10" s="34" t="s">
        <v>78</v>
      </c>
      <c r="V10" s="33">
        <v>336</v>
      </c>
      <c r="W10" s="16">
        <v>0</v>
      </c>
      <c r="X10" s="16">
        <v>0</v>
      </c>
      <c r="Y10" s="16">
        <v>0</v>
      </c>
      <c r="Z10" s="28">
        <v>0</v>
      </c>
      <c r="AA10" s="28">
        <v>0</v>
      </c>
      <c r="AB10" s="18">
        <v>0</v>
      </c>
      <c r="AC10" s="15">
        <v>43446</v>
      </c>
      <c r="AD10" s="15">
        <v>44090</v>
      </c>
      <c r="AE10" s="16">
        <v>0</v>
      </c>
      <c r="AF10" s="34" t="s">
        <v>58</v>
      </c>
      <c r="AG10" s="16" t="s">
        <v>59</v>
      </c>
      <c r="AH10" s="36" t="s">
        <v>79</v>
      </c>
      <c r="AI10" s="37" t="s">
        <v>44</v>
      </c>
      <c r="AJ10" s="34" t="s">
        <v>51</v>
      </c>
      <c r="AK10" s="34" t="s">
        <v>51</v>
      </c>
      <c r="AL10" s="34" t="s">
        <v>51</v>
      </c>
      <c r="AM10" s="34" t="s">
        <v>51</v>
      </c>
      <c r="AN10" s="34" t="s">
        <v>51</v>
      </c>
      <c r="AO10" s="35" t="s">
        <v>60</v>
      </c>
    </row>
    <row r="11" spans="1:41" ht="116.25" customHeight="1" x14ac:dyDescent="0.35">
      <c r="A11" s="56"/>
      <c r="B11" s="56"/>
      <c r="C11" s="49"/>
      <c r="D11" s="59"/>
      <c r="E11" s="49"/>
      <c r="F11" s="49"/>
      <c r="G11" s="33" t="s">
        <v>80</v>
      </c>
      <c r="H11" s="33">
        <v>850</v>
      </c>
      <c r="I11" s="33" t="s">
        <v>81</v>
      </c>
      <c r="J11" s="34">
        <v>712</v>
      </c>
      <c r="K11" s="34">
        <v>100</v>
      </c>
      <c r="L11" s="16">
        <v>37</v>
      </c>
      <c r="M11" s="16">
        <v>19</v>
      </c>
      <c r="N11" s="16">
        <v>10</v>
      </c>
      <c r="O11" s="16">
        <v>12</v>
      </c>
      <c r="P11" s="16">
        <f>SUM(L11:O11)</f>
        <v>78</v>
      </c>
      <c r="Q11" s="27">
        <f>P11/J11</f>
        <v>0.10955056179775281</v>
      </c>
      <c r="R11" s="49"/>
      <c r="S11" s="62"/>
      <c r="T11" s="49"/>
      <c r="U11" s="34" t="s">
        <v>82</v>
      </c>
      <c r="V11" s="33">
        <v>741</v>
      </c>
      <c r="W11" s="16">
        <v>37</v>
      </c>
      <c r="X11" s="16">
        <v>19</v>
      </c>
      <c r="Y11" s="16">
        <v>10</v>
      </c>
      <c r="Z11" s="28">
        <v>10</v>
      </c>
      <c r="AA11" s="28">
        <v>12</v>
      </c>
      <c r="AB11" s="21">
        <f>78/741</f>
        <v>0.10526315789473684</v>
      </c>
      <c r="AC11" s="15">
        <v>43831</v>
      </c>
      <c r="AD11" s="34" t="s">
        <v>51</v>
      </c>
      <c r="AE11" s="19" t="s">
        <v>83</v>
      </c>
      <c r="AF11" s="34" t="s">
        <v>58</v>
      </c>
      <c r="AG11" s="16" t="s">
        <v>84</v>
      </c>
      <c r="AH11" s="36" t="s">
        <v>85</v>
      </c>
      <c r="AI11" s="37">
        <v>0</v>
      </c>
      <c r="AJ11" s="34" t="s">
        <v>51</v>
      </c>
      <c r="AK11" s="34" t="s">
        <v>51</v>
      </c>
      <c r="AL11" s="34" t="s">
        <v>51</v>
      </c>
      <c r="AM11" s="34" t="s">
        <v>51</v>
      </c>
      <c r="AN11" s="34" t="s">
        <v>51</v>
      </c>
      <c r="AO11" s="35" t="s">
        <v>86</v>
      </c>
    </row>
    <row r="12" spans="1:41" ht="90" customHeight="1" x14ac:dyDescent="0.35">
      <c r="A12" s="56"/>
      <c r="B12" s="56"/>
      <c r="C12" s="49"/>
      <c r="D12" s="59"/>
      <c r="E12" s="49"/>
      <c r="F12" s="49"/>
      <c r="G12" s="51" t="s">
        <v>87</v>
      </c>
      <c r="H12" s="51" t="s">
        <v>88</v>
      </c>
      <c r="I12" s="51" t="s">
        <v>89</v>
      </c>
      <c r="J12" s="52">
        <v>409</v>
      </c>
      <c r="K12" s="53">
        <v>0</v>
      </c>
      <c r="L12" s="49">
        <v>0</v>
      </c>
      <c r="M12" s="49">
        <v>0</v>
      </c>
      <c r="N12" s="49">
        <v>0</v>
      </c>
      <c r="O12" s="49">
        <v>0</v>
      </c>
      <c r="P12" s="47" t="s">
        <v>44</v>
      </c>
      <c r="Q12" s="47" t="s">
        <v>44</v>
      </c>
      <c r="R12" s="49"/>
      <c r="S12" s="62"/>
      <c r="T12" s="49"/>
      <c r="U12" s="34" t="s">
        <v>89</v>
      </c>
      <c r="V12" s="33">
        <v>409</v>
      </c>
      <c r="W12" s="16">
        <v>0</v>
      </c>
      <c r="X12" s="16">
        <v>0</v>
      </c>
      <c r="Y12" s="16">
        <v>0</v>
      </c>
      <c r="Z12" s="28">
        <v>0</v>
      </c>
      <c r="AA12" s="28">
        <v>0</v>
      </c>
      <c r="AB12" s="18">
        <v>0</v>
      </c>
      <c r="AC12" s="15">
        <v>43831</v>
      </c>
      <c r="AD12" s="34" t="s">
        <v>51</v>
      </c>
      <c r="AE12" s="16">
        <v>0</v>
      </c>
      <c r="AF12" s="34" t="s">
        <v>48</v>
      </c>
      <c r="AG12" s="16" t="s">
        <v>49</v>
      </c>
      <c r="AH12" s="36" t="s">
        <v>50</v>
      </c>
      <c r="AI12" s="37">
        <v>4525792357</v>
      </c>
      <c r="AJ12" s="34" t="s">
        <v>51</v>
      </c>
      <c r="AK12" s="34" t="s">
        <v>51</v>
      </c>
      <c r="AL12" s="34" t="s">
        <v>51</v>
      </c>
      <c r="AM12" s="34" t="s">
        <v>51</v>
      </c>
      <c r="AN12" s="34" t="s">
        <v>51</v>
      </c>
      <c r="AO12" s="35" t="s">
        <v>90</v>
      </c>
    </row>
    <row r="13" spans="1:41" ht="54.75" customHeight="1" x14ac:dyDescent="0.35">
      <c r="A13" s="56"/>
      <c r="B13" s="56"/>
      <c r="C13" s="49"/>
      <c r="D13" s="59"/>
      <c r="E13" s="49"/>
      <c r="F13" s="49"/>
      <c r="G13" s="51"/>
      <c r="H13" s="51"/>
      <c r="I13" s="51"/>
      <c r="J13" s="52"/>
      <c r="K13" s="52"/>
      <c r="L13" s="49"/>
      <c r="M13" s="49"/>
      <c r="N13" s="49"/>
      <c r="O13" s="49"/>
      <c r="P13" s="49"/>
      <c r="Q13" s="49"/>
      <c r="R13" s="49"/>
      <c r="S13" s="62"/>
      <c r="T13" s="49"/>
      <c r="U13" s="34" t="s">
        <v>91</v>
      </c>
      <c r="V13" s="33">
        <v>450</v>
      </c>
      <c r="W13" s="16">
        <v>0</v>
      </c>
      <c r="X13" s="16">
        <v>0</v>
      </c>
      <c r="Y13" s="16">
        <v>0</v>
      </c>
      <c r="Z13" s="28">
        <v>0</v>
      </c>
      <c r="AA13" s="28">
        <v>0</v>
      </c>
      <c r="AB13" s="18">
        <v>0</v>
      </c>
      <c r="AC13" s="15">
        <v>43831</v>
      </c>
      <c r="AD13" s="34" t="s">
        <v>51</v>
      </c>
      <c r="AE13" s="16">
        <v>0</v>
      </c>
      <c r="AF13" s="52" t="s">
        <v>48</v>
      </c>
      <c r="AG13" s="47" t="s">
        <v>49</v>
      </c>
      <c r="AH13" s="64" t="s">
        <v>92</v>
      </c>
      <c r="AI13" s="65">
        <v>3100000000</v>
      </c>
      <c r="AJ13" s="52" t="s">
        <v>51</v>
      </c>
      <c r="AK13" s="52" t="s">
        <v>51</v>
      </c>
      <c r="AL13" s="52" t="s">
        <v>51</v>
      </c>
      <c r="AM13" s="52" t="s">
        <v>51</v>
      </c>
      <c r="AN13" s="66" t="s">
        <v>51</v>
      </c>
      <c r="AO13" s="54" t="s">
        <v>93</v>
      </c>
    </row>
    <row r="14" spans="1:41" ht="69.75" customHeight="1" x14ac:dyDescent="0.35">
      <c r="A14" s="57"/>
      <c r="B14" s="57"/>
      <c r="C14" s="48"/>
      <c r="D14" s="60"/>
      <c r="E14" s="48"/>
      <c r="F14" s="48"/>
      <c r="G14" s="51"/>
      <c r="H14" s="51"/>
      <c r="I14" s="51"/>
      <c r="J14" s="52"/>
      <c r="K14" s="52"/>
      <c r="L14" s="48"/>
      <c r="M14" s="48"/>
      <c r="N14" s="48"/>
      <c r="O14" s="48"/>
      <c r="P14" s="48"/>
      <c r="Q14" s="48"/>
      <c r="R14" s="48"/>
      <c r="S14" s="63"/>
      <c r="T14" s="48"/>
      <c r="U14" s="34" t="s">
        <v>94</v>
      </c>
      <c r="V14" s="33">
        <v>450</v>
      </c>
      <c r="W14" s="16">
        <v>0</v>
      </c>
      <c r="X14" s="16">
        <v>0</v>
      </c>
      <c r="Y14" s="16">
        <v>0</v>
      </c>
      <c r="Z14" s="28">
        <v>0</v>
      </c>
      <c r="AA14" s="28">
        <v>0</v>
      </c>
      <c r="AB14" s="18">
        <v>0</v>
      </c>
      <c r="AC14" s="15">
        <v>43831</v>
      </c>
      <c r="AD14" s="34" t="s">
        <v>51</v>
      </c>
      <c r="AE14" s="16">
        <v>0</v>
      </c>
      <c r="AF14" s="52"/>
      <c r="AG14" s="48"/>
      <c r="AH14" s="64"/>
      <c r="AI14" s="65"/>
      <c r="AJ14" s="52"/>
      <c r="AK14" s="52"/>
      <c r="AL14" s="52"/>
      <c r="AM14" s="52"/>
      <c r="AN14" s="53"/>
      <c r="AO14" s="54"/>
    </row>
    <row r="15" spans="1:41" ht="409.6" customHeight="1" x14ac:dyDescent="0.35">
      <c r="A15" s="17"/>
      <c r="B15" s="17"/>
      <c r="C15" s="17"/>
      <c r="D15" s="17"/>
      <c r="E15" s="17"/>
      <c r="F15" s="17"/>
      <c r="G15" s="17"/>
      <c r="H15" s="17"/>
      <c r="I15" s="17"/>
      <c r="J15" s="17"/>
      <c r="K15" s="17"/>
      <c r="L15" s="17"/>
      <c r="M15" s="17"/>
      <c r="N15" s="17"/>
      <c r="O15" s="17"/>
      <c r="P15" s="17"/>
      <c r="Q15" s="17"/>
      <c r="R15" s="17"/>
      <c r="S15" s="17"/>
      <c r="T15" s="17"/>
      <c r="U15" s="34" t="s">
        <v>95</v>
      </c>
      <c r="V15" s="33">
        <v>1</v>
      </c>
      <c r="W15" s="16">
        <v>2.5000000000000001E-2</v>
      </c>
      <c r="X15" s="16">
        <v>0</v>
      </c>
      <c r="Y15" s="16">
        <v>1.4999999999999999E-2</v>
      </c>
      <c r="Z15" s="28" t="s">
        <v>44</v>
      </c>
      <c r="AA15" s="28">
        <v>0.01</v>
      </c>
      <c r="AB15" s="30">
        <f>AA15/1</f>
        <v>0.01</v>
      </c>
      <c r="AC15" s="15">
        <v>43831</v>
      </c>
      <c r="AD15" s="15">
        <v>44196</v>
      </c>
      <c r="AE15" s="16">
        <f>'[1]PLAN ACCION 2019'!$Y$19+Y15+AA15</f>
        <v>0.85</v>
      </c>
      <c r="AF15" s="34" t="s">
        <v>96</v>
      </c>
      <c r="AG15" s="16" t="s">
        <v>97</v>
      </c>
      <c r="AH15" s="36" t="s">
        <v>79</v>
      </c>
      <c r="AI15" s="37">
        <v>283282251</v>
      </c>
      <c r="AJ15" s="34" t="s">
        <v>51</v>
      </c>
      <c r="AK15" s="34" t="s">
        <v>51</v>
      </c>
      <c r="AL15" s="34" t="s">
        <v>51</v>
      </c>
      <c r="AM15" s="34" t="s">
        <v>51</v>
      </c>
      <c r="AN15" s="34" t="s">
        <v>51</v>
      </c>
      <c r="AO15" s="35" t="s">
        <v>98</v>
      </c>
    </row>
    <row r="16" spans="1:41" ht="74.25" customHeight="1" x14ac:dyDescent="0.35">
      <c r="A16" s="17"/>
      <c r="B16" s="17"/>
      <c r="C16" s="17"/>
      <c r="D16" s="17"/>
      <c r="E16" s="17"/>
      <c r="F16" s="17"/>
      <c r="G16" s="17"/>
      <c r="H16" s="17"/>
      <c r="I16" s="17"/>
      <c r="J16" s="17"/>
      <c r="K16" s="17"/>
      <c r="L16" s="17"/>
      <c r="M16" s="17"/>
      <c r="N16" s="17"/>
      <c r="O16" s="17"/>
      <c r="P16" s="17"/>
      <c r="Q16" s="17"/>
      <c r="R16" s="17"/>
      <c r="S16" s="17"/>
      <c r="T16" s="17"/>
      <c r="U16" s="34" t="s">
        <v>99</v>
      </c>
      <c r="V16" s="33">
        <v>1</v>
      </c>
      <c r="W16" s="18">
        <v>0.3</v>
      </c>
      <c r="X16" s="18">
        <v>0</v>
      </c>
      <c r="Y16" s="18">
        <v>0.33</v>
      </c>
      <c r="Z16" s="29" t="s">
        <v>44</v>
      </c>
      <c r="AA16" s="45">
        <v>0</v>
      </c>
      <c r="AB16" s="18">
        <f>+W16+Y16</f>
        <v>0.63</v>
      </c>
      <c r="AC16" s="15">
        <v>43831</v>
      </c>
      <c r="AD16" s="15">
        <v>44196</v>
      </c>
      <c r="AE16" s="18">
        <v>0.66</v>
      </c>
      <c r="AF16" s="34" t="s">
        <v>100</v>
      </c>
      <c r="AG16" s="16" t="s">
        <v>101</v>
      </c>
      <c r="AH16" s="34" t="s">
        <v>51</v>
      </c>
      <c r="AI16" s="34" t="s">
        <v>51</v>
      </c>
      <c r="AJ16" s="34" t="s">
        <v>51</v>
      </c>
      <c r="AK16" s="34" t="s">
        <v>51</v>
      </c>
      <c r="AL16" s="34" t="s">
        <v>51</v>
      </c>
      <c r="AM16" s="34" t="s">
        <v>51</v>
      </c>
      <c r="AN16" s="34" t="s">
        <v>51</v>
      </c>
      <c r="AO16" s="35" t="s">
        <v>102</v>
      </c>
    </row>
    <row r="17" spans="1:41" ht="43.5" x14ac:dyDescent="0.35">
      <c r="A17" s="17"/>
      <c r="B17" s="17"/>
      <c r="C17" s="17"/>
      <c r="D17" s="17"/>
      <c r="E17" s="17"/>
      <c r="F17" s="17"/>
      <c r="G17" s="17"/>
      <c r="H17" s="17"/>
      <c r="I17" s="17"/>
      <c r="J17" s="17"/>
      <c r="K17" s="17"/>
      <c r="L17" s="17"/>
      <c r="M17" s="17"/>
      <c r="N17" s="17"/>
      <c r="O17" s="17"/>
      <c r="P17" s="17"/>
      <c r="Q17" s="17"/>
      <c r="R17" s="17"/>
      <c r="S17" s="17"/>
      <c r="T17" s="17"/>
      <c r="U17" s="34" t="s">
        <v>103</v>
      </c>
      <c r="V17" s="33">
        <v>1</v>
      </c>
      <c r="W17" s="18">
        <v>0.15</v>
      </c>
      <c r="X17" s="18">
        <v>0.15</v>
      </c>
      <c r="Y17" s="18">
        <v>0.33</v>
      </c>
      <c r="Z17" s="29" t="s">
        <v>44</v>
      </c>
      <c r="AA17" s="45">
        <v>0</v>
      </c>
      <c r="AB17" s="18">
        <f>SUM(W17:AA17)</f>
        <v>0.63</v>
      </c>
      <c r="AC17" s="15">
        <v>43831</v>
      </c>
      <c r="AD17" s="15">
        <v>44196</v>
      </c>
      <c r="AE17" s="18">
        <v>0.66</v>
      </c>
      <c r="AF17" s="34" t="s">
        <v>100</v>
      </c>
      <c r="AG17" s="16" t="s">
        <v>104</v>
      </c>
      <c r="AH17" s="34" t="s">
        <v>51</v>
      </c>
      <c r="AI17" s="34" t="s">
        <v>51</v>
      </c>
      <c r="AJ17" s="34" t="s">
        <v>51</v>
      </c>
      <c r="AK17" s="34" t="s">
        <v>51</v>
      </c>
      <c r="AL17" s="34" t="s">
        <v>51</v>
      </c>
      <c r="AM17" s="34" t="s">
        <v>51</v>
      </c>
      <c r="AN17" s="34" t="s">
        <v>51</v>
      </c>
      <c r="AO17" s="35" t="s">
        <v>105</v>
      </c>
    </row>
    <row r="18" spans="1:41" ht="43.5" x14ac:dyDescent="0.35">
      <c r="A18" s="17"/>
      <c r="B18" s="17"/>
      <c r="C18" s="17"/>
      <c r="D18" s="17"/>
      <c r="E18" s="17"/>
      <c r="F18" s="17"/>
      <c r="G18" s="17"/>
      <c r="H18" s="17"/>
      <c r="I18" s="17"/>
      <c r="J18" s="17"/>
      <c r="K18" s="17"/>
      <c r="L18" s="17"/>
      <c r="M18" s="17"/>
      <c r="N18" s="17"/>
      <c r="O18" s="17"/>
      <c r="P18" s="17"/>
      <c r="Q18" s="17"/>
      <c r="R18" s="17"/>
      <c r="S18" s="17"/>
      <c r="T18" s="17"/>
      <c r="U18" s="34" t="s">
        <v>106</v>
      </c>
      <c r="V18" s="33">
        <v>1</v>
      </c>
      <c r="W18" s="21">
        <v>0.35</v>
      </c>
      <c r="X18" s="18">
        <v>0.15</v>
      </c>
      <c r="Y18" s="16" t="s">
        <v>51</v>
      </c>
      <c r="Z18" s="28" t="s">
        <v>44</v>
      </c>
      <c r="AA18" s="45">
        <v>0</v>
      </c>
      <c r="AB18" s="18">
        <f>SUM(W18,X18,AA18)</f>
        <v>0.5</v>
      </c>
      <c r="AC18" s="15">
        <v>43831</v>
      </c>
      <c r="AD18" s="15">
        <v>44196</v>
      </c>
      <c r="AE18" s="16" t="s">
        <v>51</v>
      </c>
      <c r="AF18" s="34" t="s">
        <v>100</v>
      </c>
      <c r="AG18" s="16" t="s">
        <v>104</v>
      </c>
      <c r="AH18" s="34" t="s">
        <v>51</v>
      </c>
      <c r="AI18" s="34" t="s">
        <v>51</v>
      </c>
      <c r="AJ18" s="34" t="s">
        <v>51</v>
      </c>
      <c r="AK18" s="34" t="s">
        <v>51</v>
      </c>
      <c r="AL18" s="34" t="s">
        <v>51</v>
      </c>
      <c r="AM18" s="34" t="s">
        <v>51</v>
      </c>
      <c r="AN18" s="34" t="s">
        <v>51</v>
      </c>
      <c r="AO18" s="35" t="s">
        <v>107</v>
      </c>
    </row>
    <row r="19" spans="1:41" ht="43.5" x14ac:dyDescent="0.35">
      <c r="A19" s="17"/>
      <c r="B19" s="17"/>
      <c r="C19" s="17"/>
      <c r="D19" s="17"/>
      <c r="E19" s="17"/>
      <c r="F19" s="17"/>
      <c r="G19" s="17"/>
      <c r="H19" s="17"/>
      <c r="I19" s="17"/>
      <c r="J19" s="17"/>
      <c r="K19" s="17"/>
      <c r="L19" s="17"/>
      <c r="M19" s="17"/>
      <c r="N19" s="17"/>
      <c r="O19" s="17"/>
      <c r="P19" s="17"/>
      <c r="Q19" s="17"/>
      <c r="R19" s="17"/>
      <c r="S19" s="17"/>
      <c r="T19" s="17"/>
      <c r="U19" s="34" t="s">
        <v>108</v>
      </c>
      <c r="V19" s="33">
        <v>1</v>
      </c>
      <c r="W19" s="21">
        <v>0.3</v>
      </c>
      <c r="X19" s="18">
        <v>0.1</v>
      </c>
      <c r="Y19" s="16" t="s">
        <v>51</v>
      </c>
      <c r="Z19" s="28" t="s">
        <v>44</v>
      </c>
      <c r="AA19" s="45">
        <v>0</v>
      </c>
      <c r="AB19" s="18">
        <f>SUM(W19,X19,AA19)</f>
        <v>0.4</v>
      </c>
      <c r="AC19" s="15">
        <v>43831</v>
      </c>
      <c r="AD19" s="15">
        <v>44196</v>
      </c>
      <c r="AE19" s="16" t="s">
        <v>51</v>
      </c>
      <c r="AF19" s="34" t="s">
        <v>100</v>
      </c>
      <c r="AG19" s="16" t="s">
        <v>104</v>
      </c>
      <c r="AH19" s="34" t="s">
        <v>51</v>
      </c>
      <c r="AI19" s="34" t="s">
        <v>51</v>
      </c>
      <c r="AJ19" s="34" t="s">
        <v>51</v>
      </c>
      <c r="AK19" s="34" t="s">
        <v>51</v>
      </c>
      <c r="AL19" s="34" t="s">
        <v>51</v>
      </c>
      <c r="AM19" s="34" t="s">
        <v>51</v>
      </c>
      <c r="AN19" s="34" t="s">
        <v>51</v>
      </c>
      <c r="AO19" s="35" t="s">
        <v>109</v>
      </c>
    </row>
    <row r="20" spans="1:41" ht="43.5" x14ac:dyDescent="0.35">
      <c r="A20" s="17"/>
      <c r="B20" s="17"/>
      <c r="C20" s="17"/>
      <c r="D20" s="17"/>
      <c r="E20" s="17"/>
      <c r="F20" s="17"/>
      <c r="G20" s="17"/>
      <c r="H20" s="17"/>
      <c r="I20" s="17"/>
      <c r="J20" s="17"/>
      <c r="K20" s="17"/>
      <c r="L20" s="17"/>
      <c r="M20" s="17"/>
      <c r="N20" s="17"/>
      <c r="O20" s="17"/>
      <c r="P20" s="17"/>
      <c r="Q20" s="17"/>
      <c r="R20" s="17"/>
      <c r="S20" s="17"/>
      <c r="T20" s="17"/>
      <c r="U20" s="34" t="s">
        <v>110</v>
      </c>
      <c r="V20" s="33">
        <v>1</v>
      </c>
      <c r="W20" s="21">
        <v>0.3</v>
      </c>
      <c r="X20" s="18">
        <v>0.2</v>
      </c>
      <c r="Y20" s="16" t="s">
        <v>51</v>
      </c>
      <c r="Z20" s="28" t="s">
        <v>44</v>
      </c>
      <c r="AA20" s="45">
        <v>0</v>
      </c>
      <c r="AB20" s="18">
        <f>SUM(W20,X20,AA20)</f>
        <v>0.5</v>
      </c>
      <c r="AC20" s="15">
        <v>43831</v>
      </c>
      <c r="AD20" s="15">
        <v>44196</v>
      </c>
      <c r="AE20" s="16" t="s">
        <v>51</v>
      </c>
      <c r="AF20" s="34" t="s">
        <v>100</v>
      </c>
      <c r="AG20" s="16" t="s">
        <v>104</v>
      </c>
      <c r="AH20" s="34" t="s">
        <v>51</v>
      </c>
      <c r="AI20" s="34" t="s">
        <v>51</v>
      </c>
      <c r="AJ20" s="34" t="s">
        <v>51</v>
      </c>
      <c r="AK20" s="34" t="s">
        <v>51</v>
      </c>
      <c r="AL20" s="34" t="s">
        <v>51</v>
      </c>
      <c r="AM20" s="34" t="s">
        <v>51</v>
      </c>
      <c r="AN20" s="34" t="s">
        <v>51</v>
      </c>
      <c r="AO20" s="35" t="s">
        <v>111</v>
      </c>
    </row>
    <row r="21" spans="1:41" ht="43.5" x14ac:dyDescent="0.35">
      <c r="A21" s="17"/>
      <c r="B21" s="17"/>
      <c r="C21" s="17"/>
      <c r="D21" s="17"/>
      <c r="E21" s="17"/>
      <c r="F21" s="17"/>
      <c r="G21" s="17"/>
      <c r="H21" s="17"/>
      <c r="I21" s="17"/>
      <c r="J21" s="17"/>
      <c r="K21" s="17"/>
      <c r="L21" s="17"/>
      <c r="M21" s="17"/>
      <c r="N21" s="17"/>
      <c r="O21" s="17"/>
      <c r="P21" s="17"/>
      <c r="Q21" s="17"/>
      <c r="R21" s="17"/>
      <c r="S21" s="17"/>
      <c r="T21" s="17"/>
      <c r="U21" s="34" t="s">
        <v>112</v>
      </c>
      <c r="V21" s="33">
        <v>1</v>
      </c>
      <c r="W21" s="21">
        <v>0.3</v>
      </c>
      <c r="X21" s="18">
        <v>0.2</v>
      </c>
      <c r="Y21" s="16" t="s">
        <v>51</v>
      </c>
      <c r="Z21" s="28" t="s">
        <v>44</v>
      </c>
      <c r="AA21" s="45">
        <v>0</v>
      </c>
      <c r="AB21" s="18">
        <f>SUM(W21,X21,AA21)</f>
        <v>0.5</v>
      </c>
      <c r="AC21" s="15">
        <v>43831</v>
      </c>
      <c r="AD21" s="15">
        <v>44196</v>
      </c>
      <c r="AE21" s="16" t="s">
        <v>51</v>
      </c>
      <c r="AF21" s="34" t="s">
        <v>100</v>
      </c>
      <c r="AG21" s="16" t="s">
        <v>104</v>
      </c>
      <c r="AH21" s="34" t="s">
        <v>51</v>
      </c>
      <c r="AI21" s="34" t="s">
        <v>51</v>
      </c>
      <c r="AJ21" s="34" t="s">
        <v>51</v>
      </c>
      <c r="AK21" s="34" t="s">
        <v>51</v>
      </c>
      <c r="AL21" s="34" t="s">
        <v>51</v>
      </c>
      <c r="AM21" s="34" t="s">
        <v>51</v>
      </c>
      <c r="AN21" s="34" t="s">
        <v>51</v>
      </c>
      <c r="AO21" s="35" t="s">
        <v>113</v>
      </c>
    </row>
    <row r="22" spans="1:41" ht="39" x14ac:dyDescent="0.35">
      <c r="A22" s="17"/>
      <c r="B22" s="17"/>
      <c r="C22" s="17"/>
      <c r="D22" s="17"/>
      <c r="E22" s="17"/>
      <c r="F22" s="17"/>
      <c r="G22" s="17"/>
      <c r="H22" s="17"/>
      <c r="I22" s="17"/>
      <c r="J22" s="17"/>
      <c r="K22" s="17"/>
      <c r="L22" s="17"/>
      <c r="M22" s="17"/>
      <c r="N22" s="17"/>
      <c r="O22" s="17"/>
      <c r="P22" s="17"/>
      <c r="Q22" s="17"/>
      <c r="R22" s="17"/>
      <c r="S22" s="17"/>
      <c r="T22" s="17"/>
      <c r="U22" s="34" t="s">
        <v>114</v>
      </c>
      <c r="V22" s="33">
        <v>1</v>
      </c>
      <c r="W22" s="18">
        <v>0.6</v>
      </c>
      <c r="X22" s="18">
        <v>0</v>
      </c>
      <c r="Y22" s="18">
        <v>0.2</v>
      </c>
      <c r="Z22" s="29" t="s">
        <v>44</v>
      </c>
      <c r="AA22" s="46">
        <v>0.10199999999999999</v>
      </c>
      <c r="AB22" s="18">
        <f>SUM(W22,X22,Y22,AA22)</f>
        <v>0.90200000000000002</v>
      </c>
      <c r="AC22" s="15">
        <v>43831</v>
      </c>
      <c r="AD22" s="15">
        <v>44196</v>
      </c>
      <c r="AE22" s="18">
        <v>0.8</v>
      </c>
      <c r="AF22" s="34" t="s">
        <v>48</v>
      </c>
      <c r="AG22" s="16" t="s">
        <v>115</v>
      </c>
      <c r="AH22" s="34" t="s">
        <v>51</v>
      </c>
      <c r="AI22" s="34" t="s">
        <v>51</v>
      </c>
      <c r="AJ22" s="34" t="s">
        <v>51</v>
      </c>
      <c r="AK22" s="34" t="s">
        <v>51</v>
      </c>
      <c r="AL22" s="34" t="s">
        <v>51</v>
      </c>
      <c r="AM22" s="34" t="s">
        <v>51</v>
      </c>
      <c r="AN22" s="34" t="s">
        <v>51</v>
      </c>
      <c r="AO22" s="35" t="s">
        <v>116</v>
      </c>
    </row>
    <row r="23" spans="1:41" x14ac:dyDescent="0.35">
      <c r="P23" s="23">
        <v>0.78</v>
      </c>
      <c r="Q23" s="22">
        <f>AVERAGE(Q5:Q22)</f>
        <v>0.10955056179775281</v>
      </c>
      <c r="AA23" s="26"/>
      <c r="AB23" s="22">
        <f>AVERAGE(AB5:AB22)</f>
        <v>0.23929239766081867</v>
      </c>
      <c r="AL23" s="24">
        <v>19617825136.220001</v>
      </c>
      <c r="AM23" s="24">
        <v>19507565116</v>
      </c>
      <c r="AN23" s="23">
        <f>+AM23/AL23</f>
        <v>0.99437960021284777</v>
      </c>
    </row>
    <row r="24" spans="1:41" x14ac:dyDescent="0.35">
      <c r="AA24" s="26"/>
    </row>
    <row r="25" spans="1:41" ht="81" customHeight="1" x14ac:dyDescent="0.35">
      <c r="A25" s="17" t="s">
        <v>117</v>
      </c>
      <c r="B25" s="42">
        <f>+P23</f>
        <v>0.78</v>
      </c>
      <c r="AA25" s="26"/>
    </row>
    <row r="26" spans="1:41" ht="67.5" customHeight="1" x14ac:dyDescent="0.35">
      <c r="A26" s="17" t="s">
        <v>118</v>
      </c>
      <c r="B26" s="42">
        <f>+Q23</f>
        <v>0.10955056179775281</v>
      </c>
      <c r="AA26" s="26"/>
    </row>
    <row r="27" spans="1:41" ht="58.5" customHeight="1" x14ac:dyDescent="0.35">
      <c r="A27" s="17" t="s">
        <v>119</v>
      </c>
      <c r="B27" s="42">
        <f>+AB23</f>
        <v>0.23929239766081867</v>
      </c>
      <c r="AA27" s="26"/>
    </row>
    <row r="28" spans="1:41" ht="51" customHeight="1" x14ac:dyDescent="0.35">
      <c r="A28" s="17" t="s">
        <v>120</v>
      </c>
      <c r="B28" s="42">
        <f>+AN23</f>
        <v>0.99437960021284777</v>
      </c>
      <c r="AA28" s="26"/>
    </row>
    <row r="29" spans="1:41" x14ac:dyDescent="0.35">
      <c r="AA29" s="26"/>
    </row>
    <row r="30" spans="1:41" x14ac:dyDescent="0.35">
      <c r="AA30" s="26"/>
    </row>
    <row r="31" spans="1:41" x14ac:dyDescent="0.35">
      <c r="AA31" s="26"/>
    </row>
    <row r="32" spans="1:41" x14ac:dyDescent="0.35">
      <c r="AA32" s="26"/>
    </row>
    <row r="33" spans="27:27" x14ac:dyDescent="0.35">
      <c r="AA33" s="26"/>
    </row>
    <row r="34" spans="27:27" x14ac:dyDescent="0.35">
      <c r="AA34" s="26"/>
    </row>
    <row r="35" spans="27:27" x14ac:dyDescent="0.35">
      <c r="AA35" s="26"/>
    </row>
    <row r="36" spans="27:27" x14ac:dyDescent="0.35">
      <c r="AA36" s="26"/>
    </row>
    <row r="37" spans="27:27" x14ac:dyDescent="0.35">
      <c r="AA37" s="26"/>
    </row>
    <row r="38" spans="27:27" x14ac:dyDescent="0.35">
      <c r="AA38" s="26"/>
    </row>
    <row r="39" spans="27:27" x14ac:dyDescent="0.35">
      <c r="AA39" s="26"/>
    </row>
    <row r="40" spans="27:27" x14ac:dyDescent="0.35">
      <c r="AA40" s="26"/>
    </row>
    <row r="41" spans="27:27" x14ac:dyDescent="0.35">
      <c r="AA41" s="26"/>
    </row>
    <row r="42" spans="27:27" x14ac:dyDescent="0.35">
      <c r="AA42" s="26"/>
    </row>
    <row r="43" spans="27:27" x14ac:dyDescent="0.35">
      <c r="AA43" s="26"/>
    </row>
    <row r="44" spans="27:27" x14ac:dyDescent="0.35">
      <c r="AA44" s="26"/>
    </row>
    <row r="45" spans="27:27" x14ac:dyDescent="0.35">
      <c r="AA45" s="26"/>
    </row>
  </sheetData>
  <mergeCells count="53">
    <mergeCell ref="AN13:AN14"/>
    <mergeCell ref="P5:P6"/>
    <mergeCell ref="Q5:Q6"/>
    <mergeCell ref="P7:P9"/>
    <mergeCell ref="Q7:Q9"/>
    <mergeCell ref="P12:P14"/>
    <mergeCell ref="Q12:Q14"/>
    <mergeCell ref="AG13:AG14"/>
    <mergeCell ref="AM13:AM14"/>
    <mergeCell ref="AO13:AO14"/>
    <mergeCell ref="A5:A14"/>
    <mergeCell ref="B5:B14"/>
    <mergeCell ref="C5:C14"/>
    <mergeCell ref="D5:D14"/>
    <mergeCell ref="E5:E14"/>
    <mergeCell ref="F5:F14"/>
    <mergeCell ref="N5:N6"/>
    <mergeCell ref="N12:N14"/>
    <mergeCell ref="R5:R14"/>
    <mergeCell ref="S5:S14"/>
    <mergeCell ref="T5:T14"/>
    <mergeCell ref="AF13:AF14"/>
    <mergeCell ref="AH13:AH14"/>
    <mergeCell ref="AI13:AI14"/>
    <mergeCell ref="G12:G14"/>
    <mergeCell ref="AL13:AL14"/>
    <mergeCell ref="AJ13:AJ14"/>
    <mergeCell ref="AK13:AK14"/>
    <mergeCell ref="M12:M14"/>
    <mergeCell ref="O12:O14"/>
    <mergeCell ref="M7:M9"/>
    <mergeCell ref="O5:O6"/>
    <mergeCell ref="O7:O9"/>
    <mergeCell ref="H12:H14"/>
    <mergeCell ref="I12:I14"/>
    <mergeCell ref="J12:J14"/>
    <mergeCell ref="K12:K14"/>
    <mergeCell ref="L5:L6"/>
    <mergeCell ref="L7:L9"/>
    <mergeCell ref="L12:L14"/>
    <mergeCell ref="N7:N9"/>
    <mergeCell ref="E1:AO1"/>
    <mergeCell ref="G5:G6"/>
    <mergeCell ref="H5:H6"/>
    <mergeCell ref="I5:I6"/>
    <mergeCell ref="J5:J6"/>
    <mergeCell ref="K5:K6"/>
    <mergeCell ref="G7:G9"/>
    <mergeCell ref="H7:H9"/>
    <mergeCell ref="I7:I9"/>
    <mergeCell ref="J7:J9"/>
    <mergeCell ref="K7:K9"/>
    <mergeCell ref="M5:M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LUZ  MARINA SEVERICHE MONROY</cp:lastModifiedBy>
  <cp:revision/>
  <dcterms:created xsi:type="dcterms:W3CDTF">2020-10-06T14:37:45Z</dcterms:created>
  <dcterms:modified xsi:type="dcterms:W3CDTF">2021-01-26T19:37:18Z</dcterms:modified>
  <cp:category/>
  <cp:contentStatus/>
</cp:coreProperties>
</file>