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luzma\OneDrive\Escritorio\SEGUIMIENTO PLANES DE ACCION A 30 DE JUNIO DE 2020\"/>
    </mc:Choice>
  </mc:AlternateContent>
  <xr:revisionPtr revIDLastSave="0" documentId="8_{A2B81121-896B-4F3B-AAA0-3F7B9651CC27}" xr6:coauthVersionLast="45" xr6:coauthVersionMax="45" xr10:uidLastSave="{00000000-0000-0000-0000-000000000000}"/>
  <bookViews>
    <workbookView xWindow="-110" yWindow="-110" windowWidth="19420" windowHeight="10420" xr2:uid="{00000000-000D-0000-FFFF-FFFF00000000}"/>
  </bookViews>
  <sheets>
    <sheet name="PLAN ACCION 2020" sheetId="1" r:id="rId1"/>
    <sheet name="Hoja2" sheetId="2" r:id="rId2"/>
    <sheet name="Hoja3" sheetId="3" r:id="rId3"/>
  </sheets>
  <definedNames>
    <definedName name="_xlnm.Print_Area" localSheetId="0">'PLAN ACCION 2020'!$A$1:$AO$29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5" i="1" l="1"/>
  <c r="AN30" i="1" s="1"/>
  <c r="B33" i="1" s="1"/>
  <c r="AE27" i="1" l="1"/>
  <c r="AE25" i="1"/>
  <c r="AE24" i="1"/>
  <c r="AE23" i="1"/>
  <c r="AE22" i="1"/>
  <c r="AE21" i="1"/>
  <c r="AE15" i="1"/>
  <c r="AE16" i="1"/>
  <c r="AE10" i="1"/>
  <c r="AE6" i="1"/>
  <c r="P30" i="1"/>
  <c r="B31" i="1" s="1"/>
  <c r="P27" i="1"/>
  <c r="R5" i="1" s="1"/>
  <c r="O27" i="1"/>
  <c r="AG5" i="1" l="1"/>
  <c r="AE30" i="1"/>
  <c r="B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ester  garcia turizo</author>
  </authors>
  <commentList>
    <comment ref="E4" authorId="0" shapeId="0" xr:uid="{00000000-0006-0000-0100-000001000000}">
      <text>
        <r>
          <rPr>
            <b/>
            <sz val="9"/>
            <color indexed="81"/>
            <rFont val="Tahoma"/>
            <family val="2"/>
          </rPr>
          <t>ester  garcia turizo:</t>
        </r>
        <r>
          <rPr>
            <sz val="9"/>
            <color indexed="81"/>
            <rFont val="Tahoma"/>
            <family val="2"/>
          </rPr>
          <t xml:space="preserve">
De que consta el 28% de ejecución de este plan?</t>
        </r>
      </text>
    </comment>
    <comment ref="E5" authorId="0" shapeId="0" xr:uid="{00000000-0006-0000-0100-000002000000}">
      <text>
        <r>
          <rPr>
            <b/>
            <sz val="9"/>
            <color indexed="81"/>
            <rFont val="Tahoma"/>
            <family val="2"/>
          </rPr>
          <t>ester  garcia turizo:</t>
        </r>
        <r>
          <rPr>
            <sz val="9"/>
            <color indexed="81"/>
            <rFont val="Tahoma"/>
            <family val="2"/>
          </rPr>
          <t xml:space="preserve">
Favor explicar en las observaciones en que consiste el 30% de ejecucion del plan de archivo</t>
        </r>
      </text>
    </comment>
    <comment ref="E7" authorId="0" shapeId="0" xr:uid="{00000000-0006-0000-0100-000003000000}">
      <text>
        <r>
          <rPr>
            <b/>
            <sz val="9"/>
            <color indexed="81"/>
            <rFont val="Tahoma"/>
            <family val="2"/>
          </rPr>
          <t>ester  garcia turizo:</t>
        </r>
        <r>
          <rPr>
            <sz val="9"/>
            <color indexed="81"/>
            <rFont val="Tahoma"/>
            <family val="2"/>
          </rPr>
          <t xml:space="preserve">
Favor explicar en las observaciones en que consiste el 32% de ejecucion del plan
</t>
        </r>
      </text>
    </comment>
    <comment ref="E8" authorId="0" shapeId="0" xr:uid="{00000000-0006-0000-0100-000004000000}">
      <text>
        <r>
          <rPr>
            <b/>
            <sz val="9"/>
            <color indexed="81"/>
            <rFont val="Tahoma"/>
            <family val="2"/>
          </rPr>
          <t>ester  garcia turizo:</t>
        </r>
        <r>
          <rPr>
            <sz val="9"/>
            <color indexed="81"/>
            <rFont val="Tahoma"/>
            <family val="2"/>
          </rPr>
          <t xml:space="preserve">
Favor explicar en las observaciones en que consiste el 20% de ejecución del plan</t>
        </r>
      </text>
    </comment>
    <comment ref="E9" authorId="0" shapeId="0" xr:uid="{00000000-0006-0000-0100-000005000000}">
      <text>
        <r>
          <rPr>
            <b/>
            <sz val="9"/>
            <color indexed="81"/>
            <rFont val="Tahoma"/>
            <family val="2"/>
          </rPr>
          <t>ester  garcia turizo:</t>
        </r>
        <r>
          <rPr>
            <sz val="9"/>
            <color indexed="81"/>
            <rFont val="Tahoma"/>
            <family val="2"/>
          </rPr>
          <t xml:space="preserve">
Favor explicar en las observaciones en que consiste el 30% de ejecución del Plan</t>
        </r>
      </text>
    </comment>
    <comment ref="E10" authorId="0" shapeId="0" xr:uid="{00000000-0006-0000-0100-000006000000}">
      <text>
        <r>
          <rPr>
            <b/>
            <sz val="9"/>
            <color indexed="81"/>
            <rFont val="Tahoma"/>
            <family val="2"/>
          </rPr>
          <t>ester  garcia turizo:</t>
        </r>
        <r>
          <rPr>
            <sz val="9"/>
            <color indexed="81"/>
            <rFont val="Tahoma"/>
            <family val="2"/>
          </rPr>
          <t xml:space="preserve">
Favor explicar en las observaciones en que consiste el 30% de ejecución del plan 
</t>
        </r>
      </text>
    </comment>
  </commentList>
</comments>
</file>

<file path=xl/sharedStrings.xml><?xml version="1.0" encoding="utf-8"?>
<sst xmlns="http://schemas.openxmlformats.org/spreadsheetml/2006/main" count="259" uniqueCount="145">
  <si>
    <t>DEPENDENCIA: TRANSCARIBE S.A.</t>
  </si>
  <si>
    <t>(1) OBJETIVO</t>
  </si>
  <si>
    <t>(2) EJE ESTRATEGICO</t>
  </si>
  <si>
    <t>(3) LINEA ESTRATEGICA</t>
  </si>
  <si>
    <t>(4) PROGRAMA</t>
  </si>
  <si>
    <t>(5) META RESULTADO PLAN DE DESARROLLO</t>
  </si>
  <si>
    <t>INDICADOR META DE RESULTADO</t>
  </si>
  <si>
    <r>
      <t xml:space="preserve">LINEA BASE META DE RESULTADO A </t>
    </r>
    <r>
      <rPr>
        <b/>
        <sz val="10"/>
        <rFont val="Calibri"/>
        <family val="2"/>
      </rPr>
      <t>2015</t>
    </r>
  </si>
  <si>
    <t>(6) SUBPROGRAMA</t>
  </si>
  <si>
    <t>(6) META PRODUCTO PLAN DE DESARROLLO (2016-2019)</t>
  </si>
  <si>
    <t xml:space="preserve">INDICADOR META PRODUCTO  PLAN DE DESARROLLO </t>
  </si>
  <si>
    <t>LINEA BASE META PRODUCTO A 2015</t>
  </si>
  <si>
    <t>AVANCE ACUMULADO  META PRODUCTO 2016-2019</t>
  </si>
  <si>
    <t>NOMBRE DEL PROYECTO INSCRITO EN EL BANCO DE PROYECTO</t>
  </si>
  <si>
    <t>CODIGO BPIN (CODIGO ACTUALIZADO EN MGA WEB)</t>
  </si>
  <si>
    <t>ACTIVIDADES DEL PROYECTO (ACTIVIDADES QUE SE INCORPORARON EN LA GUIA DE ACTUALIZACIÓN)</t>
  </si>
  <si>
    <t>NOMBRE INDICADOR (DE LA ACTIVIDAD DEL PROYECTO)</t>
  </si>
  <si>
    <t>ETAPAS INDICADOR ACTIVIDAD</t>
  </si>
  <si>
    <t xml:space="preserve">CANTIDAD </t>
  </si>
  <si>
    <t xml:space="preserve">UNIDAD DE MEDIDA </t>
  </si>
  <si>
    <t>LINEA BASE (2019)</t>
  </si>
  <si>
    <t>VALOR  A  2020</t>
  </si>
  <si>
    <t>VALOR ACUMULADO A 2020</t>
  </si>
  <si>
    <t>POBLACION BENEFICIADA POR LOCALIDAD</t>
  </si>
  <si>
    <t xml:space="preserve">Fecha de inicio </t>
  </si>
  <si>
    <t xml:space="preserve">Fecha de Terminación </t>
  </si>
  <si>
    <t>RESPONSABLE</t>
  </si>
  <si>
    <t>RUBRO</t>
  </si>
  <si>
    <t>CODIGO PRESUPUESTAL</t>
  </si>
  <si>
    <t>FUENTE</t>
  </si>
  <si>
    <t>OBSERVACIONES</t>
  </si>
  <si>
    <t>ADAPTAR EL TERRITORIO PARA LA GENTE</t>
  </si>
  <si>
    <t>TERRITORIO SOSTENIBLE, ORDENADO, EQUITATIVO E</t>
  </si>
  <si>
    <t>INFRAESTRUCTURA VIAL CON DESARROLLOS
INTEGRALES PARA LA MOVILIDAD PARA LA GENTE</t>
  </si>
  <si>
    <t>SISTEMA INTEGRADO DE TRANSPORTE MASIVO Y MULTIMODAL</t>
  </si>
  <si>
    <t>Entrar en 100% de
operación el SITM Incluidos
los alimentadores y
compromisos
contractuales</t>
  </si>
  <si>
    <t xml:space="preserve"> SITM en operación</t>
  </si>
  <si>
    <t>50% de avance de
operación del SITM</t>
  </si>
  <si>
    <t>NA</t>
  </si>
  <si>
    <t>Terminar 8 estaciones de
parada.</t>
  </si>
  <si>
    <t>Estaciones de
parada terminadas.</t>
  </si>
  <si>
    <t>CONSTRUCCION Y REHABILITACION DE RUTAS PRECARGAS ALIMENTADORAS Y PRECARGAS COMPLEMENTARIAS DEL DISTRITO DE CARTAGENA</t>
  </si>
  <si>
    <t>Instalar paraderos para rutas alimentadoras, complementarias y pretroncales</t>
  </si>
  <si>
    <t>Paraderos para rutas alimentadoras, complementarias y pretroncales instalados</t>
  </si>
  <si>
    <t>N/A</t>
  </si>
  <si>
    <t>Numero</t>
  </si>
  <si>
    <t>N.A</t>
  </si>
  <si>
    <t>TRANSCARIBE</t>
  </si>
  <si>
    <t>PARA TRANSCARIBE NO ES VIABLE REALIZAR LA CONSTRUCCION DE LOS PARADEROS YA QUE ESTOS SE ENCUENTRAN EN CONCESION CON EL DISTRITO, Y ES POTESTAD DEL DISTRITO ESTA ASIGNACION . ESTA META ESTA SUJETA AL CONVENIO ENTRE EL MIN-TRANSPORTE Y EL DISTRITO DE CARTAGENA EN LA APROBACION DEL USO DE LOS RECURSOS.</t>
  </si>
  <si>
    <t>Construir 1 patio
complementario (sujeto a
demanda).</t>
  </si>
  <si>
    <t>Patio
complementarios construidos</t>
  </si>
  <si>
    <t>CONSTRUCCION DE PATIOS ALTERNO</t>
  </si>
  <si>
    <t xml:space="preserve">Patio Alterno 1 </t>
  </si>
  <si>
    <t>Elección y adquisición</t>
  </si>
  <si>
    <t>ESTA META PRODUCTO CUENTA CON LA APROBACION POR PARTE DE lA SECRETARIA de PLANEACION DISTRITAL REFERENTE AL USO DE SUELO DEL PREDIO (INSTITUCIONAL 3) DONADO POR SERENA DE MAR (4 Ha.), EL PREDIO CUENTA CON FACTIBILIDAD DE SERVICIO POR PARTE DE ACUACAR Y SURTIGAS A LA FECHA. EL MONTO ASIGNADO EN APROPIACIÓN CORRESPONDE A REDISTRIBUCIÓN DEL CONPES 3823.</t>
  </si>
  <si>
    <t>Estudios y diseños</t>
  </si>
  <si>
    <t>Proceso de adjudicación y contratación</t>
  </si>
  <si>
    <t>Construcción e interventoría</t>
  </si>
  <si>
    <t xml:space="preserve">Patio Alterno 2 </t>
  </si>
  <si>
    <t>ESTA META PRODUCTO ESTA APROBADA POR EL MINISTERIO DE TRANSPORTE EN ABRIL DEL 2019 Y ESTA EN PROCESO LA CONSECUCION DEL PREDIO. EL MONTO ASIGNADO EN APROPIACIÓN CORRESPONDE A REDISTRIBUCIÓN DEL CONPES 3823.</t>
  </si>
  <si>
    <t>Terminar Patio -Portal</t>
  </si>
  <si>
    <t>Patio-Portal Terminado</t>
  </si>
  <si>
    <t>N/D</t>
  </si>
  <si>
    <t>Patio Portal el Gallo</t>
  </si>
  <si>
    <t>-</t>
  </si>
  <si>
    <t>EL PATIO PORTAL EL GALLO DE TRANSCARIBE FUE ENTREGADO POR MEDIO DE ACTA No. 35 DE RECIBO FINAL DE OBRA DE 26 DE FEBRERO DE 2018. POR TANTO, ESTA ACTIVIDAD ESTÁ AL 100%.</t>
  </si>
  <si>
    <t>Construcción y rehabilitación de rutas precargas</t>
  </si>
  <si>
    <t>Rutas precargas Alimentadoras</t>
  </si>
  <si>
    <t>km</t>
  </si>
  <si>
    <t>6,24 km / 80%</t>
  </si>
  <si>
    <t>1,56 km / 20%</t>
  </si>
  <si>
    <t>7,8 km</t>
  </si>
  <si>
    <t>6,63 km / 85%</t>
  </si>
  <si>
    <t>EL CONTRATO SE PRORROGO POR 4 MESES EN LA ETAPA DE CONSTRUCCIÓN A PARTIR DEL 12 DE OCTUBRE Y ADICIONANDO VALOR POR $ 1.074M. EL 7 DE FEBRERO DE 2020 SE FIRMO ACTA DE SUSPENSIÓN INDEFINIDA AL CONTRATO DE RUTAS ALIMENTADORAS, DEBIDO A DEMORAS EN INTERVENCIONES DE AGUAS DE CARTAGENA EN ALGUNOS FRENTES DE TRABAJO Y NEGATIVA EN LAS SOLICITUDES DE APROBACIÓN DE PLANES DE MANEJO DE TRÁFICO (PMT) PARA NUEVOS FRENTES DE TRABAJO POR PARTE DEL DATT.</t>
  </si>
  <si>
    <t xml:space="preserve">Rutas precargas Complementarias </t>
  </si>
  <si>
    <t>7,81 km / 62%</t>
  </si>
  <si>
    <t>4,79 km / 38%</t>
  </si>
  <si>
    <t>12,6 km</t>
  </si>
  <si>
    <t>10,08 km / 80%</t>
  </si>
  <si>
    <t>SE ADICIONO $375,15 M PARA LA ETAPA DE CONSTRUCCIÓN A PARTIR DEL 12 DE ENERO DE 2020, LO CUAL COMPRENDE 6 MESES DE PRORROGA PARA LOS COMPONENTES PMT Y PMA.
SE FIRMÓ ACTA DE SUSPENSIÓN EL 23 DE MARZO DE 2020 EN RAZÓN DE LAS MEDIDAS DECRETADAS PARA EVITAR LA PROPAGACIÓN DEL VIRUS COVID-19. VENCIDO EL PLAZO DEL PRIMER ACTA, HASTA 13 DE ABRIL DE 2020, SE FIRMA ACTA DE AMPLIACIÓN DE PLAZO DE SUSPENSIÓN DEL CONTRATO HASTA EL 27 DE ABRIL DE 2020, FECHA EN QUE FINALIZA EL AISLAMIENTO OBLIGATORIO DECRETADO COMO MEDIDA DE CONTENCIÓN DEL COVID – 19 MEDIANTE DECRETO NACIONAL N° 531 DE 2020 Y DECRETO DISTRITAL NO. 0539 DEL 12 DE ABRIL DE 2020.
SE REINICIA EL CONTRATO EL 27 DE ABRIL. LOS PROTOCOLOS DE BIOSEGURIDAD FUERON AVALADOS POR EL DADIS EL  18 DE MAYO.  EL LUNES 25 DE MAYO MEDIANTE CORREO  ELECTRONICO FUERON APROBADOS LOS COSTOS ASOCIADOS A LA IMPLEMENTACIÓN DE LOS PROTOCOLOS DE BIOSEGURIDAD. LAS OBRAS FÍSICAS SE REINICIARON EL DÍA 02 DE JUNIO LUEGO DE LA SOCIALIZACIÓN DE DICHOS PROTOCOLOS CON LA COMUNIDAD.
EL AVANCE SE MANTIENE IGUAL.</t>
  </si>
  <si>
    <t>Señalización víal</t>
  </si>
  <si>
    <t>Señalización vertical</t>
  </si>
  <si>
    <t>24 MESES</t>
  </si>
  <si>
    <t>SE ENCUENTRAN EN REVISIÓN LOS DOCUMENTOS PARA LA APERTURA DE LA LICITACIÓN DEL NUEVO CONTRATO DE SEÑALIZACIÓN.</t>
  </si>
  <si>
    <t>Demarcación horizontal de paraderos</t>
  </si>
  <si>
    <t>Implementación Estratégia de Gobierno en Linea</t>
  </si>
  <si>
    <t xml:space="preserve"> Estratégia de Gobierno en Linea implementada</t>
  </si>
  <si>
    <t xml:space="preserve">LA SECRETARIA TIENE PROYECTADA LA CONTRATACIÓN DE UN ESPECIALISTA PARA QUE APOYE EN LA REVISIÓN Y COMPLEMENTACIÓN DE LAS POLÍTICAS DEL PLAN ESTRATÉGICO DE LAS TECNOLOGÍAS Y LAS COMUNICACIONES PREVIA APROBACIÓN DE LA ALTA DIRECCIÓN. CON ESTO SE BUSCA FORTALECER TODOS LOS ASPECTOS RELACIONADOS CON LA POLITICA DE GOBIERNO DIGITAL. EN ESTE MISMO SENTIDO, EL PROFESIONAL ESPECIALIZADO INGENIERO DE SISTEMA DE LA SECRETARIA GENERAL LIDERO Y SACO ADELANTE CON LA DIRECCIÓN ADMINISTRATIVA Y FINANCIERA Y BAJO LA REVISIÓN DE LA OFICINA ASESORA JURÍDICA EL TEMA RELACIONADO CON LA POLÍTICA DE GESTIÓN DOCUMENTAL ELECTRÓNICA Y DE LA CUAL SE OBTUVO COMO RESULTADO RESOLUCION NO. 013 DEL TREINTA (30) DE ENERO DE 2020 (POR LA CUAL SE ADOPTA EL NUEVO SISTEMA DE GESTIÓN DOCUMENTAL DE TRANSCARIBE S.A.).
EN CUANTO AL PLAN ESTRATÉGICO DE TECNOLOGÍA DE INFORMACIÓN Y DE LA COMUNICACIÓN Y DEMÁS ASPECTOS INHERENTES AL PLAN, LA ENTIDAD SE ENCUENTRA EN LA CONSECUCIÓN DE LOS RECURSOS ECONÓMICOS Y DE TALENTO HUMANO QUE SE REQUIEREN PARA REVISAR, RECONSTRUIR, FORTALECER Y LOGRAR IMPLEMENTAR ESTA ESTRATEGIA EN TODA SU MAGNITU, PERO DEBIDO AL COVID-19 ESTO HA OCASIONADO QUE LA ENTIDAD NO HAYA DISPUESTO AUN ESTOS RECURSOS PARA TAL FIN. </t>
  </si>
  <si>
    <t>Plan anual de adquisiciones formulado y en ejecucion</t>
  </si>
  <si>
    <t xml:space="preserve">EL PROCESO DE LA REALIZACIÓN DE LA ELABORACIÓN DEL PLAN ANUAL DE ADQUISICIONES SE ENCUENTRA CON UN AVANCE DE 100%, SE REALIZÓ EN EL MES DE ENERO. EL PROCESO DE PUBLICACIÓN DEL PLAN ANUAL DE ADQUISICIONES SE ENCUENTRA EN UN AVANCE DEL 100%, SE REALIZO EN ENERO; NO SE PRESENTAN CAMBIOS EN EL ll TRIMESTES DE LA VIGENCIA 2020. </t>
  </si>
  <si>
    <t>Plan institucional de archivo de la entidad PINAR formulado y en ejecucion</t>
  </si>
  <si>
    <t>EL PROFESIONAL ESPECIALIZADO DE SECRETARIA GENERAL, DEL AREA DE SISTEMAS,  REALIZÒ UN ESTUDIO DE MERCADO, CON EMPRESAS ESPECIALIZADAS EN EL TEMA (GESTIÒN DOCUMENTAL), CON EL OBJETIVO DE PROYECTAR LA FINANCIACION DEL PROYECTO.
HASTA LA FECHA  NO SE HA CONTADO CON LOS RECURSOS SUFICIENTES EN LA ENTIDAD PARA CUBRIR ESTA NECESIDAD; SIN EMBARGO SE ENCUENTRA PRESENTE DENTRO DE LAS PRIORIDADES, INMEDIATAMENTE SE OBTENGAN LOS RECURSOS.
ES IMPORTANTE MENCIONAR QUE DE ACUERDO A LA RESOLUCION 069 DEL 18 DE MAYO DEL 2018 "POR MEDIO DEL CUAL SE CREA Y SE CONFORMA EL COMITÉ INSTITUCIONAL DE GESTIÓN Y DESEMPEÑO EN TRANSCARIBE S.A Y SE DICTAN OTRAS DISPOSICIONES" EN EL ARTICULO 3. FUNCIONES DEL COMITE INSTITUCIONAL DE GESTIÓN Y DESEMPEÑO EN EL PUNTO NO. 11 DICE:"SUSTITUIR Y ASUMIR LAS FUNCIONES DE LOS COMITES DE ARCHIVOS, BIENESTAR LABORAL Y CAPACITACIÓN, ETICA Y GOBIERNO EN LINEA.</t>
  </si>
  <si>
    <t>Plan estrategico de talento humano formulado y en ejecucion</t>
  </si>
  <si>
    <t xml:space="preserve">EL PLAN ESTRATEGICO DE TALENTO HUMANO REPOSA EN LA DIRECCION ADMINISTRATIVA Y FINANCIERA DE TRANSCARIBE S.A. SE COMPLEMENTA CON EL CRONOGRAMA DE ACTIVIDADES DE TALENTO HUMANO, QUE SE HA MODIFICADO TENIENDO EN CUENTA LA SITUACION ACTUAL DEL AISLAMIENTO SOCIAL, SE HAN REALIZADO ACTIVIDADES VIRTUALES. </t>
  </si>
  <si>
    <t>Plan institucional de capacitación formulado y en ejecucion</t>
  </si>
  <si>
    <t xml:space="preserve">EL PLAN INSTITUCIONAL DE CAPACITACION FUA PROBADO POR EL COMITÉ INSTITUCIONAL DE GESTION Y DESEMPEÑO. Y SE HA REALIZADO LAS ACTIVIDADES ESTIPULADAS. ES IMPORTANTE MENCIONAR QUE EN LA ACTUALIDAD SE REALIZAN CAPACITACIONES VIRTUALES TENIENDO EN CUENTA LA SITUACION DE SALUD PUBLICA DE COVID-19. </t>
  </si>
  <si>
    <t>Plan de incentivos institucionales formulado y en ejecucion</t>
  </si>
  <si>
    <t xml:space="preserve">EL PLAN DE INCENTIVOS  FUE APROBADO POR EL COMITÉ INSTITUCIONAL DE GESTION Y DESEMPEÑO Y SE HAN REALIZADO LAS ACTIVIDADES PROGRAMADAS EN EL CRONOGRAMA. IGUALMENTE EL PERSONAL SE ENCUENTRA TRABAJANDO DESDE CASA Y SE INCENTIVAN POR MEDIO DE TALLERES Y ACTIVIDADES VIRTUALES, COMO DIAS ESPECIALES, DIA DEL PADRE, DE LA MADRE, DEL SERVIDOR PUBLICO, ETC. </t>
  </si>
  <si>
    <t>Plan de trabajo anual en seguridad y salud en el trabajo formulado y en ejecucion</t>
  </si>
  <si>
    <t xml:space="preserve">EL PLAN DE SEGURIDAD Y SALUD EN EL TRABAJO CUENTA CON UN AVANCE DEL 50%. SE HAN REALIZADO LAS ACTIVIDADES DE ACUERDO AL CRONOGRAMA ESTIPULADO DE MANERA VIRTUAL. Y SE HAN ADICIONADO ACTIVIDADES Y CAPACITACIONES TENIENDO EN CUENTA LA PANDEMIA MUNDIAL. </t>
  </si>
  <si>
    <t>Plan anual anticorrupcion formulado y en ejecución</t>
  </si>
  <si>
    <t>POR PARTE DE LA DIRECCIÓN DE PLANEACIÓN E INFRAESTRUCTURA SE REALIZÓ EL PRIMER MONITOREO CON CORTE A 30 DE ABRIL Y A SU VEZ LA OFICINA DE CONTROL INTERNO REALIZÓ EL SEGUIMIENTO CORRESPONDIENTE Y PUBLICÓ EN LA PAGINA WEB DE LA ENTIDAD LA MATRIZ DEL PRIMER SEGUIMIENTO. SE ADJUNTA EL INFORME DE MONITOREO DE RIESGOS DE CORRUPCIÓN.  EL SEGUNDO MONITOREO Y SEGUIMIENTO SE REALIZARÁ CON CORTE A 31 DE AGOSTO, CONFORME A LOS TIEMPOS ESTABLECIDOS EN LA GUIA DE ADMINISTRACIÓN DE RIESGOS DE FUNCIÓN PUBLICA VERSIÓN 4.</t>
  </si>
  <si>
    <t>Chatarrizar 1592 buses</t>
  </si>
  <si>
    <t>Buses chatrrizados</t>
  </si>
  <si>
    <t>RECONOCIMIENTO ECONOMICO 1592 BUSES</t>
  </si>
  <si>
    <t>Numero de buses  con reconocimiento economico</t>
  </si>
  <si>
    <t>887 (#) / 37%</t>
  </si>
  <si>
    <t>906 (#) / 56%</t>
  </si>
  <si>
    <t>EN EL INFORME COMITÉ FUDO SE EVIDENCIA EL NÚMERO DE BUSES CHATARRIZADOS. DEBIDO A QUE SE ESTÁ A LA ESPERA DEL RECIBIMIENTO DE APORTES DEL DISTRITO, HUBIERON ATRASOS EN EL PROCESO DE DESINTEGRACIÓN.</t>
  </si>
  <si>
    <t>Implementación de rutas para la operación del sistema</t>
  </si>
  <si>
    <t>Rutas para la operación del sistema implementadas</t>
  </si>
  <si>
    <t>LOS BUSES  Y LAS RUTAS A IMPLEMENTAR EN EL AÑO 2020 ESTARÁN ESTABILIZADOS Y ESTAS SON LAS CAUSAS:
• APORTES DEL FUDO  POR PARTE DEL DISTRITO PARA LA DESINTEGRACIÓN ($20.000.000.000)
• SUPERAR LOS HITOS DEL 75% DE LA DEMANDA REFERENTE
• ENTREGA DE LA ACTUALIZACIÓN DEL ESTUDIO DE MOVILIDAD EL CUAL PERMITIRÁ LA NUEVA HOJA DE RUTA EN LA IMPLEMENTACIÓN PARA TRANSCRIBE Y LAS CARACTERICAS DE LA PRÓXIMA SOLICITUD DE FLOTA.
• APORTE 4 DEL FUDO DE LOS CONCESIONARIOS
• ESTABILIZACIÓN DE SERVICIOS.</t>
  </si>
  <si>
    <t xml:space="preserve">
Vehículos a operar
</t>
  </si>
  <si>
    <t xml:space="preserve">
Numeros de vehículos a operar
</t>
  </si>
  <si>
    <t>AVANCE EN (# y %) TRIMESTRE I DEL 2.019</t>
  </si>
  <si>
    <t>VALOR  A  2019</t>
  </si>
  <si>
    <t>AVANCE EN (# y %) TRIMESTRE II DEL 2.019</t>
  </si>
  <si>
    <t>APROPIACION INICIAL 2019</t>
  </si>
  <si>
    <t>31/12/2019</t>
  </si>
  <si>
    <t>El proceso de la realización de la elaboración del Plan Anual de Adquisición se encuentra con un avance 100%, se realizó en el mes de Enero. El proceso de la Publicación del Plan Anual de Adquisición se encuentra con un avance  de 100%, se realizó en el mes de Enero.Con respecto a la ejecución de la celebración de Contratos se encuentra con un avance del 89%.</t>
  </si>
  <si>
    <t>30 (%)</t>
  </si>
  <si>
    <t>Actualmente se encuentra implementado el Plan Institucional de Archivo - PINAR en la entidad.</t>
  </si>
  <si>
    <t>Plan de prevision de recursos humanos formulado y en ejecucion</t>
  </si>
  <si>
    <t xml:space="preserve">El Plan Estratégico de Talento Humano consta con este avance  teniendo en cuenta que se sigue el cronograma de actividades estipuladas y nos encontramos reportando el 1er trimestre de avance del plan. Se han ejecutado todas las actividades de enero a marzo.  </t>
  </si>
  <si>
    <t xml:space="preserve">El Plan anual de capacitación tiene un 20% de avance, en la entidad no contamos con presupuesto para este rubro, se realizan capacitaciones gratuitas que se obtienen de diferentes entes como Escuela de Gobierno, ESAP, DAFP, etc. </t>
  </si>
  <si>
    <t xml:space="preserve">El Plan de incentivos de la entidad  consta de un 30% de avance teniendo en cuenta que se sigue el cronograma de actividades estipuladas y nos encontramos reportando el 1er trimestre de avance del plan. Se han ejecutado todas las actividades de enero a marzo.  </t>
  </si>
  <si>
    <t>El Plan de Trabajo anual en Seguridad y Salud en el trabajo se encuentra ejecutado en el primer trimestre de 2019 un 100% con respecto a un plan de Capacitaciones programado</t>
  </si>
  <si>
    <t>SEGUIMIENTO PLAN DE ACCIÓN JUNIO  2020</t>
  </si>
  <si>
    <t>META PRODUCTO A 2020</t>
  </si>
  <si>
    <t xml:space="preserve"> REPORTE DE LA  META PRODUCTO A 30 DE JUNIO  2020</t>
  </si>
  <si>
    <t xml:space="preserve"> REPORTE DE LA  META PRODUCTO A 30 DE MARZO  2020</t>
  </si>
  <si>
    <t>AVANCE META PRODUCTOEN EL CUATRIENIO</t>
  </si>
  <si>
    <t>AVANCE SUBPROGRAMA</t>
  </si>
  <si>
    <t>AVANCE PROGRAMA</t>
  </si>
  <si>
    <t>REPORTE DE LAS ACTIVIDADES A 31 DE MARZO 2020</t>
  </si>
  <si>
    <t>REPORTE DE LAS ACTIVIDADES A 30 DE JUNIO 2020</t>
  </si>
  <si>
    <t>AVANCE  A JUNIO 2020</t>
  </si>
  <si>
    <t>AVANCE SUBPROGRAMA JUNIO 30 DE 2020</t>
  </si>
  <si>
    <t>AVANCE PROGRAMA JUNIO 30 DE 2020</t>
  </si>
  <si>
    <t>ASIGNACION PRESUPUESTAL SEGÚN  PREDIS</t>
  </si>
  <si>
    <t>EJECUCION PRESUPUESTAL SEGÚN  PREDIS</t>
  </si>
  <si>
    <t>AVANCE PORCENTUAL EN LA EJECUCION PRESUPUESTAL SEGÚN  PREDIS</t>
  </si>
  <si>
    <t>AVANCE PLAN DESARROLLO EN EL CUATRIENIO</t>
  </si>
  <si>
    <t>AVANCE PLAN DE ACCION</t>
  </si>
  <si>
    <t>EJECUCION PRESUPUESTAL DEL TIMESTRE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</si>
</sst>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quot;$&quot;* #,##0_-;\-&quot;$&quot;* #,##0_-;_-&quot;$&quot;* &quot;-&quot;_-;_-@_-"/>
    <numFmt numFmtId="165" formatCode="0.0%"/>
    <numFmt numFmtId="166" formatCode="&quot;$&quot;\ #,##0.00"/>
    <numFmt numFmtId="167"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font>
    <font>
      <b/>
      <sz val="10"/>
      <color rgb="FF000000"/>
      <name val="Calibri"/>
      <family val="2"/>
    </font>
    <font>
      <b/>
      <sz val="10"/>
      <name val="Calibri"/>
      <family val="2"/>
    </font>
    <font>
      <b/>
      <sz val="10"/>
      <color theme="1"/>
      <name val="Calibri"/>
      <family val="2"/>
      <scheme val="minor"/>
    </font>
    <font>
      <sz val="9"/>
      <color indexed="81"/>
      <name val="Tahoma"/>
      <family val="2"/>
    </font>
    <font>
      <b/>
      <sz val="9"/>
      <color indexed="81"/>
      <name val="Tahoma"/>
      <family val="2"/>
    </font>
    <font>
      <b/>
      <sz val="8"/>
      <color rgb="FF000000"/>
      <name val="Calibri"/>
      <family val="2"/>
    </font>
    <font>
      <b/>
      <sz val="8"/>
      <name val="Calibri"/>
      <family val="2"/>
    </font>
    <font>
      <b/>
      <sz val="8"/>
      <color theme="1"/>
      <name val="Calibri"/>
      <family val="2"/>
      <scheme val="minor"/>
    </font>
    <font>
      <b/>
      <sz val="10"/>
      <name val="Calibri"/>
      <family val="2"/>
      <scheme val="minor"/>
    </font>
    <font>
      <b/>
      <sz val="11"/>
      <color rgb="FF000000"/>
      <name val="Calibri"/>
      <family val="2"/>
    </font>
    <font>
      <b/>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style="thin">
        <color indexed="64"/>
      </left>
      <right/>
      <top style="thin">
        <color indexed="64"/>
      </top>
      <bottom style="thin">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style="medium">
        <color auto="1"/>
      </top>
      <bottom/>
      <diagonal/>
    </border>
    <border>
      <left style="thin">
        <color indexed="64"/>
      </left>
      <right style="thin">
        <color indexed="64"/>
      </right>
      <top/>
      <bottom style="medium">
        <color auto="1"/>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thin">
        <color indexed="64"/>
      </right>
      <top/>
      <bottom/>
      <diagonal/>
    </border>
    <border>
      <left style="thin">
        <color indexed="64"/>
      </left>
      <right style="medium">
        <color auto="1"/>
      </right>
      <top/>
      <bottom/>
      <diagonal/>
    </border>
    <border>
      <left style="medium">
        <color auto="1"/>
      </left>
      <right style="thin">
        <color indexed="64"/>
      </right>
      <top style="medium">
        <color auto="1"/>
      </top>
      <bottom/>
      <diagonal/>
    </border>
    <border>
      <left style="thin">
        <color indexed="64"/>
      </left>
      <right style="medium">
        <color auto="1"/>
      </right>
      <top style="medium">
        <color auto="1"/>
      </top>
      <bottom/>
      <diagonal/>
    </border>
    <border>
      <left style="medium">
        <color indexed="64"/>
      </left>
      <right style="thin">
        <color indexed="64"/>
      </right>
      <top/>
      <bottom style="medium">
        <color auto="1"/>
      </bottom>
      <diagonal/>
    </border>
    <border>
      <left style="thin">
        <color indexed="64"/>
      </left>
      <right/>
      <top style="medium">
        <color auto="1"/>
      </top>
      <bottom/>
      <diagonal/>
    </border>
    <border>
      <left style="thin">
        <color indexed="64"/>
      </left>
      <right style="thin">
        <color indexed="64"/>
      </right>
      <top style="medium">
        <color auto="1"/>
      </top>
      <bottom style="medium">
        <color auto="1"/>
      </bottom>
      <diagonal/>
    </border>
    <border>
      <left style="thin">
        <color indexed="64"/>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auto="1"/>
      </right>
      <top/>
      <bottom style="medium">
        <color indexed="64"/>
      </bottom>
      <diagonal/>
    </border>
    <border>
      <left/>
      <right style="thin">
        <color indexed="64"/>
      </right>
      <top/>
      <bottom style="medium">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auto="1"/>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medium">
        <color auto="1"/>
      </top>
      <bottom style="thin">
        <color indexed="64"/>
      </bottom>
      <diagonal/>
    </border>
  </borders>
  <cellStyleXfs count="4">
    <xf numFmtId="0" fontId="0" fillId="0" borderId="0"/>
    <xf numFmtId="9"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256">
    <xf numFmtId="0" fontId="0" fillId="0" borderId="0" xfId="0"/>
    <xf numFmtId="0" fontId="2" fillId="0" borderId="0" xfId="0" applyFont="1" applyAlignment="1">
      <alignment horizontal="center" vertical="center"/>
    </xf>
    <xf numFmtId="0" fontId="2" fillId="0" borderId="0" xfId="0" applyFont="1"/>
    <xf numFmtId="0"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6" fillId="0" borderId="6" xfId="0" applyFont="1" applyFill="1" applyBorder="1" applyAlignment="1">
      <alignment vertical="center" wrapText="1"/>
    </xf>
    <xf numFmtId="1" fontId="11" fillId="0" borderId="5" xfId="0" applyNumberFormat="1" applyFont="1" applyFill="1" applyBorder="1" applyAlignment="1">
      <alignment horizontal="center" vertical="center" wrapText="1"/>
    </xf>
    <xf numFmtId="4" fontId="11" fillId="3" borderId="2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11" fillId="3" borderId="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9" fontId="11" fillId="0" borderId="6" xfId="0" applyNumberFormat="1" applyFont="1" applyFill="1" applyBorder="1" applyAlignment="1">
      <alignment horizontal="left" vertical="center" wrapText="1"/>
    </xf>
    <xf numFmtId="0" fontId="0" fillId="0" borderId="0" xfId="0" applyFont="1"/>
    <xf numFmtId="0" fontId="2" fillId="0" borderId="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21"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1" fontId="5" fillId="0" borderId="18" xfId="2" applyNumberFormat="1" applyFont="1" applyFill="1" applyBorder="1" applyAlignment="1">
      <alignment horizontal="center" vertical="center" wrapText="1"/>
    </xf>
    <xf numFmtId="1" fontId="6" fillId="0" borderId="17" xfId="2" applyNumberFormat="1" applyFont="1" applyFill="1" applyBorder="1" applyAlignment="1">
      <alignment horizontal="center" vertical="center" wrapText="1"/>
    </xf>
    <xf numFmtId="1" fontId="0" fillId="0" borderId="0" xfId="2" applyNumberFormat="1" applyFont="1"/>
    <xf numFmtId="0" fontId="6" fillId="0" borderId="3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wrapText="1"/>
    </xf>
    <xf numFmtId="1" fontId="5" fillId="0" borderId="40" xfId="2" applyNumberFormat="1" applyFont="1" applyFill="1" applyBorder="1" applyAlignment="1">
      <alignment horizontal="center" vertical="center" wrapText="1"/>
    </xf>
    <xf numFmtId="4" fontId="2" fillId="0" borderId="42" xfId="0" applyNumberFormat="1" applyFont="1" applyFill="1" applyBorder="1" applyAlignment="1">
      <alignment horizontal="center" vertical="center"/>
    </xf>
    <xf numFmtId="0" fontId="2" fillId="0" borderId="37" xfId="0" applyFont="1" applyFill="1" applyBorder="1" applyAlignment="1">
      <alignment horizontal="center" vertical="center" wrapText="1"/>
    </xf>
    <xf numFmtId="0" fontId="5" fillId="0" borderId="41" xfId="0" applyFont="1" applyFill="1" applyBorder="1" applyAlignment="1">
      <alignment horizontal="justify" vertical="center" wrapText="1"/>
    </xf>
    <xf numFmtId="0" fontId="2" fillId="0" borderId="11" xfId="0"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4" fillId="0" borderId="41" xfId="0" applyFont="1" applyFill="1" applyBorder="1" applyAlignment="1">
      <alignment horizontal="justify" vertical="center" wrapText="1"/>
    </xf>
    <xf numFmtId="1" fontId="5" fillId="0" borderId="16" xfId="2"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0" fontId="4" fillId="0" borderId="12" xfId="0" applyFont="1" applyFill="1" applyBorder="1" applyAlignment="1">
      <alignment horizontal="justify" vertical="center" wrapText="1"/>
    </xf>
    <xf numFmtId="0" fontId="6" fillId="0" borderId="17" xfId="0"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1" fontId="5" fillId="0" borderId="17" xfId="2" applyNumberFormat="1" applyFont="1" applyFill="1" applyBorder="1" applyAlignment="1">
      <alignment horizontal="center" vertical="center" wrapText="1"/>
    </xf>
    <xf numFmtId="1" fontId="2" fillId="0" borderId="39" xfId="0" applyNumberFormat="1" applyFont="1" applyFill="1" applyBorder="1" applyAlignment="1">
      <alignment horizontal="center" vertical="center" wrapText="1"/>
    </xf>
    <xf numFmtId="1" fontId="6" fillId="0" borderId="37" xfId="0" applyNumberFormat="1" applyFont="1" applyFill="1" applyBorder="1" applyAlignment="1">
      <alignment horizontal="center" vertical="center" wrapText="1"/>
    </xf>
    <xf numFmtId="0" fontId="6" fillId="0" borderId="37" xfId="1" applyNumberFormat="1" applyFont="1" applyFill="1" applyBorder="1" applyAlignment="1">
      <alignment horizontal="center" vertical="center" wrapText="1"/>
    </xf>
    <xf numFmtId="9" fontId="6" fillId="0" borderId="37" xfId="1" applyFont="1" applyFill="1" applyBorder="1" applyAlignment="1">
      <alignment horizontal="center" vertical="center" wrapText="1"/>
    </xf>
    <xf numFmtId="1" fontId="6" fillId="0" borderId="40" xfId="2" applyNumberFormat="1" applyFont="1" applyFill="1" applyBorder="1" applyAlignment="1">
      <alignment horizontal="center" vertical="center" wrapText="1"/>
    </xf>
    <xf numFmtId="0" fontId="6" fillId="0" borderId="40" xfId="1" applyNumberFormat="1" applyFont="1" applyFill="1" applyBorder="1" applyAlignment="1">
      <alignment horizontal="center" vertical="center" wrapText="1"/>
    </xf>
    <xf numFmtId="1" fontId="2" fillId="0" borderId="35"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0" fontId="6" fillId="0" borderId="23" xfId="1" applyNumberFormat="1" applyFont="1" applyFill="1" applyBorder="1" applyAlignment="1">
      <alignment horizontal="center" vertical="center" wrapText="1"/>
    </xf>
    <xf numFmtId="9" fontId="6" fillId="0" borderId="23" xfId="1" applyFont="1" applyFill="1" applyBorder="1" applyAlignment="1">
      <alignment horizontal="center" vertical="center" wrapText="1"/>
    </xf>
    <xf numFmtId="1" fontId="6" fillId="0" borderId="38" xfId="2" applyNumberFormat="1" applyFont="1" applyFill="1" applyBorder="1" applyAlignment="1">
      <alignment horizontal="center" vertical="center" wrapText="1"/>
    </xf>
    <xf numFmtId="0" fontId="6" fillId="0" borderId="38" xfId="1" applyNumberFormat="1"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9" fontId="6" fillId="0" borderId="28" xfId="0" applyNumberFormat="1" applyFont="1" applyFill="1" applyBorder="1" applyAlignment="1">
      <alignment horizontal="center" vertical="center" wrapText="1"/>
    </xf>
    <xf numFmtId="1" fontId="6" fillId="0" borderId="54" xfId="2" applyNumberFormat="1" applyFont="1" applyFill="1" applyBorder="1" applyAlignment="1">
      <alignment horizontal="center" vertical="center" wrapText="1"/>
    </xf>
    <xf numFmtId="0" fontId="6" fillId="0" borderId="54" xfId="0" applyFont="1" applyFill="1" applyBorder="1" applyAlignment="1">
      <alignment horizontal="center" vertical="center" wrapText="1"/>
    </xf>
    <xf numFmtId="0" fontId="2" fillId="0" borderId="55" xfId="0" applyFont="1" applyBorder="1" applyAlignment="1">
      <alignment horizontal="center" vertical="center"/>
    </xf>
    <xf numFmtId="0" fontId="0" fillId="0" borderId="0" xfId="0" applyBorder="1"/>
    <xf numFmtId="0" fontId="6" fillId="0" borderId="0" xfId="0" applyFont="1" applyBorder="1"/>
    <xf numFmtId="0" fontId="2" fillId="0" borderId="0" xfId="0" applyFont="1" applyBorder="1"/>
    <xf numFmtId="0" fontId="6" fillId="0" borderId="0" xfId="0" applyFont="1" applyBorder="1" applyAlignment="1">
      <alignment horizontal="center" vertical="center"/>
    </xf>
    <xf numFmtId="0" fontId="2" fillId="0" borderId="0" xfId="0" applyFont="1" applyBorder="1" applyAlignment="1">
      <alignment horizontal="center" vertical="center"/>
    </xf>
    <xf numFmtId="14" fontId="2" fillId="0" borderId="37" xfId="0" applyNumberFormat="1" applyFont="1" applyFill="1" applyBorder="1" applyAlignment="1">
      <alignment horizontal="center" vertical="center" wrapText="1"/>
    </xf>
    <xf numFmtId="0" fontId="6" fillId="0" borderId="16" xfId="2" applyNumberFormat="1" applyFont="1" applyFill="1" applyBorder="1" applyAlignment="1">
      <alignment horizontal="center" vertical="center" wrapText="1"/>
    </xf>
    <xf numFmtId="0" fontId="6" fillId="0" borderId="11" xfId="2" applyNumberFormat="1" applyFont="1" applyFill="1" applyBorder="1" applyAlignment="1">
      <alignment horizontal="center" vertical="center" wrapText="1"/>
    </xf>
    <xf numFmtId="167" fontId="6" fillId="0" borderId="0" xfId="0" applyNumberFormat="1" applyFont="1" applyBorder="1" applyAlignment="1">
      <alignment horizontal="center" vertical="center"/>
    </xf>
    <xf numFmtId="9" fontId="5" fillId="4" borderId="46" xfId="1" applyFont="1" applyFill="1" applyBorder="1" applyAlignment="1">
      <alignment horizontal="center" vertical="center" wrapText="1"/>
    </xf>
    <xf numFmtId="9" fontId="5" fillId="4" borderId="2" xfId="1" applyFont="1" applyFill="1" applyBorder="1" applyAlignment="1">
      <alignment horizontal="center" vertical="center" wrapText="1"/>
    </xf>
    <xf numFmtId="9" fontId="5" fillId="4" borderId="58" xfId="1" applyFont="1" applyFill="1" applyBorder="1" applyAlignment="1">
      <alignment horizontal="center" vertical="center" wrapText="1"/>
    </xf>
    <xf numFmtId="9" fontId="5" fillId="4" borderId="59" xfId="1" applyFont="1" applyFill="1" applyBorder="1" applyAlignment="1">
      <alignment horizontal="center" vertical="center" wrapText="1"/>
    </xf>
    <xf numFmtId="9" fontId="5" fillId="4" borderId="60" xfId="1" applyFont="1" applyFill="1" applyBorder="1" applyAlignment="1">
      <alignment horizontal="center" vertical="center" wrapText="1"/>
    </xf>
    <xf numFmtId="9" fontId="5" fillId="4" borderId="50" xfId="1" applyFont="1" applyFill="1" applyBorder="1" applyAlignment="1">
      <alignment horizontal="center" vertical="center" wrapText="1"/>
    </xf>
    <xf numFmtId="9" fontId="6" fillId="4" borderId="52" xfId="1" applyFont="1" applyFill="1" applyBorder="1" applyAlignment="1">
      <alignment horizontal="center" vertical="center" wrapText="1"/>
    </xf>
    <xf numFmtId="9" fontId="6" fillId="4" borderId="56" xfId="1" applyFont="1" applyFill="1" applyBorder="1" applyAlignment="1">
      <alignment horizontal="center" vertical="center" wrapText="1"/>
    </xf>
    <xf numFmtId="0" fontId="6" fillId="4" borderId="50" xfId="2" applyNumberFormat="1" applyFont="1" applyFill="1" applyBorder="1" applyAlignment="1">
      <alignment horizontal="center" vertical="center" wrapText="1"/>
    </xf>
    <xf numFmtId="9" fontId="5" fillId="4" borderId="51" xfId="1" applyFont="1" applyFill="1" applyBorder="1" applyAlignment="1">
      <alignment horizontal="center" vertical="center" wrapText="1"/>
    </xf>
    <xf numFmtId="9" fontId="5" fillId="4" borderId="57" xfId="1" applyFont="1" applyFill="1" applyBorder="1" applyAlignment="1">
      <alignment horizontal="center" vertical="center" wrapText="1"/>
    </xf>
    <xf numFmtId="9" fontId="6" fillId="4" borderId="46" xfId="1" applyFont="1" applyFill="1" applyBorder="1" applyAlignment="1">
      <alignment horizontal="center" vertical="center" wrapText="1"/>
    </xf>
    <xf numFmtId="9" fontId="12" fillId="4" borderId="46" xfId="1" applyFont="1" applyFill="1" applyBorder="1" applyAlignment="1">
      <alignment horizontal="center" vertical="center" wrapText="1"/>
    </xf>
    <xf numFmtId="9" fontId="12" fillId="4" borderId="49" xfId="1" applyFont="1" applyFill="1" applyBorder="1" applyAlignment="1">
      <alignment horizontal="center" vertical="center" wrapText="1"/>
    </xf>
    <xf numFmtId="9" fontId="0" fillId="4" borderId="0" xfId="1" applyFont="1" applyFill="1" applyAlignment="1">
      <alignment horizontal="center"/>
    </xf>
    <xf numFmtId="9" fontId="0" fillId="5" borderId="0" xfId="1" applyFont="1" applyFill="1" applyAlignment="1">
      <alignment horizontal="center"/>
    </xf>
    <xf numFmtId="9" fontId="6" fillId="0" borderId="6" xfId="0" applyNumberFormat="1" applyFont="1" applyFill="1" applyBorder="1" applyAlignment="1">
      <alignment horizontal="justify" vertical="center" wrapText="1"/>
    </xf>
    <xf numFmtId="9" fontId="6" fillId="0" borderId="15" xfId="0" applyNumberFormat="1" applyFont="1" applyFill="1" applyBorder="1" applyAlignment="1">
      <alignment horizontal="justify" vertical="center" wrapText="1"/>
    </xf>
    <xf numFmtId="4" fontId="2" fillId="0" borderId="44" xfId="0" applyNumberFormat="1" applyFont="1" applyFill="1" applyBorder="1" applyAlignment="1">
      <alignment horizontal="center" vertical="center"/>
    </xf>
    <xf numFmtId="9" fontId="5" fillId="0" borderId="2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4" fontId="2" fillId="0" borderId="19"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8" xfId="0" applyFont="1" applyFill="1" applyBorder="1" applyAlignment="1">
      <alignment horizontal="center" vertical="center" wrapText="1"/>
    </xf>
    <xf numFmtId="9" fontId="0" fillId="0" borderId="0" xfId="0" applyNumberFormat="1"/>
    <xf numFmtId="9" fontId="0" fillId="0" borderId="0" xfId="1" applyFont="1" applyFill="1" applyAlignment="1">
      <alignment horizontal="center"/>
    </xf>
    <xf numFmtId="9" fontId="5" fillId="5" borderId="2" xfId="1" applyFont="1" applyFill="1" applyBorder="1" applyAlignment="1">
      <alignment horizontal="center" vertical="center" wrapText="1"/>
    </xf>
    <xf numFmtId="9" fontId="5" fillId="5" borderId="62" xfId="1" applyFont="1" applyFill="1" applyBorder="1" applyAlignment="1">
      <alignment horizontal="center" vertical="center" wrapText="1"/>
    </xf>
    <xf numFmtId="9" fontId="5" fillId="5" borderId="59" xfId="1" applyFont="1" applyFill="1" applyBorder="1" applyAlignment="1">
      <alignment horizontal="center" vertical="center" wrapText="1"/>
    </xf>
    <xf numFmtId="9" fontId="5" fillId="5" borderId="60" xfId="1" applyFont="1" applyFill="1" applyBorder="1" applyAlignment="1">
      <alignment horizontal="center" vertical="center" wrapText="1"/>
    </xf>
    <xf numFmtId="9" fontId="5" fillId="5" borderId="61" xfId="1" applyFont="1" applyFill="1" applyBorder="1" applyAlignment="1">
      <alignment horizontal="center" vertical="center" wrapText="1"/>
    </xf>
    <xf numFmtId="9" fontId="6" fillId="5" borderId="7" xfId="1" applyFont="1" applyFill="1" applyBorder="1" applyAlignment="1">
      <alignment horizontal="center" vertical="center" wrapText="1"/>
    </xf>
    <xf numFmtId="9" fontId="6" fillId="5" borderId="62" xfId="1" applyFont="1" applyFill="1" applyBorder="1" applyAlignment="1">
      <alignment horizontal="center" vertical="center" wrapText="1"/>
    </xf>
    <xf numFmtId="0" fontId="6" fillId="5" borderId="62" xfId="2" applyNumberFormat="1" applyFont="1" applyFill="1" applyBorder="1" applyAlignment="1">
      <alignment horizontal="center" vertical="center" wrapText="1"/>
    </xf>
    <xf numFmtId="9" fontId="6" fillId="5" borderId="61" xfId="1" applyFont="1" applyFill="1" applyBorder="1" applyAlignment="1">
      <alignment horizontal="center" vertical="center" wrapText="1"/>
    </xf>
    <xf numFmtId="9" fontId="12" fillId="5" borderId="61" xfId="1" applyFont="1" applyFill="1" applyBorder="1" applyAlignment="1">
      <alignment horizontal="center" vertical="center" wrapText="1"/>
    </xf>
    <xf numFmtId="9" fontId="5" fillId="0" borderId="1" xfId="1" applyFont="1" applyFill="1" applyBorder="1" applyAlignment="1">
      <alignment horizontal="center" vertical="center" wrapText="1"/>
    </xf>
    <xf numFmtId="9" fontId="6" fillId="0" borderId="1" xfId="1" applyFont="1" applyFill="1" applyBorder="1" applyAlignment="1">
      <alignment horizontal="center" vertical="center" wrapText="1"/>
    </xf>
    <xf numFmtId="9" fontId="12" fillId="0" borderId="1" xfId="1" applyFont="1" applyFill="1" applyBorder="1" applyAlignment="1">
      <alignment horizontal="center" vertical="center" wrapText="1"/>
    </xf>
    <xf numFmtId="0" fontId="0" fillId="0" borderId="1" xfId="0" applyBorder="1" applyAlignment="1">
      <alignment wrapText="1"/>
    </xf>
    <xf numFmtId="9" fontId="0" fillId="0" borderId="1" xfId="1" applyFont="1" applyBorder="1"/>
    <xf numFmtId="9" fontId="0" fillId="0" borderId="1" xfId="0" applyNumberFormat="1" applyBorder="1"/>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164" fontId="2" fillId="0" borderId="22" xfId="3" applyFont="1" applyFill="1" applyBorder="1" applyAlignment="1">
      <alignment horizontal="center" vertical="center" wrapText="1"/>
    </xf>
    <xf numFmtId="164" fontId="2" fillId="0" borderId="31" xfId="3" applyFont="1" applyFill="1" applyBorder="1" applyAlignment="1">
      <alignment horizontal="center" vertical="center" wrapText="1"/>
    </xf>
    <xf numFmtId="164" fontId="2" fillId="0" borderId="23" xfId="3"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31" xfId="1" applyFont="1" applyFill="1" applyBorder="1" applyAlignment="1">
      <alignment horizontal="center" vertical="center" wrapText="1"/>
    </xf>
    <xf numFmtId="9" fontId="2" fillId="0" borderId="23" xfId="1"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29" xfId="0" applyFont="1" applyFill="1" applyBorder="1" applyAlignment="1"/>
    <xf numFmtId="9" fontId="5" fillId="0" borderId="27" xfId="0" applyNumberFormat="1" applyFont="1" applyFill="1" applyBorder="1" applyAlignment="1">
      <alignment horizontal="center" vertical="center" wrapText="1"/>
    </xf>
    <xf numFmtId="9" fontId="5" fillId="0" borderId="31" xfId="0" applyNumberFormat="1" applyFont="1" applyFill="1" applyBorder="1" applyAlignment="1">
      <alignment horizontal="center" vertical="center" wrapText="1"/>
    </xf>
    <xf numFmtId="9" fontId="5" fillId="0" borderId="28" xfId="0" applyNumberFormat="1" applyFont="1" applyFill="1" applyBorder="1" applyAlignment="1">
      <alignment horizontal="center" vertical="center" wrapText="1"/>
    </xf>
    <xf numFmtId="9" fontId="6" fillId="0" borderId="27" xfId="1" applyFont="1" applyFill="1" applyBorder="1" applyAlignment="1">
      <alignment horizontal="center" vertical="center" wrapText="1"/>
    </xf>
    <xf numFmtId="9" fontId="6" fillId="0" borderId="31" xfId="1" applyFont="1" applyFill="1" applyBorder="1" applyAlignment="1">
      <alignment horizontal="center" vertical="center" wrapText="1"/>
    </xf>
    <xf numFmtId="9" fontId="6" fillId="0" borderId="28" xfId="1" applyFont="1" applyFill="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9" fontId="5" fillId="0" borderId="1" xfId="1"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4" xfId="0" applyFont="1" applyFill="1" applyBorder="1" applyAlignment="1"/>
    <xf numFmtId="0" fontId="6" fillId="0" borderId="27"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4" fontId="2" fillId="0" borderId="19" xfId="0" applyNumberFormat="1" applyFont="1" applyFill="1" applyBorder="1" applyAlignment="1">
      <alignment horizontal="center" vertical="center"/>
    </xf>
    <xf numFmtId="4" fontId="2" fillId="0" borderId="20" xfId="0" applyNumberFormat="1" applyFont="1" applyFill="1" applyBorder="1" applyAlignment="1">
      <alignment horizontal="center" vertical="center"/>
    </xf>
    <xf numFmtId="9" fontId="5" fillId="0" borderId="19" xfId="0" applyNumberFormat="1"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1" fontId="5" fillId="0" borderId="22" xfId="2" applyNumberFormat="1" applyFont="1" applyFill="1" applyBorder="1" applyAlignment="1">
      <alignment horizontal="center" vertical="center" wrapText="1"/>
    </xf>
    <xf numFmtId="1" fontId="5" fillId="0" borderId="31" xfId="2" applyNumberFormat="1" applyFont="1" applyFill="1" applyBorder="1" applyAlignment="1">
      <alignment horizontal="center" vertical="center" wrapText="1"/>
    </xf>
    <xf numFmtId="1" fontId="5" fillId="0" borderId="23" xfId="2" applyNumberFormat="1" applyFont="1" applyFill="1" applyBorder="1" applyAlignment="1">
      <alignment horizontal="center" vertical="center" wrapText="1"/>
    </xf>
    <xf numFmtId="9" fontId="5" fillId="0" borderId="22" xfId="0" applyNumberFormat="1" applyFont="1" applyFill="1" applyBorder="1" applyAlignment="1">
      <alignment horizontal="center" vertical="center" wrapText="1"/>
    </xf>
    <xf numFmtId="9" fontId="5" fillId="0" borderId="23"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4" fillId="0" borderId="10" xfId="0" applyFont="1" applyFill="1" applyBorder="1" applyAlignment="1">
      <alignment horizontal="center" vertical="center" wrapText="1"/>
    </xf>
    <xf numFmtId="0" fontId="5" fillId="0" borderId="13" xfId="0" applyFont="1" applyFill="1" applyBorder="1" applyAlignment="1"/>
    <xf numFmtId="0" fontId="4" fillId="0" borderId="16" xfId="0" applyFont="1" applyFill="1" applyBorder="1" applyAlignment="1">
      <alignment horizontal="center" vertical="center" wrapText="1"/>
    </xf>
    <xf numFmtId="0" fontId="5" fillId="0" borderId="17" xfId="0" applyFont="1" applyFill="1" applyBorder="1" applyAlignment="1"/>
    <xf numFmtId="0" fontId="5" fillId="0" borderId="15" xfId="0" applyFont="1" applyFill="1" applyBorder="1" applyAlignment="1"/>
    <xf numFmtId="0" fontId="13" fillId="0" borderId="10" xfId="0" applyFont="1" applyFill="1" applyBorder="1" applyAlignment="1">
      <alignment horizontal="center" vertical="center" wrapText="1"/>
    </xf>
    <xf numFmtId="0" fontId="14" fillId="0" borderId="13" xfId="0" applyFont="1" applyFill="1" applyBorder="1" applyAlignment="1"/>
    <xf numFmtId="0" fontId="4" fillId="0" borderId="19" xfId="0" applyFont="1" applyFill="1" applyBorder="1" applyAlignment="1">
      <alignment horizontal="center" vertical="center" wrapText="1"/>
    </xf>
    <xf numFmtId="0" fontId="5" fillId="0" borderId="20" xfId="0" applyFont="1" applyFill="1" applyBorder="1" applyAlignment="1"/>
    <xf numFmtId="0" fontId="5" fillId="0" borderId="34" xfId="0" applyFont="1" applyFill="1" applyBorder="1" applyAlignment="1">
      <alignment horizontal="justify" vertical="center" wrapText="1"/>
    </xf>
    <xf numFmtId="0" fontId="5" fillId="0" borderId="32" xfId="0" applyFont="1" applyFill="1" applyBorder="1" applyAlignment="1">
      <alignment horizontal="justify" vertical="center" wrapText="1"/>
    </xf>
    <xf numFmtId="0" fontId="5" fillId="0" borderId="43" xfId="0" applyFont="1" applyFill="1" applyBorder="1" applyAlignment="1">
      <alignment horizontal="justify"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4" fontId="2" fillId="0" borderId="47" xfId="0" applyNumberFormat="1" applyFont="1" applyFill="1" applyBorder="1" applyAlignment="1">
      <alignment horizontal="center" vertical="center"/>
    </xf>
    <xf numFmtId="4" fontId="2" fillId="0" borderId="53" xfId="0" applyNumberFormat="1" applyFont="1" applyFill="1" applyBorder="1" applyAlignment="1">
      <alignment horizontal="center" vertical="center"/>
    </xf>
    <xf numFmtId="4" fontId="2" fillId="0" borderId="44"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wrapText="1"/>
    </xf>
    <xf numFmtId="0" fontId="5" fillId="0" borderId="45"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1" fontId="4" fillId="0" borderId="22" xfId="2" applyNumberFormat="1" applyFont="1" applyFill="1" applyBorder="1" applyAlignment="1">
      <alignment horizontal="center" vertical="center" wrapText="1"/>
    </xf>
    <xf numFmtId="1" fontId="4" fillId="0" borderId="23" xfId="2" applyNumberFormat="1" applyFont="1" applyFill="1" applyBorder="1" applyAlignment="1">
      <alignment horizontal="center" vertical="center" wrapText="1"/>
    </xf>
    <xf numFmtId="9" fontId="4" fillId="0" borderId="2" xfId="1" applyFont="1" applyFill="1" applyBorder="1" applyAlignment="1">
      <alignment horizontal="center" vertical="center" wrapText="1"/>
    </xf>
    <xf numFmtId="9" fontId="4" fillId="0" borderId="7" xfId="1" applyFont="1" applyFill="1" applyBorder="1" applyAlignment="1">
      <alignment horizontal="center" vertical="center" wrapText="1"/>
    </xf>
    <xf numFmtId="9" fontId="4" fillId="0" borderId="48" xfId="1" applyFont="1" applyFill="1" applyBorder="1" applyAlignment="1">
      <alignment horizontal="center" vertical="center" wrapText="1"/>
    </xf>
    <xf numFmtId="9" fontId="4" fillId="0" borderId="49" xfId="1" applyFont="1" applyFill="1" applyBorder="1" applyAlignment="1">
      <alignment horizontal="center" vertical="center" wrapText="1"/>
    </xf>
    <xf numFmtId="1" fontId="4" fillId="0" borderId="31" xfId="2" applyNumberFormat="1" applyFont="1" applyFill="1" applyBorder="1" applyAlignment="1">
      <alignment horizontal="center" vertical="center" wrapText="1"/>
    </xf>
    <xf numFmtId="1" fontId="5" fillId="0" borderId="27" xfId="2" applyNumberFormat="1" applyFont="1" applyFill="1" applyBorder="1" applyAlignment="1">
      <alignment horizontal="center" vertical="center" wrapText="1"/>
    </xf>
    <xf numFmtId="1" fontId="5" fillId="0" borderId="28"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xf numFmtId="0" fontId="4" fillId="0" borderId="34" xfId="0" applyFont="1" applyFill="1" applyBorder="1" applyAlignment="1">
      <alignment horizontal="justify" vertical="center" wrapText="1"/>
    </xf>
    <xf numFmtId="0" fontId="4" fillId="0" borderId="43" xfId="0" applyFont="1" applyFill="1" applyBorder="1" applyAlignment="1">
      <alignment horizontal="justify" vertical="center" wrapText="1"/>
    </xf>
    <xf numFmtId="14" fontId="2" fillId="0" borderId="22" xfId="0" applyNumberFormat="1"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2" borderId="13" xfId="0" applyFont="1" applyFill="1" applyBorder="1" applyAlignment="1"/>
    <xf numFmtId="0" fontId="9" fillId="2" borderId="11" xfId="0" applyFont="1" applyFill="1" applyBorder="1" applyAlignment="1">
      <alignment horizontal="center" vertical="center" wrapText="1"/>
    </xf>
    <xf numFmtId="0" fontId="10" fillId="2" borderId="14" xfId="0" applyFont="1" applyFill="1" applyBorder="1" applyAlignment="1"/>
    <xf numFmtId="0" fontId="9" fillId="2" borderId="12" xfId="0" applyFont="1" applyFill="1" applyBorder="1" applyAlignment="1">
      <alignment horizontal="center" vertical="center" wrapText="1"/>
    </xf>
    <xf numFmtId="0" fontId="10" fillId="2" borderId="15" xfId="0" applyFont="1" applyFill="1" applyBorder="1" applyAlignment="1"/>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0" fillId="2" borderId="20" xfId="0" applyFont="1" applyFill="1" applyBorder="1" applyAlignment="1"/>
  </cellXfs>
  <cellStyles count="4">
    <cellStyle name="Millares [0]" xfId="2" builtinId="6"/>
    <cellStyle name="Moneda [0]" xfId="3" builtinId="7"/>
    <cellStyle name="Normal" xfId="0" builtinId="0"/>
    <cellStyle name="Porcentaje" xfId="1" builtinId="5"/>
  </cellStyles>
  <dxfs count="0"/>
  <tableStyles count="0" defaultTableStyle="TableStyleMedium9" defaultPivotStyle="PivotStyleLight16"/>
  <colors>
    <mruColors>
      <color rgb="FFED42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33"/>
  <sheetViews>
    <sheetView tabSelected="1" topLeftCell="A29" zoomScaleNormal="100" zoomScaleSheetLayoutView="20" zoomScalePageLayoutView="10" workbookViewId="0">
      <selection activeCell="B31" sqref="B31"/>
    </sheetView>
  </sheetViews>
  <sheetFormatPr baseColWidth="10" defaultColWidth="11.453125" defaultRowHeight="14.5" x14ac:dyDescent="0.35"/>
  <cols>
    <col min="1" max="1" width="21.1796875" customWidth="1"/>
    <col min="2" max="2" width="19.453125" customWidth="1"/>
    <col min="3" max="3" width="21.54296875" bestFit="1" customWidth="1"/>
    <col min="4" max="4" width="22" bestFit="1" customWidth="1"/>
    <col min="5" max="7" width="22.54296875" customWidth="1"/>
    <col min="8" max="9" width="20.453125" customWidth="1"/>
    <col min="10" max="10" width="22.26953125" customWidth="1"/>
    <col min="11" max="11" width="15.81640625" customWidth="1"/>
    <col min="12" max="12" width="18.54296875" customWidth="1"/>
    <col min="13" max="18" width="18.1796875" customWidth="1"/>
    <col min="19" max="19" width="19.81640625" customWidth="1"/>
    <col min="20" max="20" width="15.26953125" bestFit="1" customWidth="1"/>
    <col min="21" max="21" width="27.1796875" style="26" customWidth="1"/>
    <col min="22" max="23" width="18.54296875" customWidth="1"/>
    <col min="24" max="24" width="12.26953125" customWidth="1"/>
    <col min="25" max="25" width="14.1796875" customWidth="1"/>
    <col min="26" max="26" width="14" style="37" customWidth="1"/>
    <col min="27" max="28" width="15.26953125" customWidth="1"/>
    <col min="29" max="29" width="23.26953125" style="98" customWidth="1"/>
    <col min="30" max="33" width="23.26953125" style="99" customWidth="1"/>
    <col min="34" max="34" width="23.7265625" customWidth="1"/>
    <col min="35" max="35" width="13.54296875" bestFit="1" customWidth="1"/>
    <col min="36" max="36" width="13.54296875" customWidth="1"/>
    <col min="37" max="37" width="12.7265625" bestFit="1" customWidth="1"/>
    <col min="38" max="38" width="22.7265625" customWidth="1"/>
    <col min="39" max="40" width="22.81640625" customWidth="1"/>
    <col min="41" max="41" width="72.81640625" customWidth="1"/>
    <col min="42" max="42" width="11.453125" style="75"/>
    <col min="43" max="43" width="24" style="75" bestFit="1" customWidth="1"/>
    <col min="44" max="70" width="11.453125" style="75"/>
  </cols>
  <sheetData>
    <row r="1" spans="1:70" ht="23.25" customHeight="1" x14ac:dyDescent="0.6">
      <c r="A1" s="204" t="s">
        <v>127</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row>
    <row r="2" spans="1:70" ht="23.25" customHeight="1" thickBot="1" x14ac:dyDescent="0.65">
      <c r="A2" s="207" t="s">
        <v>0</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9"/>
      <c r="AF2" s="209"/>
      <c r="AG2" s="209"/>
      <c r="AH2" s="208"/>
      <c r="AI2" s="208"/>
      <c r="AJ2" s="208"/>
      <c r="AK2" s="208"/>
      <c r="AL2" s="208"/>
      <c r="AM2" s="208"/>
      <c r="AN2" s="208"/>
      <c r="AO2" s="210"/>
    </row>
    <row r="3" spans="1:70" s="2" customFormat="1" ht="21" customHeight="1" x14ac:dyDescent="0.35">
      <c r="A3" s="211" t="s">
        <v>1</v>
      </c>
      <c r="B3" s="158" t="s">
        <v>2</v>
      </c>
      <c r="C3" s="158" t="s">
        <v>3</v>
      </c>
      <c r="D3" s="158" t="s">
        <v>4</v>
      </c>
      <c r="E3" s="158" t="s">
        <v>5</v>
      </c>
      <c r="F3" s="158" t="s">
        <v>6</v>
      </c>
      <c r="G3" s="158" t="s">
        <v>7</v>
      </c>
      <c r="H3" s="213" t="s">
        <v>8</v>
      </c>
      <c r="I3" s="158" t="s">
        <v>10</v>
      </c>
      <c r="J3" s="211" t="s">
        <v>9</v>
      </c>
      <c r="K3" s="158" t="s">
        <v>11</v>
      </c>
      <c r="L3" s="158" t="s">
        <v>12</v>
      </c>
      <c r="M3" s="145" t="s">
        <v>128</v>
      </c>
      <c r="N3" s="145" t="s">
        <v>130</v>
      </c>
      <c r="O3" s="145" t="s">
        <v>129</v>
      </c>
      <c r="P3" s="145" t="s">
        <v>131</v>
      </c>
      <c r="Q3" s="145" t="s">
        <v>132</v>
      </c>
      <c r="R3" s="145" t="s">
        <v>133</v>
      </c>
      <c r="S3" s="218" t="s">
        <v>13</v>
      </c>
      <c r="T3" s="213" t="s">
        <v>14</v>
      </c>
      <c r="U3" s="216" t="s">
        <v>15</v>
      </c>
      <c r="V3" s="158" t="s">
        <v>16</v>
      </c>
      <c r="W3" s="223" t="s">
        <v>17</v>
      </c>
      <c r="X3" s="158" t="s">
        <v>18</v>
      </c>
      <c r="Y3" s="158" t="s">
        <v>19</v>
      </c>
      <c r="Z3" s="231" t="s">
        <v>20</v>
      </c>
      <c r="AA3" s="213" t="s">
        <v>21</v>
      </c>
      <c r="AB3" s="137" t="s">
        <v>22</v>
      </c>
      <c r="AC3" s="235" t="s">
        <v>134</v>
      </c>
      <c r="AD3" s="233" t="s">
        <v>135</v>
      </c>
      <c r="AE3" s="156" t="s">
        <v>136</v>
      </c>
      <c r="AF3" s="231" t="s">
        <v>137</v>
      </c>
      <c r="AG3" s="240" t="s">
        <v>138</v>
      </c>
      <c r="AH3" s="218" t="s">
        <v>23</v>
      </c>
      <c r="AI3" s="158" t="s">
        <v>24</v>
      </c>
      <c r="AJ3" s="158" t="s">
        <v>25</v>
      </c>
      <c r="AK3" s="158" t="s">
        <v>26</v>
      </c>
      <c r="AL3" s="137" t="s">
        <v>139</v>
      </c>
      <c r="AM3" s="137" t="s">
        <v>140</v>
      </c>
      <c r="AN3" s="137" t="s">
        <v>141</v>
      </c>
      <c r="AO3" s="145" t="s">
        <v>30</v>
      </c>
      <c r="AP3" s="76"/>
      <c r="AQ3" s="76"/>
      <c r="AR3" s="76"/>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row>
    <row r="4" spans="1:70" s="2" customFormat="1" ht="60.75" customHeight="1" thickBot="1" x14ac:dyDescent="0.4">
      <c r="A4" s="212"/>
      <c r="B4" s="159"/>
      <c r="C4" s="159"/>
      <c r="D4" s="159"/>
      <c r="E4" s="159"/>
      <c r="F4" s="159"/>
      <c r="G4" s="159"/>
      <c r="H4" s="214"/>
      <c r="I4" s="159"/>
      <c r="J4" s="212"/>
      <c r="K4" s="159"/>
      <c r="L4" s="159"/>
      <c r="M4" s="215"/>
      <c r="N4" s="146"/>
      <c r="O4" s="146"/>
      <c r="P4" s="146"/>
      <c r="Q4" s="146"/>
      <c r="R4" s="146"/>
      <c r="S4" s="219"/>
      <c r="T4" s="214"/>
      <c r="U4" s="217"/>
      <c r="V4" s="159"/>
      <c r="W4" s="224"/>
      <c r="X4" s="159"/>
      <c r="Y4" s="159"/>
      <c r="Z4" s="232"/>
      <c r="AA4" s="214"/>
      <c r="AB4" s="138"/>
      <c r="AC4" s="236"/>
      <c r="AD4" s="234"/>
      <c r="AE4" s="156"/>
      <c r="AF4" s="237"/>
      <c r="AG4" s="241"/>
      <c r="AH4" s="219"/>
      <c r="AI4" s="159"/>
      <c r="AJ4" s="159"/>
      <c r="AK4" s="159"/>
      <c r="AL4" s="138"/>
      <c r="AM4" s="138"/>
      <c r="AN4" s="138"/>
      <c r="AO4" s="215"/>
      <c r="AP4" s="76"/>
      <c r="AQ4" s="76"/>
      <c r="AR4" s="76"/>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row>
    <row r="5" spans="1:70" s="1" customFormat="1" ht="67.5" customHeight="1" thickBot="1" x14ac:dyDescent="0.4">
      <c r="A5" s="193" t="s">
        <v>31</v>
      </c>
      <c r="B5" s="196" t="s">
        <v>32</v>
      </c>
      <c r="C5" s="196" t="s">
        <v>33</v>
      </c>
      <c r="D5" s="196" t="s">
        <v>34</v>
      </c>
      <c r="E5" s="196" t="s">
        <v>35</v>
      </c>
      <c r="F5" s="196" t="s">
        <v>36</v>
      </c>
      <c r="G5" s="196" t="s">
        <v>37</v>
      </c>
      <c r="H5" s="190" t="s">
        <v>38</v>
      </c>
      <c r="I5" s="29" t="s">
        <v>40</v>
      </c>
      <c r="J5" s="28" t="s">
        <v>39</v>
      </c>
      <c r="K5" s="116">
        <v>9</v>
      </c>
      <c r="L5" s="116">
        <v>17</v>
      </c>
      <c r="M5" s="30">
        <v>8</v>
      </c>
      <c r="N5" s="3">
        <v>0</v>
      </c>
      <c r="O5" s="3">
        <v>0</v>
      </c>
      <c r="P5" s="4">
        <v>1</v>
      </c>
      <c r="Q5" s="153" t="s">
        <v>38</v>
      </c>
      <c r="R5" s="147">
        <f>AVERAGE(P5:P29)</f>
        <v>0.64227386934673369</v>
      </c>
      <c r="S5" s="167" t="s">
        <v>41</v>
      </c>
      <c r="T5" s="174">
        <v>20181300102.139999</v>
      </c>
      <c r="U5" s="40" t="s">
        <v>42</v>
      </c>
      <c r="V5" s="38" t="s">
        <v>43</v>
      </c>
      <c r="W5" s="38" t="s">
        <v>44</v>
      </c>
      <c r="X5" s="41">
        <v>409</v>
      </c>
      <c r="Y5" s="42" t="s">
        <v>45</v>
      </c>
      <c r="Z5" s="43">
        <v>0</v>
      </c>
      <c r="AA5" s="70">
        <v>450</v>
      </c>
      <c r="AB5" s="41">
        <v>450</v>
      </c>
      <c r="AC5" s="84">
        <v>0</v>
      </c>
      <c r="AD5" s="121">
        <v>0</v>
      </c>
      <c r="AE5" s="131">
        <v>0</v>
      </c>
      <c r="AF5" s="238" t="s">
        <v>38</v>
      </c>
      <c r="AG5" s="147">
        <f>AVERAGE(AE5:AE29)</f>
        <v>0.43073529411764705</v>
      </c>
      <c r="AH5" s="44">
        <v>151000</v>
      </c>
      <c r="AI5" s="45" t="s">
        <v>46</v>
      </c>
      <c r="AJ5" s="45" t="s">
        <v>46</v>
      </c>
      <c r="AK5" s="42" t="s">
        <v>47</v>
      </c>
      <c r="AL5" s="139">
        <v>20154016050.220001</v>
      </c>
      <c r="AM5" s="139">
        <v>14897558419</v>
      </c>
      <c r="AN5" s="142">
        <f>+AM5/AL5</f>
        <v>0.73918559863592936</v>
      </c>
      <c r="AO5" s="46" t="s">
        <v>48</v>
      </c>
      <c r="AP5" s="78"/>
      <c r="AQ5" s="83"/>
      <c r="AR5" s="78"/>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row>
    <row r="6" spans="1:70" s="1" customFormat="1" ht="30" customHeight="1" x14ac:dyDescent="0.35">
      <c r="A6" s="194"/>
      <c r="B6" s="163"/>
      <c r="C6" s="163"/>
      <c r="D6" s="163"/>
      <c r="E6" s="163"/>
      <c r="F6" s="163"/>
      <c r="G6" s="163"/>
      <c r="H6" s="191"/>
      <c r="I6" s="160" t="s">
        <v>50</v>
      </c>
      <c r="J6" s="198" t="s">
        <v>49</v>
      </c>
      <c r="K6" s="160">
        <v>0</v>
      </c>
      <c r="L6" s="160">
        <v>0</v>
      </c>
      <c r="M6" s="201">
        <v>1</v>
      </c>
      <c r="N6" s="160">
        <v>0</v>
      </c>
      <c r="O6" s="160">
        <v>0</v>
      </c>
      <c r="P6" s="147">
        <v>0</v>
      </c>
      <c r="Q6" s="154"/>
      <c r="R6" s="148"/>
      <c r="S6" s="168"/>
      <c r="T6" s="175"/>
      <c r="U6" s="180" t="s">
        <v>51</v>
      </c>
      <c r="V6" s="177" t="s">
        <v>52</v>
      </c>
      <c r="W6" s="47" t="s">
        <v>53</v>
      </c>
      <c r="X6" s="183">
        <v>1</v>
      </c>
      <c r="Y6" s="188" t="s">
        <v>45</v>
      </c>
      <c r="Z6" s="185">
        <v>0</v>
      </c>
      <c r="AA6" s="228">
        <v>1</v>
      </c>
      <c r="AB6" s="183">
        <v>1</v>
      </c>
      <c r="AC6" s="85">
        <v>0.75</v>
      </c>
      <c r="AD6" s="122">
        <v>0.75</v>
      </c>
      <c r="AE6" s="157">
        <f>AVERAGE(AD6:AD9)</f>
        <v>0.1875</v>
      </c>
      <c r="AF6" s="186"/>
      <c r="AG6" s="148"/>
      <c r="AH6" s="225">
        <v>452000</v>
      </c>
      <c r="AI6" s="177" t="s">
        <v>46</v>
      </c>
      <c r="AJ6" s="177" t="s">
        <v>46</v>
      </c>
      <c r="AK6" s="188" t="s">
        <v>47</v>
      </c>
      <c r="AL6" s="140"/>
      <c r="AM6" s="140"/>
      <c r="AN6" s="143"/>
      <c r="AO6" s="220" t="s">
        <v>54</v>
      </c>
      <c r="AP6" s="78"/>
      <c r="AQ6" s="78"/>
      <c r="AR6" s="78"/>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row>
    <row r="7" spans="1:70" s="1" customFormat="1" ht="27" customHeight="1" x14ac:dyDescent="0.35">
      <c r="A7" s="194"/>
      <c r="B7" s="163"/>
      <c r="C7" s="163"/>
      <c r="D7" s="163"/>
      <c r="E7" s="163"/>
      <c r="F7" s="163"/>
      <c r="G7" s="163"/>
      <c r="H7" s="191"/>
      <c r="I7" s="161"/>
      <c r="J7" s="199"/>
      <c r="K7" s="161"/>
      <c r="L7" s="161"/>
      <c r="M7" s="202"/>
      <c r="N7" s="161"/>
      <c r="O7" s="161"/>
      <c r="P7" s="148"/>
      <c r="Q7" s="154"/>
      <c r="R7" s="148"/>
      <c r="S7" s="168"/>
      <c r="T7" s="175"/>
      <c r="U7" s="181"/>
      <c r="V7" s="178"/>
      <c r="W7" s="27" t="s">
        <v>55</v>
      </c>
      <c r="X7" s="154"/>
      <c r="Y7" s="148"/>
      <c r="Z7" s="186"/>
      <c r="AA7" s="229"/>
      <c r="AB7" s="154"/>
      <c r="AC7" s="86">
        <v>0</v>
      </c>
      <c r="AD7" s="123">
        <v>0</v>
      </c>
      <c r="AE7" s="157"/>
      <c r="AF7" s="186"/>
      <c r="AG7" s="148"/>
      <c r="AH7" s="226"/>
      <c r="AI7" s="178"/>
      <c r="AJ7" s="178"/>
      <c r="AK7" s="148"/>
      <c r="AL7" s="140"/>
      <c r="AM7" s="140"/>
      <c r="AN7" s="143"/>
      <c r="AO7" s="221"/>
      <c r="AP7" s="78"/>
      <c r="AQ7" s="78"/>
      <c r="AR7" s="78"/>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row>
    <row r="8" spans="1:70" s="1" customFormat="1" ht="43.5" x14ac:dyDescent="0.35">
      <c r="A8" s="194"/>
      <c r="B8" s="163"/>
      <c r="C8" s="163"/>
      <c r="D8" s="163"/>
      <c r="E8" s="163"/>
      <c r="F8" s="163"/>
      <c r="G8" s="163"/>
      <c r="H8" s="191"/>
      <c r="I8" s="161"/>
      <c r="J8" s="199"/>
      <c r="K8" s="161"/>
      <c r="L8" s="161"/>
      <c r="M8" s="202"/>
      <c r="N8" s="161"/>
      <c r="O8" s="161"/>
      <c r="P8" s="148"/>
      <c r="Q8" s="154"/>
      <c r="R8" s="148"/>
      <c r="S8" s="168"/>
      <c r="T8" s="175"/>
      <c r="U8" s="181"/>
      <c r="V8" s="178"/>
      <c r="W8" s="27" t="s">
        <v>56</v>
      </c>
      <c r="X8" s="154"/>
      <c r="Y8" s="148"/>
      <c r="Z8" s="186"/>
      <c r="AA8" s="229"/>
      <c r="AB8" s="154"/>
      <c r="AC8" s="86">
        <v>0</v>
      </c>
      <c r="AD8" s="123">
        <v>0</v>
      </c>
      <c r="AE8" s="157"/>
      <c r="AF8" s="186"/>
      <c r="AG8" s="148"/>
      <c r="AH8" s="226"/>
      <c r="AI8" s="178"/>
      <c r="AJ8" s="178"/>
      <c r="AK8" s="148"/>
      <c r="AL8" s="140"/>
      <c r="AM8" s="140"/>
      <c r="AN8" s="143"/>
      <c r="AO8" s="221"/>
      <c r="AP8" s="78"/>
      <c r="AQ8" s="78"/>
      <c r="AR8" s="78"/>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row>
    <row r="9" spans="1:70" s="1" customFormat="1" ht="29.5" thickBot="1" x14ac:dyDescent="0.4">
      <c r="A9" s="194"/>
      <c r="B9" s="163"/>
      <c r="C9" s="163"/>
      <c r="D9" s="163"/>
      <c r="E9" s="163"/>
      <c r="F9" s="163"/>
      <c r="G9" s="163"/>
      <c r="H9" s="191"/>
      <c r="I9" s="161"/>
      <c r="J9" s="199"/>
      <c r="K9" s="161"/>
      <c r="L9" s="161"/>
      <c r="M9" s="202"/>
      <c r="N9" s="161"/>
      <c r="O9" s="161"/>
      <c r="P9" s="148"/>
      <c r="Q9" s="154"/>
      <c r="R9" s="148"/>
      <c r="S9" s="168"/>
      <c r="T9" s="175"/>
      <c r="U9" s="181"/>
      <c r="V9" s="179"/>
      <c r="W9" s="32" t="s">
        <v>57</v>
      </c>
      <c r="X9" s="184"/>
      <c r="Y9" s="189"/>
      <c r="Z9" s="187"/>
      <c r="AA9" s="230"/>
      <c r="AB9" s="184"/>
      <c r="AC9" s="87">
        <v>0</v>
      </c>
      <c r="AD9" s="123">
        <v>0</v>
      </c>
      <c r="AE9" s="157"/>
      <c r="AF9" s="186"/>
      <c r="AG9" s="148"/>
      <c r="AH9" s="226"/>
      <c r="AI9" s="179"/>
      <c r="AJ9" s="179"/>
      <c r="AK9" s="189"/>
      <c r="AL9" s="140"/>
      <c r="AM9" s="140"/>
      <c r="AN9" s="143"/>
      <c r="AO9" s="222"/>
      <c r="AP9" s="78"/>
      <c r="AQ9" s="78"/>
      <c r="AR9" s="78"/>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row>
    <row r="10" spans="1:70" s="1" customFormat="1" ht="29" x14ac:dyDescent="0.35">
      <c r="A10" s="194"/>
      <c r="B10" s="163"/>
      <c r="C10" s="163"/>
      <c r="D10" s="163"/>
      <c r="E10" s="163"/>
      <c r="F10" s="163"/>
      <c r="G10" s="163"/>
      <c r="H10" s="191"/>
      <c r="I10" s="161"/>
      <c r="J10" s="199"/>
      <c r="K10" s="161"/>
      <c r="L10" s="161"/>
      <c r="M10" s="202"/>
      <c r="N10" s="161"/>
      <c r="O10" s="161"/>
      <c r="P10" s="148"/>
      <c r="Q10" s="154"/>
      <c r="R10" s="148"/>
      <c r="S10" s="168"/>
      <c r="T10" s="175"/>
      <c r="U10" s="181"/>
      <c r="V10" s="178" t="s">
        <v>58</v>
      </c>
      <c r="W10" s="34" t="s">
        <v>53</v>
      </c>
      <c r="X10" s="154">
        <v>1</v>
      </c>
      <c r="Y10" s="148" t="s">
        <v>45</v>
      </c>
      <c r="Z10" s="186">
        <v>0</v>
      </c>
      <c r="AA10" s="229">
        <v>0</v>
      </c>
      <c r="AB10" s="183">
        <v>0</v>
      </c>
      <c r="AC10" s="86">
        <v>0</v>
      </c>
      <c r="AD10" s="123">
        <v>0</v>
      </c>
      <c r="AE10" s="157">
        <f>AVERAGE(AD10:AD13)</f>
        <v>0</v>
      </c>
      <c r="AF10" s="186"/>
      <c r="AG10" s="148"/>
      <c r="AH10" s="226"/>
      <c r="AI10" s="178" t="s">
        <v>46</v>
      </c>
      <c r="AJ10" s="178" t="s">
        <v>46</v>
      </c>
      <c r="AK10" s="148" t="s">
        <v>47</v>
      </c>
      <c r="AL10" s="140"/>
      <c r="AM10" s="140"/>
      <c r="AN10" s="143"/>
      <c r="AO10" s="221" t="s">
        <v>59</v>
      </c>
      <c r="AP10" s="78"/>
      <c r="AQ10" s="78"/>
      <c r="AR10" s="78"/>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row>
    <row r="11" spans="1:70" s="1" customFormat="1" ht="27" customHeight="1" x14ac:dyDescent="0.35">
      <c r="A11" s="194"/>
      <c r="B11" s="163"/>
      <c r="C11" s="163"/>
      <c r="D11" s="163"/>
      <c r="E11" s="163"/>
      <c r="F11" s="163"/>
      <c r="G11" s="163"/>
      <c r="H11" s="191"/>
      <c r="I11" s="161"/>
      <c r="J11" s="199"/>
      <c r="K11" s="161"/>
      <c r="L11" s="161"/>
      <c r="M11" s="202"/>
      <c r="N11" s="161"/>
      <c r="O11" s="161"/>
      <c r="P11" s="148"/>
      <c r="Q11" s="154"/>
      <c r="R11" s="148"/>
      <c r="S11" s="168"/>
      <c r="T11" s="175"/>
      <c r="U11" s="181"/>
      <c r="V11" s="178"/>
      <c r="W11" s="27" t="s">
        <v>55</v>
      </c>
      <c r="X11" s="154"/>
      <c r="Y11" s="148"/>
      <c r="Z11" s="186"/>
      <c r="AA11" s="229"/>
      <c r="AB11" s="154"/>
      <c r="AC11" s="86">
        <v>0</v>
      </c>
      <c r="AD11" s="123">
        <v>0</v>
      </c>
      <c r="AE11" s="157"/>
      <c r="AF11" s="186"/>
      <c r="AG11" s="148"/>
      <c r="AH11" s="226"/>
      <c r="AI11" s="178"/>
      <c r="AJ11" s="178"/>
      <c r="AK11" s="148"/>
      <c r="AL11" s="140"/>
      <c r="AM11" s="140"/>
      <c r="AN11" s="143"/>
      <c r="AO11" s="221"/>
      <c r="AP11" s="78"/>
      <c r="AQ11" s="78"/>
      <c r="AR11" s="78"/>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row>
    <row r="12" spans="1:70" s="1" customFormat="1" ht="43.5" x14ac:dyDescent="0.35">
      <c r="A12" s="194"/>
      <c r="B12" s="163"/>
      <c r="C12" s="163"/>
      <c r="D12" s="163"/>
      <c r="E12" s="163"/>
      <c r="F12" s="163"/>
      <c r="G12" s="163"/>
      <c r="H12" s="191"/>
      <c r="I12" s="161"/>
      <c r="J12" s="199"/>
      <c r="K12" s="161"/>
      <c r="L12" s="161"/>
      <c r="M12" s="202"/>
      <c r="N12" s="161"/>
      <c r="O12" s="161"/>
      <c r="P12" s="148"/>
      <c r="Q12" s="154"/>
      <c r="R12" s="148"/>
      <c r="S12" s="168"/>
      <c r="T12" s="175"/>
      <c r="U12" s="181"/>
      <c r="V12" s="178"/>
      <c r="W12" s="27" t="s">
        <v>56</v>
      </c>
      <c r="X12" s="154"/>
      <c r="Y12" s="148"/>
      <c r="Z12" s="186"/>
      <c r="AA12" s="229"/>
      <c r="AB12" s="154"/>
      <c r="AC12" s="86">
        <v>0</v>
      </c>
      <c r="AD12" s="123">
        <v>0</v>
      </c>
      <c r="AE12" s="157"/>
      <c r="AF12" s="186"/>
      <c r="AG12" s="148"/>
      <c r="AH12" s="226"/>
      <c r="AI12" s="178"/>
      <c r="AJ12" s="178"/>
      <c r="AK12" s="148"/>
      <c r="AL12" s="140"/>
      <c r="AM12" s="140"/>
      <c r="AN12" s="143"/>
      <c r="AO12" s="221"/>
      <c r="AP12" s="78"/>
      <c r="AQ12" s="78"/>
      <c r="AR12" s="78"/>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row>
    <row r="13" spans="1:70" s="1" customFormat="1" ht="29.5" thickBot="1" x14ac:dyDescent="0.4">
      <c r="A13" s="194"/>
      <c r="B13" s="163"/>
      <c r="C13" s="163"/>
      <c r="D13" s="163"/>
      <c r="E13" s="163"/>
      <c r="F13" s="163"/>
      <c r="G13" s="163"/>
      <c r="H13" s="191"/>
      <c r="I13" s="162"/>
      <c r="J13" s="200"/>
      <c r="K13" s="162"/>
      <c r="L13" s="162"/>
      <c r="M13" s="203"/>
      <c r="N13" s="162"/>
      <c r="O13" s="162"/>
      <c r="P13" s="149"/>
      <c r="Q13" s="154"/>
      <c r="R13" s="148"/>
      <c r="S13" s="168"/>
      <c r="T13" s="175"/>
      <c r="U13" s="182"/>
      <c r="V13" s="179"/>
      <c r="W13" s="32" t="s">
        <v>57</v>
      </c>
      <c r="X13" s="184"/>
      <c r="Y13" s="189"/>
      <c r="Z13" s="187"/>
      <c r="AA13" s="230"/>
      <c r="AB13" s="184"/>
      <c r="AC13" s="88">
        <v>0</v>
      </c>
      <c r="AD13" s="124">
        <v>0</v>
      </c>
      <c r="AE13" s="157"/>
      <c r="AF13" s="186"/>
      <c r="AG13" s="148"/>
      <c r="AH13" s="227"/>
      <c r="AI13" s="179"/>
      <c r="AJ13" s="179"/>
      <c r="AK13" s="189"/>
      <c r="AL13" s="140"/>
      <c r="AM13" s="140"/>
      <c r="AN13" s="143"/>
      <c r="AO13" s="222"/>
      <c r="AP13" s="78"/>
      <c r="AQ13" s="78"/>
      <c r="AR13" s="78"/>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row>
    <row r="14" spans="1:70" s="1" customFormat="1" ht="39.5" thickBot="1" x14ac:dyDescent="0.4">
      <c r="A14" s="194"/>
      <c r="B14" s="163"/>
      <c r="C14" s="163"/>
      <c r="D14" s="163"/>
      <c r="E14" s="163"/>
      <c r="F14" s="163"/>
      <c r="G14" s="163"/>
      <c r="H14" s="191"/>
      <c r="I14" s="118" t="s">
        <v>61</v>
      </c>
      <c r="J14" s="108" t="s">
        <v>60</v>
      </c>
      <c r="K14" s="109" t="s">
        <v>62</v>
      </c>
      <c r="L14" s="109">
        <v>1</v>
      </c>
      <c r="M14" s="110">
        <v>1</v>
      </c>
      <c r="N14" s="117">
        <v>0</v>
      </c>
      <c r="O14" s="117">
        <v>0</v>
      </c>
      <c r="P14" s="6">
        <v>1</v>
      </c>
      <c r="Q14" s="154"/>
      <c r="R14" s="148"/>
      <c r="S14" s="168"/>
      <c r="T14" s="175"/>
      <c r="U14" s="40" t="s">
        <v>63</v>
      </c>
      <c r="V14" s="38" t="s">
        <v>61</v>
      </c>
      <c r="W14" s="38" t="s">
        <v>44</v>
      </c>
      <c r="X14" s="41">
        <v>1</v>
      </c>
      <c r="Y14" s="42" t="s">
        <v>45</v>
      </c>
      <c r="Z14" s="43">
        <v>1</v>
      </c>
      <c r="AA14" s="70">
        <v>1</v>
      </c>
      <c r="AB14" s="41">
        <v>1</v>
      </c>
      <c r="AC14" s="84">
        <v>1</v>
      </c>
      <c r="AD14" s="125">
        <v>1</v>
      </c>
      <c r="AE14" s="131">
        <v>1</v>
      </c>
      <c r="AF14" s="186"/>
      <c r="AG14" s="148"/>
      <c r="AH14" s="44" t="s">
        <v>64</v>
      </c>
      <c r="AI14" s="45" t="s">
        <v>46</v>
      </c>
      <c r="AJ14" s="45" t="s">
        <v>46</v>
      </c>
      <c r="AK14" s="42" t="s">
        <v>47</v>
      </c>
      <c r="AL14" s="140"/>
      <c r="AM14" s="140"/>
      <c r="AN14" s="143"/>
      <c r="AO14" s="50" t="s">
        <v>65</v>
      </c>
      <c r="AP14" s="78"/>
      <c r="AQ14" s="78"/>
      <c r="AR14" s="78"/>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row>
    <row r="15" spans="1:70" s="1" customFormat="1" ht="82.5" customHeight="1" x14ac:dyDescent="0.35">
      <c r="A15" s="194"/>
      <c r="B15" s="163"/>
      <c r="C15" s="163"/>
      <c r="D15" s="163"/>
      <c r="E15" s="163"/>
      <c r="F15" s="163"/>
      <c r="G15" s="163"/>
      <c r="H15" s="191"/>
      <c r="I15" s="117"/>
      <c r="J15" s="104"/>
      <c r="K15" s="106"/>
      <c r="L15" s="6"/>
      <c r="M15" s="8"/>
      <c r="N15" s="4"/>
      <c r="O15" s="4"/>
      <c r="P15" s="4"/>
      <c r="Q15" s="154"/>
      <c r="R15" s="148"/>
      <c r="S15" s="168"/>
      <c r="T15" s="175"/>
      <c r="U15" s="170" t="s">
        <v>66</v>
      </c>
      <c r="V15" s="105" t="s">
        <v>67</v>
      </c>
      <c r="W15" s="105" t="s">
        <v>44</v>
      </c>
      <c r="X15" s="31">
        <v>7.8</v>
      </c>
      <c r="Y15" s="48" t="s">
        <v>68</v>
      </c>
      <c r="Z15" s="51" t="s">
        <v>69</v>
      </c>
      <c r="AA15" s="113" t="s">
        <v>70</v>
      </c>
      <c r="AB15" s="31" t="s">
        <v>71</v>
      </c>
      <c r="AC15" s="89" t="s">
        <v>72</v>
      </c>
      <c r="AD15" s="122" t="s">
        <v>72</v>
      </c>
      <c r="AE15" s="131">
        <f>6.63/7.8</f>
        <v>0.85</v>
      </c>
      <c r="AF15" s="186"/>
      <c r="AG15" s="148"/>
      <c r="AH15" s="165">
        <v>452000</v>
      </c>
      <c r="AI15" s="52">
        <v>43831</v>
      </c>
      <c r="AJ15" s="52">
        <v>43902</v>
      </c>
      <c r="AK15" s="48" t="s">
        <v>47</v>
      </c>
      <c r="AL15" s="140"/>
      <c r="AM15" s="140"/>
      <c r="AN15" s="143"/>
      <c r="AO15" s="53" t="s">
        <v>73</v>
      </c>
      <c r="AP15" s="78"/>
      <c r="AQ15" s="78"/>
      <c r="AR15" s="78"/>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row>
    <row r="16" spans="1:70" s="1" customFormat="1" ht="191.25" customHeight="1" thickBot="1" x14ac:dyDescent="0.4">
      <c r="A16" s="194"/>
      <c r="B16" s="163"/>
      <c r="C16" s="163"/>
      <c r="D16" s="163"/>
      <c r="E16" s="163"/>
      <c r="F16" s="163"/>
      <c r="G16" s="163"/>
      <c r="H16" s="191"/>
      <c r="I16" s="117"/>
      <c r="J16" s="104"/>
      <c r="K16" s="106"/>
      <c r="L16" s="6"/>
      <c r="M16" s="112"/>
      <c r="N16" s="117"/>
      <c r="O16" s="117"/>
      <c r="P16" s="117"/>
      <c r="Q16" s="154"/>
      <c r="R16" s="148"/>
      <c r="S16" s="168"/>
      <c r="T16" s="175"/>
      <c r="U16" s="171"/>
      <c r="V16" s="107" t="s">
        <v>74</v>
      </c>
      <c r="W16" s="107" t="s">
        <v>44</v>
      </c>
      <c r="X16" s="107">
        <v>12.6</v>
      </c>
      <c r="Y16" s="107" t="s">
        <v>68</v>
      </c>
      <c r="Z16" s="36" t="s">
        <v>75</v>
      </c>
      <c r="AA16" s="54" t="s">
        <v>76</v>
      </c>
      <c r="AB16" s="107" t="s">
        <v>77</v>
      </c>
      <c r="AC16" s="90" t="s">
        <v>78</v>
      </c>
      <c r="AD16" s="126" t="s">
        <v>78</v>
      </c>
      <c r="AE16" s="131">
        <f>10.08/12.6</f>
        <v>0.8</v>
      </c>
      <c r="AF16" s="186"/>
      <c r="AG16" s="148"/>
      <c r="AH16" s="166"/>
      <c r="AI16" s="55">
        <v>43831</v>
      </c>
      <c r="AJ16" s="55">
        <v>44024</v>
      </c>
      <c r="AK16" s="7" t="s">
        <v>47</v>
      </c>
      <c r="AL16" s="140"/>
      <c r="AM16" s="140"/>
      <c r="AN16" s="143"/>
      <c r="AO16" s="56" t="s">
        <v>79</v>
      </c>
      <c r="AP16" s="78"/>
      <c r="AQ16" s="78"/>
      <c r="AR16" s="78"/>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row>
    <row r="17" spans="1:70" s="74" customFormat="1" ht="24.75" customHeight="1" x14ac:dyDescent="0.35">
      <c r="A17" s="194"/>
      <c r="B17" s="163"/>
      <c r="C17" s="163"/>
      <c r="D17" s="163"/>
      <c r="E17" s="163"/>
      <c r="F17" s="163"/>
      <c r="G17" s="163"/>
      <c r="H17" s="191"/>
      <c r="I17" s="117"/>
      <c r="J17" s="104"/>
      <c r="K17" s="106"/>
      <c r="L17" s="6"/>
      <c r="M17" s="112"/>
      <c r="N17" s="117"/>
      <c r="O17" s="117"/>
      <c r="P17" s="117"/>
      <c r="Q17" s="154"/>
      <c r="R17" s="148"/>
      <c r="S17" s="168"/>
      <c r="T17" s="175"/>
      <c r="U17" s="180" t="s">
        <v>80</v>
      </c>
      <c r="V17" s="109" t="s">
        <v>81</v>
      </c>
      <c r="W17" s="109" t="s">
        <v>44</v>
      </c>
      <c r="X17" s="109">
        <v>450</v>
      </c>
      <c r="Y17" s="109" t="s">
        <v>45</v>
      </c>
      <c r="Z17" s="72">
        <v>0</v>
      </c>
      <c r="AA17" s="73">
        <v>120</v>
      </c>
      <c r="AB17" s="109">
        <v>120</v>
      </c>
      <c r="AC17" s="91">
        <v>0</v>
      </c>
      <c r="AD17" s="127">
        <v>0</v>
      </c>
      <c r="AE17" s="132">
        <v>0</v>
      </c>
      <c r="AF17" s="186"/>
      <c r="AG17" s="148"/>
      <c r="AH17" s="225">
        <v>151000</v>
      </c>
      <c r="AI17" s="244">
        <v>43831</v>
      </c>
      <c r="AJ17" s="244" t="s">
        <v>82</v>
      </c>
      <c r="AK17" s="188" t="s">
        <v>47</v>
      </c>
      <c r="AL17" s="140"/>
      <c r="AM17" s="140"/>
      <c r="AN17" s="143"/>
      <c r="AO17" s="242" t="s">
        <v>83</v>
      </c>
      <c r="AP17" s="78"/>
      <c r="AQ17" s="78"/>
      <c r="AR17" s="78"/>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row>
    <row r="18" spans="1:70" s="74" customFormat="1" ht="39.5" thickBot="1" x14ac:dyDescent="0.4">
      <c r="A18" s="194"/>
      <c r="B18" s="163"/>
      <c r="C18" s="163"/>
      <c r="D18" s="163"/>
      <c r="E18" s="163"/>
      <c r="F18" s="163"/>
      <c r="G18" s="163"/>
      <c r="H18" s="191"/>
      <c r="I18" s="118"/>
      <c r="J18" s="108"/>
      <c r="K18" s="109"/>
      <c r="L18" s="71"/>
      <c r="M18" s="110"/>
      <c r="N18" s="117"/>
      <c r="O18" s="117"/>
      <c r="P18" s="117"/>
      <c r="Q18" s="154"/>
      <c r="R18" s="148"/>
      <c r="S18" s="168"/>
      <c r="T18" s="175"/>
      <c r="U18" s="181"/>
      <c r="V18" s="109" t="s">
        <v>84</v>
      </c>
      <c r="W18" s="109" t="s">
        <v>44</v>
      </c>
      <c r="X18" s="109">
        <v>450</v>
      </c>
      <c r="Y18" s="109" t="s">
        <v>45</v>
      </c>
      <c r="Z18" s="72">
        <v>0</v>
      </c>
      <c r="AA18" s="73">
        <v>120</v>
      </c>
      <c r="AB18" s="109">
        <v>120</v>
      </c>
      <c r="AC18" s="90">
        <v>0</v>
      </c>
      <c r="AD18" s="126">
        <v>0</v>
      </c>
      <c r="AE18" s="132">
        <v>0</v>
      </c>
      <c r="AF18" s="186"/>
      <c r="AG18" s="148"/>
      <c r="AH18" s="226"/>
      <c r="AI18" s="245"/>
      <c r="AJ18" s="245"/>
      <c r="AK18" s="148"/>
      <c r="AL18" s="140"/>
      <c r="AM18" s="140"/>
      <c r="AN18" s="143"/>
      <c r="AO18" s="243"/>
      <c r="AP18" s="78"/>
      <c r="AQ18" s="78"/>
      <c r="AR18" s="78"/>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row>
    <row r="19" spans="1:70" s="1" customFormat="1" ht="222" customHeight="1" thickBot="1" x14ac:dyDescent="0.4">
      <c r="A19" s="194"/>
      <c r="B19" s="163"/>
      <c r="C19" s="163"/>
      <c r="D19" s="163"/>
      <c r="E19" s="163"/>
      <c r="F19" s="163"/>
      <c r="G19" s="163"/>
      <c r="H19" s="191"/>
      <c r="I19" s="117"/>
      <c r="J19" s="104"/>
      <c r="K19" s="5"/>
      <c r="L19" s="6"/>
      <c r="M19" s="9"/>
      <c r="N19" s="5"/>
      <c r="O19" s="5"/>
      <c r="P19" s="5"/>
      <c r="Q19" s="154"/>
      <c r="R19" s="148"/>
      <c r="S19" s="168"/>
      <c r="T19" s="175"/>
      <c r="U19" s="170" t="s">
        <v>85</v>
      </c>
      <c r="V19" s="105" t="s">
        <v>86</v>
      </c>
      <c r="W19" s="105" t="s">
        <v>44</v>
      </c>
      <c r="X19" s="82">
        <v>1</v>
      </c>
      <c r="Y19" s="105" t="s">
        <v>45</v>
      </c>
      <c r="Z19" s="81">
        <v>0.8</v>
      </c>
      <c r="AA19" s="81">
        <v>0.9</v>
      </c>
      <c r="AB19" s="82">
        <v>0.9</v>
      </c>
      <c r="AC19" s="92">
        <v>0.82499999999999996</v>
      </c>
      <c r="AD19" s="128">
        <v>0.82499999999999996</v>
      </c>
      <c r="AE19" s="132">
        <v>0.82499999999999996</v>
      </c>
      <c r="AF19" s="186"/>
      <c r="AG19" s="148"/>
      <c r="AH19" s="111">
        <v>250000</v>
      </c>
      <c r="AI19" s="52">
        <v>43831</v>
      </c>
      <c r="AJ19" s="52">
        <v>44196</v>
      </c>
      <c r="AK19" s="48" t="s">
        <v>47</v>
      </c>
      <c r="AL19" s="140"/>
      <c r="AM19" s="140"/>
      <c r="AN19" s="143"/>
      <c r="AO19" s="53" t="s">
        <v>87</v>
      </c>
      <c r="AP19" s="78"/>
      <c r="AQ19" s="78"/>
      <c r="AR19" s="78"/>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row>
    <row r="20" spans="1:70" s="1" customFormat="1" ht="71.25" customHeight="1" thickBot="1" x14ac:dyDescent="0.4">
      <c r="A20" s="194"/>
      <c r="B20" s="163"/>
      <c r="C20" s="163"/>
      <c r="D20" s="163"/>
      <c r="E20" s="163"/>
      <c r="F20" s="163"/>
      <c r="G20" s="163"/>
      <c r="H20" s="191"/>
      <c r="I20" s="117"/>
      <c r="J20" s="104"/>
      <c r="K20" s="5"/>
      <c r="L20" s="6"/>
      <c r="M20" s="9"/>
      <c r="N20" s="5"/>
      <c r="O20" s="5"/>
      <c r="P20" s="5"/>
      <c r="Q20" s="154"/>
      <c r="R20" s="148"/>
      <c r="S20" s="168"/>
      <c r="T20" s="175"/>
      <c r="U20" s="197"/>
      <c r="V20" s="106" t="s">
        <v>88</v>
      </c>
      <c r="W20" s="106" t="s">
        <v>44</v>
      </c>
      <c r="X20" s="3">
        <v>1</v>
      </c>
      <c r="Y20" s="4" t="s">
        <v>45</v>
      </c>
      <c r="Z20" s="35">
        <v>0</v>
      </c>
      <c r="AA20" s="114">
        <v>1</v>
      </c>
      <c r="AB20" s="3">
        <v>1</v>
      </c>
      <c r="AC20" s="93">
        <v>0.3</v>
      </c>
      <c r="AD20" s="123">
        <v>0.3</v>
      </c>
      <c r="AE20" s="131">
        <v>0.3</v>
      </c>
      <c r="AF20" s="186"/>
      <c r="AG20" s="148"/>
      <c r="AH20" s="33" t="s">
        <v>44</v>
      </c>
      <c r="AI20" s="52">
        <v>43831</v>
      </c>
      <c r="AJ20" s="52">
        <v>44196</v>
      </c>
      <c r="AK20" s="4" t="s">
        <v>47</v>
      </c>
      <c r="AL20" s="140"/>
      <c r="AM20" s="140"/>
      <c r="AN20" s="143"/>
      <c r="AO20" s="100" t="s">
        <v>89</v>
      </c>
      <c r="AP20" s="78"/>
      <c r="AQ20" s="78"/>
      <c r="AR20" s="78"/>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row>
    <row r="21" spans="1:70" s="1" customFormat="1" ht="175.5" customHeight="1" thickBot="1" x14ac:dyDescent="0.4">
      <c r="A21" s="194"/>
      <c r="B21" s="163"/>
      <c r="C21" s="163"/>
      <c r="D21" s="163"/>
      <c r="E21" s="163"/>
      <c r="F21" s="163"/>
      <c r="G21" s="163"/>
      <c r="H21" s="191"/>
      <c r="I21" s="117"/>
      <c r="J21" s="104"/>
      <c r="K21" s="5"/>
      <c r="L21" s="6"/>
      <c r="M21" s="9"/>
      <c r="N21" s="5"/>
      <c r="O21" s="5"/>
      <c r="P21" s="5"/>
      <c r="Q21" s="154"/>
      <c r="R21" s="148"/>
      <c r="S21" s="168"/>
      <c r="T21" s="175"/>
      <c r="U21" s="197"/>
      <c r="V21" s="106" t="s">
        <v>90</v>
      </c>
      <c r="W21" s="106" t="s">
        <v>44</v>
      </c>
      <c r="X21" s="3">
        <v>1</v>
      </c>
      <c r="Y21" s="4" t="s">
        <v>45</v>
      </c>
      <c r="Z21" s="35">
        <v>0</v>
      </c>
      <c r="AA21" s="114">
        <v>1</v>
      </c>
      <c r="AB21" s="3">
        <v>1</v>
      </c>
      <c r="AC21" s="93">
        <v>0.15</v>
      </c>
      <c r="AD21" s="123">
        <v>0.3</v>
      </c>
      <c r="AE21" s="131">
        <f>+AD21</f>
        <v>0.3</v>
      </c>
      <c r="AF21" s="186"/>
      <c r="AG21" s="148"/>
      <c r="AH21" s="33" t="s">
        <v>44</v>
      </c>
      <c r="AI21" s="52">
        <v>43831</v>
      </c>
      <c r="AJ21" s="52">
        <v>44196</v>
      </c>
      <c r="AK21" s="4" t="s">
        <v>47</v>
      </c>
      <c r="AL21" s="140"/>
      <c r="AM21" s="140"/>
      <c r="AN21" s="143"/>
      <c r="AO21" s="100" t="s">
        <v>91</v>
      </c>
      <c r="AP21" s="78"/>
      <c r="AQ21" s="78"/>
      <c r="AR21" s="78"/>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row>
    <row r="22" spans="1:70" s="1" customFormat="1" ht="67.5" customHeight="1" thickBot="1" x14ac:dyDescent="0.4">
      <c r="A22" s="194"/>
      <c r="B22" s="163"/>
      <c r="C22" s="163"/>
      <c r="D22" s="163"/>
      <c r="E22" s="163"/>
      <c r="F22" s="163"/>
      <c r="G22" s="163"/>
      <c r="H22" s="191"/>
      <c r="I22" s="117"/>
      <c r="J22" s="104"/>
      <c r="K22" s="5"/>
      <c r="L22" s="6"/>
      <c r="M22" s="9"/>
      <c r="N22" s="5"/>
      <c r="O22" s="5"/>
      <c r="P22" s="5"/>
      <c r="Q22" s="154"/>
      <c r="R22" s="148"/>
      <c r="S22" s="168"/>
      <c r="T22" s="175"/>
      <c r="U22" s="197"/>
      <c r="V22" s="106" t="s">
        <v>92</v>
      </c>
      <c r="W22" s="106" t="s">
        <v>44</v>
      </c>
      <c r="X22" s="3">
        <v>1</v>
      </c>
      <c r="Y22" s="4" t="s">
        <v>45</v>
      </c>
      <c r="Z22" s="35">
        <v>0</v>
      </c>
      <c r="AA22" s="114">
        <v>1</v>
      </c>
      <c r="AB22" s="3">
        <v>1</v>
      </c>
      <c r="AC22" s="93">
        <v>0.35</v>
      </c>
      <c r="AD22" s="123">
        <v>0.5</v>
      </c>
      <c r="AE22" s="131">
        <f>+AD22</f>
        <v>0.5</v>
      </c>
      <c r="AF22" s="186"/>
      <c r="AG22" s="148"/>
      <c r="AH22" s="33" t="s">
        <v>44</v>
      </c>
      <c r="AI22" s="52">
        <v>43831</v>
      </c>
      <c r="AJ22" s="52">
        <v>44196</v>
      </c>
      <c r="AK22" s="4" t="s">
        <v>47</v>
      </c>
      <c r="AL22" s="140"/>
      <c r="AM22" s="140"/>
      <c r="AN22" s="143"/>
      <c r="AO22" s="100" t="s">
        <v>93</v>
      </c>
      <c r="AP22" s="78"/>
      <c r="AQ22" s="78"/>
      <c r="AR22" s="78"/>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row>
    <row r="23" spans="1:70" s="1" customFormat="1" ht="66" customHeight="1" thickBot="1" x14ac:dyDescent="0.4">
      <c r="A23" s="194"/>
      <c r="B23" s="163"/>
      <c r="C23" s="163"/>
      <c r="D23" s="163"/>
      <c r="E23" s="163"/>
      <c r="F23" s="163"/>
      <c r="G23" s="163"/>
      <c r="H23" s="191"/>
      <c r="I23" s="117"/>
      <c r="J23" s="104"/>
      <c r="K23" s="5"/>
      <c r="L23" s="6"/>
      <c r="M23" s="9"/>
      <c r="N23" s="5"/>
      <c r="O23" s="5"/>
      <c r="P23" s="5"/>
      <c r="Q23" s="154"/>
      <c r="R23" s="148"/>
      <c r="S23" s="168"/>
      <c r="T23" s="175"/>
      <c r="U23" s="197"/>
      <c r="V23" s="106" t="s">
        <v>94</v>
      </c>
      <c r="W23" s="106" t="s">
        <v>44</v>
      </c>
      <c r="X23" s="3">
        <v>1</v>
      </c>
      <c r="Y23" s="4" t="s">
        <v>45</v>
      </c>
      <c r="Z23" s="35">
        <v>0</v>
      </c>
      <c r="AA23" s="114">
        <v>1</v>
      </c>
      <c r="AB23" s="3">
        <v>1</v>
      </c>
      <c r="AC23" s="93">
        <v>0.3</v>
      </c>
      <c r="AD23" s="123">
        <v>0.4</v>
      </c>
      <c r="AE23" s="131">
        <f>+AD23</f>
        <v>0.4</v>
      </c>
      <c r="AF23" s="186"/>
      <c r="AG23" s="148"/>
      <c r="AH23" s="33" t="s">
        <v>44</v>
      </c>
      <c r="AI23" s="52">
        <v>43831</v>
      </c>
      <c r="AJ23" s="52">
        <v>44196</v>
      </c>
      <c r="AK23" s="4" t="s">
        <v>47</v>
      </c>
      <c r="AL23" s="140"/>
      <c r="AM23" s="140"/>
      <c r="AN23" s="143"/>
      <c r="AO23" s="100" t="s">
        <v>95</v>
      </c>
      <c r="AP23" s="78"/>
      <c r="AQ23" s="78"/>
      <c r="AR23" s="78"/>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row>
    <row r="24" spans="1:70" s="1" customFormat="1" ht="69" customHeight="1" thickBot="1" x14ac:dyDescent="0.4">
      <c r="A24" s="194"/>
      <c r="B24" s="163"/>
      <c r="C24" s="163"/>
      <c r="D24" s="163"/>
      <c r="E24" s="163"/>
      <c r="F24" s="163"/>
      <c r="G24" s="163"/>
      <c r="H24" s="191"/>
      <c r="I24" s="117"/>
      <c r="J24" s="104"/>
      <c r="K24" s="5"/>
      <c r="L24" s="6"/>
      <c r="M24" s="9"/>
      <c r="N24" s="5"/>
      <c r="O24" s="5"/>
      <c r="P24" s="5"/>
      <c r="Q24" s="154"/>
      <c r="R24" s="148"/>
      <c r="S24" s="168"/>
      <c r="T24" s="175"/>
      <c r="U24" s="197"/>
      <c r="V24" s="106" t="s">
        <v>96</v>
      </c>
      <c r="W24" s="106" t="s">
        <v>44</v>
      </c>
      <c r="X24" s="3">
        <v>1</v>
      </c>
      <c r="Y24" s="4" t="s">
        <v>45</v>
      </c>
      <c r="Z24" s="35">
        <v>0</v>
      </c>
      <c r="AA24" s="114">
        <v>1</v>
      </c>
      <c r="AB24" s="3">
        <v>1</v>
      </c>
      <c r="AC24" s="93">
        <v>0.3</v>
      </c>
      <c r="AD24" s="123">
        <v>0.5</v>
      </c>
      <c r="AE24" s="131">
        <f>+AD24</f>
        <v>0.5</v>
      </c>
      <c r="AF24" s="186"/>
      <c r="AG24" s="148"/>
      <c r="AH24" s="33" t="s">
        <v>44</v>
      </c>
      <c r="AI24" s="52">
        <v>43831</v>
      </c>
      <c r="AJ24" s="52">
        <v>44196</v>
      </c>
      <c r="AK24" s="4" t="s">
        <v>47</v>
      </c>
      <c r="AL24" s="140"/>
      <c r="AM24" s="140"/>
      <c r="AN24" s="143"/>
      <c r="AO24" s="100" t="s">
        <v>97</v>
      </c>
      <c r="AP24" s="78"/>
      <c r="AQ24" s="78"/>
      <c r="AR24" s="78"/>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row>
    <row r="25" spans="1:70" s="1" customFormat="1" ht="57" customHeight="1" thickBot="1" x14ac:dyDescent="0.4">
      <c r="A25" s="194"/>
      <c r="B25" s="163"/>
      <c r="C25" s="163"/>
      <c r="D25" s="163"/>
      <c r="E25" s="163"/>
      <c r="F25" s="163"/>
      <c r="G25" s="163"/>
      <c r="H25" s="191"/>
      <c r="I25" s="117"/>
      <c r="J25" s="104"/>
      <c r="K25" s="5"/>
      <c r="L25" s="6"/>
      <c r="M25" s="9"/>
      <c r="N25" s="5"/>
      <c r="O25" s="5"/>
      <c r="P25" s="5"/>
      <c r="Q25" s="154"/>
      <c r="R25" s="148"/>
      <c r="S25" s="168"/>
      <c r="T25" s="175"/>
      <c r="U25" s="197"/>
      <c r="V25" s="106" t="s">
        <v>98</v>
      </c>
      <c r="W25" s="106" t="s">
        <v>44</v>
      </c>
      <c r="X25" s="3">
        <v>1</v>
      </c>
      <c r="Y25" s="4" t="s">
        <v>45</v>
      </c>
      <c r="Z25" s="35">
        <v>0</v>
      </c>
      <c r="AA25" s="114">
        <v>1</v>
      </c>
      <c r="AB25" s="3">
        <v>1</v>
      </c>
      <c r="AC25" s="93">
        <v>0.3</v>
      </c>
      <c r="AD25" s="123">
        <v>0.5</v>
      </c>
      <c r="AE25" s="131">
        <f>+AD25</f>
        <v>0.5</v>
      </c>
      <c r="AF25" s="186"/>
      <c r="AG25" s="148"/>
      <c r="AH25" s="33" t="s">
        <v>44</v>
      </c>
      <c r="AI25" s="52">
        <v>43831</v>
      </c>
      <c r="AJ25" s="52">
        <v>44196</v>
      </c>
      <c r="AK25" s="4" t="s">
        <v>47</v>
      </c>
      <c r="AL25" s="140"/>
      <c r="AM25" s="140"/>
      <c r="AN25" s="143"/>
      <c r="AO25" s="100" t="s">
        <v>99</v>
      </c>
      <c r="AP25" s="78"/>
      <c r="AQ25" s="78"/>
      <c r="AR25" s="78"/>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row>
    <row r="26" spans="1:70" s="1" customFormat="1" ht="98.25" customHeight="1" thickBot="1" x14ac:dyDescent="0.4">
      <c r="A26" s="194"/>
      <c r="B26" s="163"/>
      <c r="C26" s="163"/>
      <c r="D26" s="163"/>
      <c r="E26" s="163"/>
      <c r="F26" s="163"/>
      <c r="G26" s="163"/>
      <c r="H26" s="191"/>
      <c r="I26" s="117"/>
      <c r="J26" s="104"/>
      <c r="K26" s="5"/>
      <c r="L26" s="6"/>
      <c r="M26" s="9"/>
      <c r="N26" s="5"/>
      <c r="O26" s="5"/>
      <c r="P26" s="5"/>
      <c r="Q26" s="154"/>
      <c r="R26" s="148"/>
      <c r="S26" s="168"/>
      <c r="T26" s="175"/>
      <c r="U26" s="171"/>
      <c r="V26" s="107" t="s">
        <v>100</v>
      </c>
      <c r="W26" s="107" t="s">
        <v>44</v>
      </c>
      <c r="X26" s="49">
        <v>1</v>
      </c>
      <c r="Y26" s="7" t="s">
        <v>45</v>
      </c>
      <c r="Z26" s="57">
        <v>0</v>
      </c>
      <c r="AA26" s="115">
        <v>1</v>
      </c>
      <c r="AB26" s="49">
        <v>1</v>
      </c>
      <c r="AC26" s="94">
        <v>0.6</v>
      </c>
      <c r="AD26" s="124">
        <v>0.6</v>
      </c>
      <c r="AE26" s="131">
        <v>0.6</v>
      </c>
      <c r="AF26" s="186"/>
      <c r="AG26" s="148"/>
      <c r="AH26" s="33" t="s">
        <v>44</v>
      </c>
      <c r="AI26" s="52">
        <v>43831</v>
      </c>
      <c r="AJ26" s="52">
        <v>44196</v>
      </c>
      <c r="AK26" s="7" t="s">
        <v>47</v>
      </c>
      <c r="AL26" s="140"/>
      <c r="AM26" s="140"/>
      <c r="AN26" s="143"/>
      <c r="AO26" s="101" t="s">
        <v>101</v>
      </c>
      <c r="AP26" s="78"/>
      <c r="AQ26" s="78"/>
      <c r="AR26" s="78"/>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row>
    <row r="27" spans="1:70" s="1" customFormat="1" ht="66" customHeight="1" thickBot="1" x14ac:dyDescent="0.4">
      <c r="A27" s="194"/>
      <c r="B27" s="163"/>
      <c r="C27" s="163"/>
      <c r="D27" s="163"/>
      <c r="E27" s="163"/>
      <c r="F27" s="163"/>
      <c r="G27" s="163"/>
      <c r="H27" s="191"/>
      <c r="I27" s="163" t="s">
        <v>103</v>
      </c>
      <c r="J27" s="194" t="s">
        <v>102</v>
      </c>
      <c r="K27" s="163">
        <v>189</v>
      </c>
      <c r="L27" s="163">
        <v>660</v>
      </c>
      <c r="M27" s="172">
        <v>150</v>
      </c>
      <c r="N27" s="163">
        <v>37</v>
      </c>
      <c r="O27" s="163">
        <f>906-887</f>
        <v>19</v>
      </c>
      <c r="P27" s="150">
        <f>+(850+37+19)/1592</f>
        <v>0.56909547738693467</v>
      </c>
      <c r="Q27" s="154"/>
      <c r="R27" s="148"/>
      <c r="S27" s="168"/>
      <c r="T27" s="175"/>
      <c r="U27" s="58" t="s">
        <v>104</v>
      </c>
      <c r="V27" s="59" t="s">
        <v>105</v>
      </c>
      <c r="W27" s="38" t="s">
        <v>44</v>
      </c>
      <c r="X27" s="60">
        <v>1592</v>
      </c>
      <c r="Y27" s="61" t="s">
        <v>45</v>
      </c>
      <c r="Z27" s="62">
        <v>850</v>
      </c>
      <c r="AA27" s="63">
        <v>100</v>
      </c>
      <c r="AB27" s="60">
        <v>950</v>
      </c>
      <c r="AC27" s="95" t="s">
        <v>106</v>
      </c>
      <c r="AD27" s="129" t="s">
        <v>107</v>
      </c>
      <c r="AE27" s="132">
        <f>(37+19)/100</f>
        <v>0.56000000000000005</v>
      </c>
      <c r="AF27" s="186"/>
      <c r="AG27" s="148"/>
      <c r="AH27" s="44">
        <v>115000</v>
      </c>
      <c r="AI27" s="52">
        <v>43831</v>
      </c>
      <c r="AJ27" s="52">
        <v>44196</v>
      </c>
      <c r="AK27" s="42" t="s">
        <v>47</v>
      </c>
      <c r="AL27" s="140"/>
      <c r="AM27" s="140"/>
      <c r="AN27" s="143"/>
      <c r="AO27" s="50" t="s">
        <v>108</v>
      </c>
      <c r="AP27" s="78"/>
      <c r="AQ27" s="78"/>
      <c r="AR27" s="78"/>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row>
    <row r="28" spans="1:70" s="1" customFormat="1" ht="83.25" customHeight="1" thickBot="1" x14ac:dyDescent="0.4">
      <c r="A28" s="194"/>
      <c r="B28" s="163"/>
      <c r="C28" s="163"/>
      <c r="D28" s="163"/>
      <c r="E28" s="163"/>
      <c r="F28" s="163"/>
      <c r="G28" s="163"/>
      <c r="H28" s="191"/>
      <c r="I28" s="163"/>
      <c r="J28" s="194"/>
      <c r="K28" s="163"/>
      <c r="L28" s="163"/>
      <c r="M28" s="172"/>
      <c r="N28" s="163"/>
      <c r="O28" s="163"/>
      <c r="P28" s="151"/>
      <c r="Q28" s="154"/>
      <c r="R28" s="148"/>
      <c r="S28" s="168"/>
      <c r="T28" s="175"/>
      <c r="U28" s="58" t="s">
        <v>109</v>
      </c>
      <c r="V28" s="59" t="s">
        <v>110</v>
      </c>
      <c r="W28" s="38" t="s">
        <v>44</v>
      </c>
      <c r="X28" s="60">
        <v>42</v>
      </c>
      <c r="Y28" s="61" t="s">
        <v>45</v>
      </c>
      <c r="Z28" s="62">
        <v>22</v>
      </c>
      <c r="AA28" s="63">
        <v>0</v>
      </c>
      <c r="AB28" s="60">
        <v>22</v>
      </c>
      <c r="AC28" s="96" t="s">
        <v>44</v>
      </c>
      <c r="AD28" s="130" t="s">
        <v>44</v>
      </c>
      <c r="AE28" s="133" t="s">
        <v>44</v>
      </c>
      <c r="AF28" s="186"/>
      <c r="AG28" s="148"/>
      <c r="AH28" s="44">
        <v>452000</v>
      </c>
      <c r="AI28" s="52">
        <v>43831</v>
      </c>
      <c r="AJ28" s="52">
        <v>44196</v>
      </c>
      <c r="AK28" s="42" t="s">
        <v>47</v>
      </c>
      <c r="AL28" s="140"/>
      <c r="AM28" s="140"/>
      <c r="AN28" s="143"/>
      <c r="AO28" s="242" t="s">
        <v>111</v>
      </c>
      <c r="AP28" s="78"/>
      <c r="AQ28" s="78"/>
      <c r="AR28" s="78"/>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row>
    <row r="29" spans="1:70" s="1" customFormat="1" ht="74.25" customHeight="1" thickBot="1" x14ac:dyDescent="0.4">
      <c r="A29" s="195"/>
      <c r="B29" s="164"/>
      <c r="C29" s="164"/>
      <c r="D29" s="164"/>
      <c r="E29" s="164"/>
      <c r="F29" s="164"/>
      <c r="G29" s="164"/>
      <c r="H29" s="192"/>
      <c r="I29" s="164"/>
      <c r="J29" s="195"/>
      <c r="K29" s="164"/>
      <c r="L29" s="164"/>
      <c r="M29" s="173"/>
      <c r="N29" s="163"/>
      <c r="O29" s="163"/>
      <c r="P29" s="152"/>
      <c r="Q29" s="155"/>
      <c r="R29" s="149"/>
      <c r="S29" s="169"/>
      <c r="T29" s="176"/>
      <c r="U29" s="64" t="s">
        <v>112</v>
      </c>
      <c r="V29" s="65" t="s">
        <v>113</v>
      </c>
      <c r="W29" s="39" t="s">
        <v>44</v>
      </c>
      <c r="X29" s="66">
        <v>658</v>
      </c>
      <c r="Y29" s="67" t="s">
        <v>45</v>
      </c>
      <c r="Z29" s="68">
        <v>326</v>
      </c>
      <c r="AA29" s="69">
        <v>0</v>
      </c>
      <c r="AB29" s="66">
        <v>326</v>
      </c>
      <c r="AC29" s="97" t="s">
        <v>44</v>
      </c>
      <c r="AD29" s="130" t="s">
        <v>44</v>
      </c>
      <c r="AE29" s="133" t="s">
        <v>44</v>
      </c>
      <c r="AF29" s="239"/>
      <c r="AG29" s="149"/>
      <c r="AH29" s="102">
        <v>452000</v>
      </c>
      <c r="AI29" s="80">
        <v>43831</v>
      </c>
      <c r="AJ29" s="80">
        <v>44196</v>
      </c>
      <c r="AK29" s="103" t="s">
        <v>47</v>
      </c>
      <c r="AL29" s="141"/>
      <c r="AM29" s="141"/>
      <c r="AN29" s="144"/>
      <c r="AO29" s="243"/>
      <c r="AP29" s="78"/>
      <c r="AQ29" s="78"/>
      <c r="AR29" s="78"/>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row>
    <row r="30" spans="1:70" x14ac:dyDescent="0.35">
      <c r="P30" s="119">
        <f>AVERAGE(P5:P29)</f>
        <v>0.64227386934673369</v>
      </c>
      <c r="Q30" s="119"/>
      <c r="R30" s="119"/>
      <c r="AE30" s="120">
        <f>AVERAGE(AE5:AE27)</f>
        <v>0.43073529411764705</v>
      </c>
      <c r="AF30" s="120"/>
      <c r="AG30" s="120"/>
      <c r="AN30" s="119">
        <f>+AN5</f>
        <v>0.73918559863592936</v>
      </c>
    </row>
    <row r="31" spans="1:70" ht="43.5" x14ac:dyDescent="0.35">
      <c r="A31" s="134" t="s">
        <v>142</v>
      </c>
      <c r="B31" s="135">
        <f>+P30</f>
        <v>0.64227386934673369</v>
      </c>
    </row>
    <row r="32" spans="1:70" ht="29" x14ac:dyDescent="0.35">
      <c r="A32" s="134" t="s">
        <v>143</v>
      </c>
      <c r="B32" s="136">
        <f>+AE30</f>
        <v>0.43073529411764705</v>
      </c>
    </row>
    <row r="33" spans="1:2" ht="43.5" x14ac:dyDescent="0.35">
      <c r="A33" s="134" t="s">
        <v>144</v>
      </c>
      <c r="B33" s="136">
        <f>+AN30</f>
        <v>0.73918559863592936</v>
      </c>
    </row>
  </sheetData>
  <mergeCells count="110">
    <mergeCell ref="AO28:AO29"/>
    <mergeCell ref="U17:U18"/>
    <mergeCell ref="AI17:AI18"/>
    <mergeCell ref="AJ17:AJ18"/>
    <mergeCell ref="AK17:AK18"/>
    <mergeCell ref="AH17:AH18"/>
    <mergeCell ref="AO17:AO18"/>
    <mergeCell ref="AO6:AO9"/>
    <mergeCell ref="AO10:AO13"/>
    <mergeCell ref="W3:W4"/>
    <mergeCell ref="AH6:AH13"/>
    <mergeCell ref="AI6:AI9"/>
    <mergeCell ref="AI10:AI13"/>
    <mergeCell ref="AJ6:AJ9"/>
    <mergeCell ref="AA6:AA9"/>
    <mergeCell ref="Y6:Y9"/>
    <mergeCell ref="Y10:Y13"/>
    <mergeCell ref="AA10:AA13"/>
    <mergeCell ref="AA3:AA4"/>
    <mergeCell ref="AH3:AH4"/>
    <mergeCell ref="AJ3:AJ4"/>
    <mergeCell ref="Y3:Y4"/>
    <mergeCell ref="Z3:Z4"/>
    <mergeCell ref="AB3:AB4"/>
    <mergeCell ref="AD3:AD4"/>
    <mergeCell ref="AJ10:AJ13"/>
    <mergeCell ref="AC3:AC4"/>
    <mergeCell ref="AF3:AF4"/>
    <mergeCell ref="AF5:AF29"/>
    <mergeCell ref="AG3:AG4"/>
    <mergeCell ref="AG5:AG29"/>
    <mergeCell ref="A1:AO1"/>
    <mergeCell ref="A2:AO2"/>
    <mergeCell ref="A3:A4"/>
    <mergeCell ref="B3:B4"/>
    <mergeCell ref="C3:C4"/>
    <mergeCell ref="D3:D4"/>
    <mergeCell ref="E3:E4"/>
    <mergeCell ref="H3:H4"/>
    <mergeCell ref="J3:J4"/>
    <mergeCell ref="AK3:AK4"/>
    <mergeCell ref="AO3:AO4"/>
    <mergeCell ref="AI3:AI4"/>
    <mergeCell ref="F3:F4"/>
    <mergeCell ref="G3:G4"/>
    <mergeCell ref="V3:V4"/>
    <mergeCell ref="K3:K4"/>
    <mergeCell ref="X3:X4"/>
    <mergeCell ref="U3:U4"/>
    <mergeCell ref="L3:L4"/>
    <mergeCell ref="M3:M4"/>
    <mergeCell ref="S3:S4"/>
    <mergeCell ref="T3:T4"/>
    <mergeCell ref="AN3:AN4"/>
    <mergeCell ref="Z10:Z13"/>
    <mergeCell ref="X10:X13"/>
    <mergeCell ref="AB6:AB9"/>
    <mergeCell ref="AB10:AB13"/>
    <mergeCell ref="AK6:AK9"/>
    <mergeCell ref="AK10:AK13"/>
    <mergeCell ref="H5:H29"/>
    <mergeCell ref="A5:A29"/>
    <mergeCell ref="B5:B29"/>
    <mergeCell ref="C5:C29"/>
    <mergeCell ref="D5:D29"/>
    <mergeCell ref="E5:E29"/>
    <mergeCell ref="F5:F29"/>
    <mergeCell ref="G5:G29"/>
    <mergeCell ref="U19:U26"/>
    <mergeCell ref="J27:J29"/>
    <mergeCell ref="J6:J13"/>
    <mergeCell ref="K6:K13"/>
    <mergeCell ref="L6:L13"/>
    <mergeCell ref="M6:M13"/>
    <mergeCell ref="I3:I4"/>
    <mergeCell ref="I6:I13"/>
    <mergeCell ref="I27:I29"/>
    <mergeCell ref="O3:O4"/>
    <mergeCell ref="O6:O13"/>
    <mergeCell ref="O27:O29"/>
    <mergeCell ref="N3:N4"/>
    <mergeCell ref="N6:N13"/>
    <mergeCell ref="N27:N29"/>
    <mergeCell ref="L27:L29"/>
    <mergeCell ref="M27:M29"/>
    <mergeCell ref="K27:K29"/>
    <mergeCell ref="AL3:AL4"/>
    <mergeCell ref="AM3:AM4"/>
    <mergeCell ref="AL5:AL29"/>
    <mergeCell ref="AM5:AM29"/>
    <mergeCell ref="AN5:AN29"/>
    <mergeCell ref="P3:P4"/>
    <mergeCell ref="P6:P13"/>
    <mergeCell ref="P27:P29"/>
    <mergeCell ref="Q3:Q4"/>
    <mergeCell ref="Q5:Q29"/>
    <mergeCell ref="R3:R4"/>
    <mergeCell ref="R5:R29"/>
    <mergeCell ref="AE3:AE4"/>
    <mergeCell ref="AE6:AE9"/>
    <mergeCell ref="AE10:AE13"/>
    <mergeCell ref="AH15:AH16"/>
    <mergeCell ref="S5:S29"/>
    <mergeCell ref="U15:U16"/>
    <mergeCell ref="T5:T29"/>
    <mergeCell ref="V6:V9"/>
    <mergeCell ref="V10:V13"/>
    <mergeCell ref="U6:U13"/>
    <mergeCell ref="X6:X9"/>
    <mergeCell ref="Z6:Z9"/>
  </mergeCells>
  <printOptions horizontalCentered="1" verticalCentered="1"/>
  <pageMargins left="3.937007874015748E-2" right="3.937007874015748E-2" top="0.35433070866141736" bottom="0.35433070866141736" header="0.31496062992125984" footer="0.31496062992125984"/>
  <pageSetup scale="58" fitToWidth="0" orientation="portrait" r:id="rId1"/>
  <colBreaks count="3" manualBreakCount="3">
    <brk id="9" max="27" man="1"/>
    <brk id="21" max="27" man="1"/>
    <brk id="34" max="27"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
  <sheetViews>
    <sheetView zoomScaleNormal="100" workbookViewId="0">
      <selection activeCell="B8" sqref="B8:Q10"/>
    </sheetView>
  </sheetViews>
  <sheetFormatPr baseColWidth="10" defaultColWidth="11.453125" defaultRowHeight="14.5" x14ac:dyDescent="0.35"/>
  <cols>
    <col min="1" max="1" width="12.26953125" customWidth="1"/>
    <col min="2" max="2" width="9.81640625" customWidth="1"/>
    <col min="3" max="3" width="18.54296875" hidden="1" customWidth="1"/>
    <col min="4" max="4" width="7.453125" customWidth="1"/>
    <col min="5" max="5" width="8.54296875" customWidth="1"/>
    <col min="6" max="6" width="6" customWidth="1"/>
    <col min="7" max="7" width="6.1796875" customWidth="1"/>
    <col min="8" max="8" width="8.1796875" customWidth="1"/>
    <col min="9" max="9" width="23.7265625" hidden="1" customWidth="1"/>
    <col min="10" max="10" width="8.81640625" customWidth="1"/>
    <col min="11" max="11" width="8.7265625" customWidth="1"/>
    <col min="12" max="12" width="9.7265625" customWidth="1"/>
    <col min="13" max="13" width="25" hidden="1" customWidth="1"/>
    <col min="14" max="14" width="9.26953125" hidden="1" customWidth="1"/>
    <col min="15" max="15" width="23.81640625" hidden="1" customWidth="1"/>
    <col min="16" max="16" width="17.54296875" hidden="1" customWidth="1"/>
    <col min="17" max="17" width="44.7265625" customWidth="1"/>
  </cols>
  <sheetData>
    <row r="1" spans="1:17" ht="15" thickBot="1" x14ac:dyDescent="0.4"/>
    <row r="2" spans="1:17" x14ac:dyDescent="0.35">
      <c r="A2" s="246"/>
      <c r="B2" s="246" t="s">
        <v>16</v>
      </c>
      <c r="C2" s="252"/>
      <c r="D2" s="248" t="s">
        <v>18</v>
      </c>
      <c r="E2" s="252" t="s">
        <v>114</v>
      </c>
      <c r="F2" s="248" t="s">
        <v>19</v>
      </c>
      <c r="G2" s="250" t="s">
        <v>115</v>
      </c>
      <c r="H2" s="252" t="s">
        <v>116</v>
      </c>
      <c r="I2" s="254" t="s">
        <v>23</v>
      </c>
      <c r="J2" s="248" t="s">
        <v>24</v>
      </c>
      <c r="K2" s="248" t="s">
        <v>25</v>
      </c>
      <c r="L2" s="248" t="s">
        <v>26</v>
      </c>
      <c r="M2" s="248" t="s">
        <v>117</v>
      </c>
      <c r="N2" s="248" t="s">
        <v>27</v>
      </c>
      <c r="O2" s="248" t="s">
        <v>28</v>
      </c>
      <c r="P2" s="248" t="s">
        <v>29</v>
      </c>
      <c r="Q2" s="250" t="s">
        <v>30</v>
      </c>
    </row>
    <row r="3" spans="1:17" ht="56.5" customHeight="1" thickBot="1" x14ac:dyDescent="0.4">
      <c r="A3" s="247"/>
      <c r="B3" s="247"/>
      <c r="C3" s="253"/>
      <c r="D3" s="249"/>
      <c r="E3" s="253"/>
      <c r="F3" s="249"/>
      <c r="G3" s="251"/>
      <c r="H3" s="253"/>
      <c r="I3" s="255"/>
      <c r="J3" s="249"/>
      <c r="K3" s="249"/>
      <c r="L3" s="249"/>
      <c r="M3" s="249"/>
      <c r="N3" s="249"/>
      <c r="O3" s="249"/>
      <c r="P3" s="249"/>
      <c r="Q3" s="251"/>
    </row>
    <row r="4" spans="1:17" ht="58.9" customHeight="1" x14ac:dyDescent="0.35">
      <c r="A4" s="10"/>
      <c r="B4" s="15" t="s">
        <v>88</v>
      </c>
      <c r="C4" s="15"/>
      <c r="D4" s="18">
        <v>1</v>
      </c>
      <c r="E4" s="19">
        <v>0.28000000000000003</v>
      </c>
      <c r="F4" s="13" t="s">
        <v>45</v>
      </c>
      <c r="G4" s="20">
        <v>1</v>
      </c>
      <c r="H4" s="21"/>
      <c r="I4" s="11"/>
      <c r="J4" s="22">
        <v>43466</v>
      </c>
      <c r="K4" s="12" t="s">
        <v>118</v>
      </c>
      <c r="L4" s="13" t="s">
        <v>47</v>
      </c>
      <c r="M4" s="14"/>
      <c r="N4" s="23"/>
      <c r="O4" s="23"/>
      <c r="P4" s="16"/>
      <c r="Q4" s="25" t="s">
        <v>119</v>
      </c>
    </row>
    <row r="5" spans="1:17" ht="58.15" customHeight="1" x14ac:dyDescent="0.35">
      <c r="A5" s="10"/>
      <c r="B5" s="15" t="s">
        <v>90</v>
      </c>
      <c r="C5" s="15"/>
      <c r="D5" s="18">
        <v>1</v>
      </c>
      <c r="E5" s="24" t="s">
        <v>120</v>
      </c>
      <c r="F5" s="13" t="s">
        <v>45</v>
      </c>
      <c r="G5" s="20">
        <v>1</v>
      </c>
      <c r="H5" s="21"/>
      <c r="I5" s="11"/>
      <c r="J5" s="22">
        <v>43466</v>
      </c>
      <c r="K5" s="12" t="s">
        <v>118</v>
      </c>
      <c r="L5" s="13" t="s">
        <v>47</v>
      </c>
      <c r="M5" s="14"/>
      <c r="N5" s="23"/>
      <c r="O5" s="23"/>
      <c r="P5" s="16"/>
      <c r="Q5" s="25" t="s">
        <v>121</v>
      </c>
    </row>
    <row r="6" spans="1:17" ht="63.5" thickBot="1" x14ac:dyDescent="0.4">
      <c r="A6" s="17"/>
      <c r="B6" s="15" t="s">
        <v>122</v>
      </c>
      <c r="C6" s="15"/>
      <c r="D6" s="18">
        <v>1</v>
      </c>
      <c r="E6" s="24" t="s">
        <v>44</v>
      </c>
      <c r="F6" s="13" t="s">
        <v>45</v>
      </c>
      <c r="G6" s="20">
        <v>1</v>
      </c>
      <c r="H6" s="21"/>
      <c r="I6" s="11"/>
      <c r="J6" s="22">
        <v>43466</v>
      </c>
      <c r="K6" s="12" t="s">
        <v>118</v>
      </c>
      <c r="L6" s="13" t="s">
        <v>47</v>
      </c>
      <c r="M6" s="14"/>
      <c r="N6" s="23"/>
      <c r="O6" s="23"/>
      <c r="P6" s="16"/>
      <c r="Q6" s="25"/>
    </row>
    <row r="7" spans="1:17" ht="63" x14ac:dyDescent="0.35">
      <c r="B7" s="15" t="s">
        <v>92</v>
      </c>
      <c r="C7" s="15"/>
      <c r="D7" s="18">
        <v>1</v>
      </c>
      <c r="E7" s="19">
        <v>0.32</v>
      </c>
      <c r="F7" s="13" t="s">
        <v>45</v>
      </c>
      <c r="G7" s="20">
        <v>1</v>
      </c>
      <c r="H7" s="21"/>
      <c r="I7" s="11"/>
      <c r="J7" s="22">
        <v>43466</v>
      </c>
      <c r="K7" s="12" t="s">
        <v>118</v>
      </c>
      <c r="L7" s="13" t="s">
        <v>47</v>
      </c>
      <c r="M7" s="14"/>
      <c r="N7" s="23"/>
      <c r="O7" s="23"/>
      <c r="P7" s="16"/>
      <c r="Q7" s="25" t="s">
        <v>123</v>
      </c>
    </row>
    <row r="8" spans="1:17" ht="63" x14ac:dyDescent="0.35">
      <c r="B8" s="15" t="s">
        <v>94</v>
      </c>
      <c r="C8" s="15"/>
      <c r="D8" s="18">
        <v>1</v>
      </c>
      <c r="E8" s="19">
        <v>0.2</v>
      </c>
      <c r="F8" s="13" t="s">
        <v>45</v>
      </c>
      <c r="G8" s="20">
        <v>1</v>
      </c>
      <c r="H8" s="21"/>
      <c r="I8" s="11"/>
      <c r="J8" s="22">
        <v>43466</v>
      </c>
      <c r="K8" s="12" t="s">
        <v>118</v>
      </c>
      <c r="L8" s="13" t="s">
        <v>47</v>
      </c>
      <c r="M8" s="14"/>
      <c r="N8" s="23"/>
      <c r="O8" s="23"/>
      <c r="P8" s="16"/>
      <c r="Q8" s="25" t="s">
        <v>124</v>
      </c>
    </row>
    <row r="9" spans="1:17" ht="52.5" x14ac:dyDescent="0.35">
      <c r="B9" s="15" t="s">
        <v>96</v>
      </c>
      <c r="C9" s="15"/>
      <c r="D9" s="18">
        <v>1</v>
      </c>
      <c r="E9" s="19">
        <v>0.3</v>
      </c>
      <c r="F9" s="13" t="s">
        <v>45</v>
      </c>
      <c r="G9" s="20">
        <v>1</v>
      </c>
      <c r="H9" s="21"/>
      <c r="I9" s="11"/>
      <c r="J9" s="22">
        <v>43466</v>
      </c>
      <c r="K9" s="12" t="s">
        <v>118</v>
      </c>
      <c r="L9" s="13" t="s">
        <v>47</v>
      </c>
      <c r="M9" s="14"/>
      <c r="N9" s="23"/>
      <c r="O9" s="23"/>
      <c r="P9" s="16"/>
      <c r="Q9" s="25" t="s">
        <v>125</v>
      </c>
    </row>
    <row r="10" spans="1:17" ht="73.5" x14ac:dyDescent="0.35">
      <c r="B10" s="15" t="s">
        <v>98</v>
      </c>
      <c r="C10" s="15"/>
      <c r="D10" s="18">
        <v>1</v>
      </c>
      <c r="E10" s="19">
        <v>0.3</v>
      </c>
      <c r="F10" s="13" t="s">
        <v>45</v>
      </c>
      <c r="G10" s="20">
        <v>1</v>
      </c>
      <c r="H10" s="21"/>
      <c r="I10" s="11"/>
      <c r="J10" s="22">
        <v>43466</v>
      </c>
      <c r="K10" s="12" t="s">
        <v>118</v>
      </c>
      <c r="L10" s="13" t="s">
        <v>47</v>
      </c>
      <c r="M10" s="14"/>
      <c r="N10" s="23"/>
      <c r="O10" s="23"/>
      <c r="P10" s="16"/>
      <c r="Q10" s="25" t="s">
        <v>126</v>
      </c>
    </row>
  </sheetData>
  <mergeCells count="17">
    <mergeCell ref="P2:P3"/>
    <mergeCell ref="Q2:Q3"/>
    <mergeCell ref="B2:B3"/>
    <mergeCell ref="C2:C3"/>
    <mergeCell ref="D2:D3"/>
    <mergeCell ref="E2:E3"/>
    <mergeCell ref="F2:F3"/>
    <mergeCell ref="G2:G3"/>
    <mergeCell ref="H2:H3"/>
    <mergeCell ref="I2:I3"/>
    <mergeCell ref="J2:J3"/>
    <mergeCell ref="K2:K3"/>
    <mergeCell ref="A2:A3"/>
    <mergeCell ref="L2:L3"/>
    <mergeCell ref="M2:M3"/>
    <mergeCell ref="N2:N3"/>
    <mergeCell ref="O2:O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531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ACCION 2020</vt:lpstr>
      <vt:lpstr>Hoja2</vt:lpstr>
      <vt:lpstr>Hoja3</vt:lpstr>
      <vt:lpstr>'PLAN ACCION 2020'!Área_de_impresión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darango</dc:creator>
  <cp:keywords/>
  <dc:description/>
  <cp:lastModifiedBy>LUZ  MARINA SEVERICHE MONROY</cp:lastModifiedBy>
  <cp:revision/>
  <dcterms:created xsi:type="dcterms:W3CDTF">2017-01-31T20:44:49Z</dcterms:created>
  <dcterms:modified xsi:type="dcterms:W3CDTF">2020-07-31T22:06:20Z</dcterms:modified>
  <cp:category/>
  <cp:contentStatus/>
</cp:coreProperties>
</file>