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everiche.CARTAGENA\Desktop\PLANES DE ACCION 2020\"/>
    </mc:Choice>
  </mc:AlternateContent>
  <bookViews>
    <workbookView xWindow="0" yWindow="0" windowWidth="2370" windowHeight="0"/>
  </bookViews>
  <sheets>
    <sheet name="2020" sheetId="1" r:id="rId1"/>
  </sheets>
  <definedNames>
    <definedName name="_xlnm._FilterDatabase" localSheetId="0" hidden="1">'2020'!$A$2:$Z$105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 l="1"/>
  <c r="W21" i="1"/>
  <c r="W56" i="1" l="1"/>
  <c r="W95" i="1" l="1"/>
  <c r="W98" i="1"/>
  <c r="J97" i="1" l="1"/>
  <c r="J92" i="1"/>
  <c r="J82" i="1"/>
  <c r="J81" i="1"/>
  <c r="J58" i="1"/>
  <c r="L50" i="1"/>
  <c r="L43" i="1"/>
  <c r="J43" i="1"/>
  <c r="J37" i="1"/>
  <c r="J36" i="1"/>
</calcChain>
</file>

<file path=xl/comments1.xml><?xml version="1.0" encoding="utf-8"?>
<comments xmlns="http://schemas.openxmlformats.org/spreadsheetml/2006/main">
  <authors>
    <author>angela gomez lombana</author>
    <author>Luz Marlene Andrade Hong</author>
    <author>marcela meza almeida</author>
  </authors>
  <commentList>
    <comment ref="U7" authorId="0" shapeId="0">
      <text>
        <r>
          <rPr>
            <b/>
            <sz val="16"/>
            <color indexed="81"/>
            <rFont val="Tahoma"/>
            <family val="2"/>
          </rPr>
          <t>angela gomez lombana:</t>
        </r>
        <r>
          <rPr>
            <sz val="14"/>
            <color indexed="81"/>
            <rFont val="Tahoma"/>
            <family val="2"/>
          </rPr>
          <t xml:space="preserve">
Ajuste realizado  y reportado en los ajustes que se llevaron a cabo con el  acompañamiento de Planeación Distrital.</t>
        </r>
      </text>
    </comment>
    <comment ref="U21" authorId="0" shapeId="0">
      <text>
        <r>
          <rPr>
            <b/>
            <sz val="12"/>
            <color indexed="81"/>
            <rFont val="Tahoma"/>
            <family val="2"/>
          </rPr>
          <t>angela gomez lombana:</t>
        </r>
        <r>
          <rPr>
            <sz val="12"/>
            <color indexed="81"/>
            <rFont val="Tahoma"/>
            <family val="2"/>
          </rPr>
          <t xml:space="preserve">
Ajuste realizado  y reportado en los ajustes que se llevaron a cabo con el  acompañamiento de Planeación Distrital.</t>
        </r>
      </text>
    </comment>
    <comment ref="S23" authorId="0" shapeId="0">
      <text>
        <r>
          <rPr>
            <b/>
            <sz val="9"/>
            <color indexed="81"/>
            <rFont val="Tahoma"/>
            <family val="2"/>
          </rPr>
          <t>angela gomez lombana:</t>
        </r>
        <r>
          <rPr>
            <sz val="9"/>
            <color indexed="81"/>
            <rFont val="Tahoma"/>
            <family val="2"/>
          </rPr>
          <t xml:space="preserve">
Ajuste realizado  y reportado en los ajustes que se llevaron a cabo con el  acompañamiento de Planeación Distrital.</t>
        </r>
      </text>
    </comment>
    <comment ref="S27" authorId="0" shapeId="0">
      <text>
        <r>
          <rPr>
            <b/>
            <sz val="9"/>
            <color indexed="81"/>
            <rFont val="Tahoma"/>
            <family val="2"/>
          </rPr>
          <t>angela gomez lombana:</t>
        </r>
        <r>
          <rPr>
            <sz val="9"/>
            <color indexed="81"/>
            <rFont val="Tahoma"/>
            <family val="2"/>
          </rPr>
          <t xml:space="preserve">
Ajuste realizado  y reportado en los ajustes que se llevaron a cabo con el  acompañamiento de Planeación Distrital.</t>
        </r>
      </text>
    </comment>
    <comment ref="S28" authorId="0" shapeId="0">
      <text>
        <r>
          <rPr>
            <b/>
            <sz val="9"/>
            <color indexed="81"/>
            <rFont val="Tahoma"/>
            <family val="2"/>
          </rPr>
          <t>angela gomez lombana:</t>
        </r>
        <r>
          <rPr>
            <sz val="9"/>
            <color indexed="81"/>
            <rFont val="Tahoma"/>
            <family val="2"/>
          </rPr>
          <t xml:space="preserve">
Ajuste realizado  y reportado en los ajustes que se llevaron a cabo con el  acompañamiento de Planeación Distrital.</t>
        </r>
      </text>
    </comment>
    <comment ref="Z29" authorId="1" shapeId="0">
      <text>
        <r>
          <rPr>
            <b/>
            <sz val="9"/>
            <color indexed="81"/>
            <rFont val="Tahoma"/>
            <family val="2"/>
          </rPr>
          <t>Luz Marlene Andrade Hong:</t>
        </r>
        <r>
          <rPr>
            <sz val="9"/>
            <color indexed="81"/>
            <rFont val="Tahoma"/>
            <family val="2"/>
          </rPr>
          <t xml:space="preserve">
de que fueron las capacitaciones</t>
        </r>
      </text>
    </comment>
    <comment ref="Z56" authorId="2" shapeId="0">
      <text>
        <r>
          <rPr>
            <b/>
            <sz val="9"/>
            <color indexed="81"/>
            <rFont val="Tahoma"/>
            <family val="2"/>
          </rPr>
          <t>Informacion reportada en el informe de empalme</t>
        </r>
      </text>
    </comment>
  </commentList>
</comments>
</file>

<file path=xl/sharedStrings.xml><?xml version="1.0" encoding="utf-8"?>
<sst xmlns="http://schemas.openxmlformats.org/spreadsheetml/2006/main" count="640" uniqueCount="483">
  <si>
    <t>INDICADOR META DE RESULTADO</t>
  </si>
  <si>
    <t>LINEA BASE META RESULTADO 2015</t>
  </si>
  <si>
    <t xml:space="preserve">INDICADOR META PRODUCTO  PLAN DE DESARROLLO </t>
  </si>
  <si>
    <t xml:space="preserve">META PRODUCTO  PLAN DE DESARROLLO (VALOR ABSOLUTO) </t>
  </si>
  <si>
    <t>LINEA BASE META PRODUCTO 2015</t>
  </si>
  <si>
    <t>NOMBRE DEL PROYECTO INSCRITO EN EL BANCO DE PROYECTO</t>
  </si>
  <si>
    <t>CODIGO BPIN (CODIGO ACTUALIZADO EN MGA WEB)</t>
  </si>
  <si>
    <t>ACTIVIDADES DEL PROYECTO (ACTIVIDADES QUE SE INCORPORARON EN LA GUIA DE ACTUALIZACIÓN)</t>
  </si>
  <si>
    <t xml:space="preserve">POBLACION BENEFICIADA </t>
  </si>
  <si>
    <t>FECHA DE INICIO</t>
  </si>
  <si>
    <t xml:space="preserve">FECHA DE TERMINACIÓN </t>
  </si>
  <si>
    <t>RESPONSABLE DEL PROYECTO</t>
  </si>
  <si>
    <t>RUBRO</t>
  </si>
  <si>
    <t>FUENTE</t>
  </si>
  <si>
    <t>SUPERAR LA DESIGUALDAD</t>
  </si>
  <si>
    <t>CARTAGENA INCLUYENTE</t>
  </si>
  <si>
    <t>EDUCACION PARA LA GENTE DEL SIGLO XXI</t>
  </si>
  <si>
    <t>COBERTURA E INFRAESTRUCTURA</t>
  </si>
  <si>
    <t xml:space="preserve">Aumentar al 74% la tasa de cobertura neta en preescolar (sin extraedad) </t>
  </si>
  <si>
    <t xml:space="preserve">Tasa de cobertura neta en preescolar (sin extraedad) </t>
  </si>
  <si>
    <t xml:space="preserve">66,91% 
</t>
  </si>
  <si>
    <t>IMPULSO AL DESARROLLO DE LA PRIMERA INFANCIA</t>
  </si>
  <si>
    <t xml:space="preserve">Sistema de Inspección y Vigilancia de Hogares Infantiles  y CDI Fortalecido y Ejercido en el componente educativo.        </t>
  </si>
  <si>
    <t>NA</t>
  </si>
  <si>
    <t xml:space="preserve">80 Hogares Infantiles  y CDI intervenidos en el componente educativo.        </t>
  </si>
  <si>
    <t xml:space="preserve">14500 Estudiantes Matriculados en Preescolar  (Transición) </t>
  </si>
  <si>
    <t>AMPLIACION DE LA COBERTURA EDUCATIVA PRIMERO LA GENTE EN EL DISTRITO DE CARTAGENA</t>
  </si>
  <si>
    <t xml:space="preserve">Obtención de 12.500 cupos escolares a través de la contratación con Iglesias, Banco de Oferentes, Concesiones e Instituciones Educativas Especiales. </t>
  </si>
  <si>
    <t>Cantidad de Estudiantes en grado transición en el Sistema Educativo Oficial</t>
  </si>
  <si>
    <t xml:space="preserve">100 Aulas Escolares nuevas construidas  para Preescolar </t>
  </si>
  <si>
    <t>FORTALECIMIENTO DE LA INFRAESTRUCTURA EDUCATIVA DEL DISTRITO DE CARTAGENA (Construcción, Mejoramiento y Adecuación)</t>
  </si>
  <si>
    <t>Mantenimiento y adecuación de aulas de preescolar en sedes de las IEO</t>
  </si>
  <si>
    <t>Aulas para prescolar construidas y adecuadas</t>
  </si>
  <si>
    <t xml:space="preserve">Aumentar al 59% la tasa de cobertura neta en educación media global </t>
  </si>
  <si>
    <t xml:space="preserve">Tasa de cobertura neta en educación media global </t>
  </si>
  <si>
    <t>PRIMERO LA ESCUELA</t>
  </si>
  <si>
    <t xml:space="preserve">21700 estudiantes de educación media dentro del sistema educativo oficial </t>
  </si>
  <si>
    <t xml:space="preserve">Obtención de 53.379 cupos escolares a través de la contratación con Iglesias, Banco de Oferentes, Concesiones e Instituciones Educativas Especiales. </t>
  </si>
  <si>
    <t>CUPOS ESCOLARES A TRAVÉS DE MATRÍCULA CONTRATADA</t>
  </si>
  <si>
    <t>MATRICULATON</t>
  </si>
  <si>
    <t>N° DE ACTIVIDADES DE MATRICULATON REALIZADAS</t>
  </si>
  <si>
    <t>SEGURO ESTUDIANTIL</t>
  </si>
  <si>
    <t>SEGUROS ENTREGADOS</t>
  </si>
  <si>
    <t>170000 estudiantes de todo el sistema</t>
  </si>
  <si>
    <t>Administración del talento humano del sector educativo oficial de Cartagena de Indias</t>
  </si>
  <si>
    <t>Pago de Salarios</t>
  </si>
  <si>
    <t xml:space="preserve">Pago oportuno de nomina </t>
  </si>
  <si>
    <t>5644 docentes, directivos docentes y administrativos</t>
  </si>
  <si>
    <t>Ascensos en Escalafon de docentes</t>
  </si>
  <si>
    <t>Docentes Escalafonados</t>
  </si>
  <si>
    <t>Dotación Docentes y Administrativos</t>
  </si>
  <si>
    <t>Dotacion Entregada</t>
  </si>
  <si>
    <t>180 Docentes y Directivos Docentes
240 Administrativo 
Total 420</t>
  </si>
  <si>
    <t xml:space="preserve">OPTIMIZACIÓN DE LA OPERACION DE LAS INSTITUCIONES EDUCATIVAS OFICIALES DE CARTAGENA DE INDIAS </t>
  </si>
  <si>
    <t>Transferencias a Colegios (FOSES)</t>
  </si>
  <si>
    <t xml:space="preserve"> IEO con Transferencia FOSES realizadas</t>
  </si>
  <si>
    <t>81 IEO Pricipales que le hacen transferencia</t>
  </si>
  <si>
    <t>Pago Servicios Públicos (Energía y Acueducto)</t>
  </si>
  <si>
    <t>IEO con Servicios de Energía y Acueductos pagados</t>
  </si>
  <si>
    <t>83 IEO PRINCIPALES Y 89 SEDE PARA UN TOTAL 172 IEO</t>
  </si>
  <si>
    <t>Otros Gastos (Servicio Aseo, Vigilancia y Arrendamientos)</t>
  </si>
  <si>
    <t xml:space="preserve">IEO con Servicios contratado de aseo y vigilancia </t>
  </si>
  <si>
    <t>105 IEO</t>
  </si>
  <si>
    <t xml:space="preserve">Disminuir al 3,7% la tasa de deserción </t>
  </si>
  <si>
    <t xml:space="preserve"> Tasa de deserción </t>
  </si>
  <si>
    <t>NADIE SE VA</t>
  </si>
  <si>
    <t xml:space="preserve">77000 Estudiantes atendidos con el PAE </t>
  </si>
  <si>
    <t>FORTALECIMIENTO DEL PROGRAMA DE ALIMENTACIÓN ESCOLAR EN LAS ESCUELAS OFICIALES DEL DISTRITO DE CARTAGENA DE INDIAS</t>
  </si>
  <si>
    <t>Entregar raciones preparadas en sitio en Jornada Única y regular.</t>
  </si>
  <si>
    <t xml:space="preserve">Raciones de preparadas en sitio.
</t>
  </si>
  <si>
    <t>Entregar raciones industrializadas en Jornada Única y regular.</t>
  </si>
  <si>
    <t xml:space="preserve">Raciones industrializadas.
</t>
  </si>
  <si>
    <t>Actividades de seguimiento y control al PAE</t>
  </si>
  <si>
    <t># de Informes PAE</t>
  </si>
  <si>
    <t xml:space="preserve">4000 Estudiantes transportados anualmente a sus sedes de IEO para garantizarles educación.  </t>
  </si>
  <si>
    <t>APOYO A LAS ESTRATEGIAS DE ACCESO Y PERMANENCIA A TRAVÉS DE LA PRESTACIÓN DEL SERVICIO DE TRANSPORTE ESCOLAR EN LAS INSTITUCIONES EDUCATIVAS DEL DISTRITO DE CARTAGENA DE INDIAS – NADIE SE VA CARTAGENA </t>
  </si>
  <si>
    <t>Transporte para continuidad</t>
  </si>
  <si>
    <t xml:space="preserve">Estudiantes transportados </t>
  </si>
  <si>
    <t xml:space="preserve">5000 estudiantes atendidos con modelos flexibles. </t>
  </si>
  <si>
    <t>Obtención de 800 cupos escolares a través de la contratación con  Instituciones Educativas Especiales.</t>
  </si>
  <si>
    <t>CUPOS CONTRATADOS CON INSTITUCIONES EDUCATIVAS ESPECIALES</t>
  </si>
  <si>
    <t xml:space="preserve">Un Sistema de Información para la prevención de la deserción implementado. </t>
  </si>
  <si>
    <t>N.A.</t>
  </si>
  <si>
    <t>INCLUSION EDUCATIVA</t>
  </si>
  <si>
    <t xml:space="preserve">4200 Estudiantes con necesidades educativas especiales Atendidos por el sistema educativo oficial   </t>
  </si>
  <si>
    <t>Mejoramiento del Programa Escuela Inclusiva en el Distrito de Cartagena</t>
  </si>
  <si>
    <t>2017130010040</t>
  </si>
  <si>
    <t xml:space="preserve"> Dotación de útiles y material especial para la atención a la población con necesidades educativas especiales y víctimas del conflicto.</t>
  </si>
  <si>
    <t xml:space="preserve">IEO del Distrito dotadas con útiles y materiales especial para la atención a la población con NEE </t>
  </si>
  <si>
    <t>3071 estudiantes reportados en SIMAT</t>
  </si>
  <si>
    <t xml:space="preserve">5 equipos interdisciplinarios para apoyo a las IEO en la atención de Estudiantes con NEE </t>
  </si>
  <si>
    <t xml:space="preserve">Talento humano cualificado para atender la población con necesidades educativas especiales.  </t>
  </si>
  <si>
    <t xml:space="preserve">Profesionales cualificados para atender la población con necesidades educativas especiales vinculados     </t>
  </si>
  <si>
    <t xml:space="preserve">800 docentes cualificados en atención de estudiantes con  NEE. </t>
  </si>
  <si>
    <t>Servicios de Formación y capacitación para la atención de NNE y Menores en riesgo.</t>
  </si>
  <si>
    <t>Capacitaciones y Cursos Programados, Realizados, Ejecutados</t>
  </si>
  <si>
    <t>3573 docentes y estudiantes NEE</t>
  </si>
  <si>
    <t xml:space="preserve">12000 estudiantes victimas dentro del sistema educativo </t>
  </si>
  <si>
    <t># de estudiantes víctimas dentro del sistema educativa</t>
  </si>
  <si>
    <t>12000 estudiantes focalizados</t>
  </si>
  <si>
    <t xml:space="preserve">Capacitación de docentes para la atención de estudiantes víctimas del conflicto armado y menores en riesgo. </t>
  </si>
  <si>
    <t xml:space="preserve">Disminuir al 1,5% la tasa de analfabetismo </t>
  </si>
  <si>
    <t xml:space="preserve"> tasa de analfabetismo </t>
  </si>
  <si>
    <t xml:space="preserve">EDUCACIÓN PARA JÓVENES Y ADULTOS </t>
  </si>
  <si>
    <t xml:space="preserve">800 jóvenes y adultos atendidos en ciclo Lectivo educativo I (CLEI Nivel 1) </t>
  </si>
  <si>
    <t xml:space="preserve"> IMPLEMENTACION DEL PROGRAMA EDUCACION BASICA PARA JOVENES Y ADULTOS EN EL DISTRITO DE CARTAGENA</t>
  </si>
  <si>
    <t>Gestión de cupos para atención de jóvenes y adultos</t>
  </si>
  <si>
    <t>CUPOS CONTRATATADOS</t>
  </si>
  <si>
    <t>158 Estudiante atendidos  Clei N0.1</t>
  </si>
  <si>
    <t>Apoyar la gestión para el fortalecimiento de la organización, seguimiento y acompañamiento del servicio educativo para la atención de la población joven y adulta.</t>
  </si>
  <si>
    <t>Visitas realizadas para seguimiento del servicio de atención a la población joven y adulto</t>
  </si>
  <si>
    <t>PLAN DE INFRAESTRUCTURA EDUCATIVA DISTRITAL</t>
  </si>
  <si>
    <t xml:space="preserve">Un Plan de Infraestructura Educativa formulado </t>
  </si>
  <si>
    <t>Documento entregado</t>
  </si>
  <si>
    <t>Secretaría de Educación Distrital
120000 estudiantes</t>
  </si>
  <si>
    <t xml:space="preserve">432  Aulas Nuevas al servicio de la educación en jornada única </t>
  </si>
  <si>
    <t>Mantenimiento y adecuación de aulas en sedes de las IEO</t>
  </si>
  <si>
    <t>Número de aulas adecuadas</t>
  </si>
  <si>
    <t>6270 estudiantes</t>
  </si>
  <si>
    <t>CALIDAD DIGNIFICA</t>
  </si>
  <si>
    <t xml:space="preserve">Aumentar a 5,7 el Indice Sintetico de Calidad Educativa-ISCE, en Basica Primaria </t>
  </si>
  <si>
    <t xml:space="preserve">Indice Sintetico de Calidad Educativa-ISCE, en Basica Primaria </t>
  </si>
  <si>
    <t xml:space="preserve">SABER MAS, SABER MEJOR </t>
  </si>
  <si>
    <t xml:space="preserve">35 Establecimientos Educativos  Oficiales con  Índice Sintético de Calidad Educativa-ISCE en la Media, con nivel al menos igual al ISCE promedio Nacional. 
</t>
  </si>
  <si>
    <t>Fortalecimiento de las competencias básicas de las IEO SABER MAS, SABER MEJOR Cartagena</t>
  </si>
  <si>
    <t>Asistencias técnicas a través de talleres para el uso pedagogico de los resultados de las pruebas externas</t>
  </si>
  <si>
    <t>Talleres de uso pedagogico</t>
  </si>
  <si>
    <t>208 docentes</t>
  </si>
  <si>
    <t xml:space="preserve">25 Establecimientos Educativos Oficiales con grado 11° con desempeños alineados en la clasificacion A+ , A  y B </t>
  </si>
  <si>
    <t>Diplomado en evaluación por competencias</t>
  </si>
  <si>
    <t>Diplomado realizado</t>
  </si>
  <si>
    <t>425 docentes</t>
  </si>
  <si>
    <t>Mejorar  Componente Desempeño (ISCE) Básica primaria  a 2,64</t>
  </si>
  <si>
    <t>Fortalecimiento de los proyectos de lectura y escritura y oralidad en IEO</t>
  </si>
  <si>
    <t>Talleres de orientacion de las diferentes áreas a docentes de las IEO</t>
  </si>
  <si>
    <t>90 Docentes</t>
  </si>
  <si>
    <t>Seminario taller para la formación de lectura analítica crítica y escritura creadora</t>
  </si>
  <si>
    <t>60 Docentes</t>
  </si>
  <si>
    <t>Mejorar componente Desempeño (ISCE) Básica secundaria a 2,57</t>
  </si>
  <si>
    <t>Acompañamiento a estudiantes de las IEO para el fortalecimiento de las áreas de lengua castellana, matematica con los estudiantes de grado  11°</t>
  </si>
  <si>
    <t>Talleres de formación a estudiantes en lenguaje y matemáticas</t>
  </si>
  <si>
    <t xml:space="preserve">ESTUDIANTES DE 20 IEO EN CLASIFICACIÓN D </t>
  </si>
  <si>
    <t>Mejorar Componente Desempeño (ISCE) Media a 2,71</t>
  </si>
  <si>
    <t xml:space="preserve">104 IEO con semilleros de investigacion implementados </t>
  </si>
  <si>
    <t>Cualificación docente para investigación en el aula</t>
  </si>
  <si>
    <t>Talleres de Cualificación Docente para investigación en el aula</t>
  </si>
  <si>
    <t xml:space="preserve">27 I.E.O </t>
  </si>
  <si>
    <t xml:space="preserve">Aumentar a 5,7 el Indice Sintetico de Calidad Educativa-ISCE, en Basica Secundaria  </t>
  </si>
  <si>
    <t xml:space="preserve"> Indice Sintetico de Calidad Educativa-ISCE, en Basica Secundaria  </t>
  </si>
  <si>
    <t xml:space="preserve">MEJORES DOCENTES Y DIRECTIVOS DOCENTES </t>
  </si>
  <si>
    <t xml:space="preserve">1700 docentes formados en evaluación por competencias. </t>
  </si>
  <si>
    <t>MEJORAMIENTO DE LAS COMPETENCIAS DE LOS DOCENTES OFICIALES DEL DISTRITO DE CARTAGENA</t>
  </si>
  <si>
    <t xml:space="preserve">Docentes y directivos docentes formados en evaluación por competencias. </t>
  </si>
  <si>
    <t xml:space="preserve">N° de docentes formados en evaluación por competencias. </t>
  </si>
  <si>
    <t xml:space="preserve">Docentes y directivos docentes IEO </t>
  </si>
  <si>
    <t xml:space="preserve">800 docentes formados  en metodología de Investigación para el mejoramiento de la calidad educativa.  </t>
  </si>
  <si>
    <t>ND</t>
  </si>
  <si>
    <t xml:space="preserve">Docentes formados  en metodología de Investigación para el mejoramiento de la calidad educativa.  </t>
  </si>
  <si>
    <t xml:space="preserve">N° de docentes formados en metodología de Investigación para el mejoramiento de la calidad educativa.  </t>
  </si>
  <si>
    <t>10 IEO focalizadas</t>
  </si>
  <si>
    <t xml:space="preserve">250 docentes y directivos docentes formados  en especializaciones y/o maestrías.   </t>
  </si>
  <si>
    <t xml:space="preserve">380 directivos docentes cualificados en gestión escolar. </t>
  </si>
  <si>
    <t xml:space="preserve">720 Docentes y directivos docentes con experiencias educativas innovadoras para el mejoramiento de la calidad educativa.  </t>
  </si>
  <si>
    <t>Docentes y directivos docentes con experiencias educativas innovadoras para el mejoramiento de la calidad educativa</t>
  </si>
  <si>
    <t>Documentos de experiencias significativas entregados</t>
  </si>
  <si>
    <t xml:space="preserve">Aumentar a 6,2 el Indice Sintetico de Calidad Educativa-ISCE, en La Media </t>
  </si>
  <si>
    <t xml:space="preserve">Indice Sintetico de Calidad Educativa-ISCE, en La Media </t>
  </si>
  <si>
    <t xml:space="preserve">ACTUALIZACIÓN DE CURRÍCULOS ESCOLARES </t>
  </si>
  <si>
    <t xml:space="preserve">60 instituciones educativas con currículos ajustados a la política vigente e implementados.  </t>
  </si>
  <si>
    <t>ACTUALIZACIÓN DE CURRÍCULOS ESCOLARES DE LAS INSTITUCIONES EDUCATIVAS OFICIALES DEL DISTRITO DE CARTAGENA</t>
  </si>
  <si>
    <t>Actualización de los curriculos escolares en 15 IEO Focalizadas</t>
  </si>
  <si>
    <t xml:space="preserve">IEO Focalizadas con ctualización de los curriculos escolares </t>
  </si>
  <si>
    <t>15 IEO focalizadas</t>
  </si>
  <si>
    <t xml:space="preserve">60 Establecimientos Educativos Oficiales  con bajo indice en los indicadores de Calidad y Eficiencia Interna,fortalecidos en la gestión escolar integral. </t>
  </si>
  <si>
    <t>90 IEO con Proyectos Educativos Institucionales resignificados.</t>
  </si>
  <si>
    <t xml:space="preserve">Disminuir al 40% la brecha porcentual  entre área rural y urbana de IEO  en la clasificación "D" en prueba Saber 11°  </t>
  </si>
  <si>
    <t xml:space="preserve">Brecha porcentual  entre área rural y urbana de IEO  en la clasificación "D" en prueba Saber 11°  </t>
  </si>
  <si>
    <t>ESCUELAS BILINGÜES</t>
  </si>
  <si>
    <t xml:space="preserve">3% de estudiantes de I.E.O. con jornada extendida bilingüe con nivel mínimo  "B1" en las  pruebas saber 11°, según el MCERL </t>
  </si>
  <si>
    <t>FORTALECIMIENTO DE LAS ESCUELAS BILINGÜES EN EL DISTRITO DE CARTAGENA, BOLIVAR, CARIBE.</t>
  </si>
  <si>
    <t>Inmersión a docentes oficiales de ingles</t>
  </si>
  <si>
    <t>Inmersion realizada</t>
  </si>
  <si>
    <t>Estudiantes y Docentes de  Ingles de las IEO focalizadas</t>
  </si>
  <si>
    <t>Docentes fortalecidos en competencias lingüisticas (talleres, cursos, capacitaciones, diplomados)</t>
  </si>
  <si>
    <t>N° Docentes fortalecidos en competencias lingüisticas</t>
  </si>
  <si>
    <t xml:space="preserve">Número de Docentes de ingles de las IEO </t>
  </si>
  <si>
    <t>FORTALECIMIENTO DE LA ETNOEDUCACIÓN</t>
  </si>
  <si>
    <t xml:space="preserve">26 IEO  etnoeducativas con PEI ajustados y actualizados. </t>
  </si>
  <si>
    <t xml:space="preserve"> Fortalecimiento del Modelo Pedagogico en las Instituciones Etnoeducativas Oficiales del Distrito de Cartagena</t>
  </si>
  <si>
    <t>Realizar la Actualización de los proyectos etnoeducativos interculturales y  comunitario (PEC)</t>
  </si>
  <si>
    <t>Documentos entregados de Proyectos Etnoeducativos Comunitarios Actualizados</t>
  </si>
  <si>
    <t xml:space="preserve">6 IEO </t>
  </si>
  <si>
    <t>Actividades de Actualización de los proyectos etnoeducativos interculturales y  comunitario (PEC)</t>
  </si>
  <si>
    <t>12 Acompañamientos etnopedagogicos     
1 Encuentro etnoeducativo</t>
  </si>
  <si>
    <t>120 docentes capacitados para actualizacion del PEC, en 12 IEO</t>
  </si>
  <si>
    <t xml:space="preserve">52  IEO que desarrollan la Cátedra de Estudios Afrocolombianos. </t>
  </si>
  <si>
    <t xml:space="preserve">1. Capacitaciones Realizadas 
2. Sistematizacion curricular para la implementacion de la CEA
3. Actividades decenio afro desde la Escuela </t>
  </si>
  <si>
    <t xml:space="preserve">1. # de Capacitaciones
2. Sistematizacion curricular 
3. # Actividades decenio afro </t>
  </si>
  <si>
    <t>60 docentes
4 IE</t>
  </si>
  <si>
    <t>INCORPORACIÓN  DE LA TECNOLOGÍA  EN EL PROCESO DE ENSEÑANZA APRENDIZAJE</t>
  </si>
  <si>
    <t xml:space="preserve">9 niños por Terminal. </t>
  </si>
  <si>
    <t>APLICACIÓN EFECTIVA DE LAS TIC  EN LA GESTION PEDAGOGICA Y ADMINISTRATIVA DE  DE LA IEO Y SED DE CARTAGENA</t>
  </si>
  <si>
    <t>Gestión de infraestructura tecnológica para las IEO</t>
  </si>
  <si>
    <t>I.E.O. Dotadas con Servicio de Conectividad</t>
  </si>
  <si>
    <t>Estudiantes, Administrativos y docentes de las Instituciones Oficiales del Distrito de Cartagena</t>
  </si>
  <si>
    <t>Administracion y acompañamiento  de los Puntos Vive Diguital Plus</t>
  </si>
  <si>
    <t>Informes de gestión actividades de punto Vive Digital Plus</t>
  </si>
  <si>
    <t>Comunidad Educativa</t>
  </si>
  <si>
    <t xml:space="preserve">4064 Docentes y directivos docentes formados en uso y apropiación de TIC. </t>
  </si>
  <si>
    <t>Apoyo, seguimiento y control de los proyectos  tecnológicos implementados en las IEO y en la Secretaría de Educación Distrital.</t>
  </si>
  <si>
    <t>Visitas tecnicas para Monitoreo y Seguimiento a la Gestión del Sector Educativo</t>
  </si>
  <si>
    <t>184 Docentes y directivos docentes formados en uso y apropiación de TIC</t>
  </si>
  <si>
    <t xml:space="preserve">300 Docentes que aplican las TIC en proceso Enseñanza y Aprendizaje.  </t>
  </si>
  <si>
    <t xml:space="preserve">3000 usuarios que interactuan con la Plataforma Academica Colombia Evaluadora. </t>
  </si>
  <si>
    <t>Acompañamiento , administracion, Especializada y soporte del sistema  de Informacion "Colombia Evaluadora", para las IEOs del distrito de Cartagena.</t>
  </si>
  <si>
    <t>Usuarios Beneficiados de Plataforma Colombia Evaluadora</t>
  </si>
  <si>
    <t>Comunidad Educativa (5.370 docentes - 140.000 Estudiantes - Acudientes)</t>
  </si>
  <si>
    <t>LA ESCUELA COMO  EJE INTEGRADOR  DE LOS PROCESOS FORMATIVOS</t>
  </si>
  <si>
    <t xml:space="preserve">Un Nodo social humanístico implementado.  </t>
  </si>
  <si>
    <t>FORTALECIMIENTO DE LA ESCUELA COMO EJE INTEGRADOR DE LOS PROCESOS FORMATIVOS CON ENFASIS EN LA DIMENSIÓN SOCIAL Y HUMANISTICA – CARTAGENA</t>
  </si>
  <si>
    <t xml:space="preserve">Fortalecer las Bandas de Paz y centros orquestados en las IEO.
</t>
  </si>
  <si>
    <t xml:space="preserve">Estudiantes beneficiados </t>
  </si>
  <si>
    <t>1500  Estudiantes</t>
  </si>
  <si>
    <t xml:space="preserve">Dotación de vestuario, instrumentos y reposición de instrumentos más viajes de Bandas de Paz – 2019 
</t>
  </si>
  <si>
    <t>Transferencia Realizada</t>
  </si>
  <si>
    <t xml:space="preserve">2.000 Estudiantes </t>
  </si>
  <si>
    <t xml:space="preserve">15 Instituciones Educativas Oficiales beneficiadas con el  Nodo social humanístico implementado.   </t>
  </si>
  <si>
    <t>Fortalecimiento a las manifestaciones artísticas y culturales y participación en festivales escolares.</t>
  </si>
  <si>
    <t>No de IEO que participan en manifestaciones artisticas y culturales y en festivales escolares.</t>
  </si>
  <si>
    <t>4.000 Estudiantes</t>
  </si>
  <si>
    <t>Acompañamiento situado y Cátedra de Lectura UNESCO en la IEO SAN JUAN DE DAMASCO  – 2019</t>
  </si>
  <si>
    <t># de estudiantes que participan en la cátedra</t>
  </si>
  <si>
    <t>404 Estudiantes de básica primaria</t>
  </si>
  <si>
    <t xml:space="preserve">Desarrollo del  "XV  Desfile Estudiantil en homenaje a Héroes de la Independencia - 2019” </t>
  </si>
  <si>
    <t># de IEOs que participan</t>
  </si>
  <si>
    <t>EDUCAR PARA LA COMPETITIVIDAD Y LA CONFIANZA SOCIAL</t>
  </si>
  <si>
    <t xml:space="preserve">52 IEO con Programas de emprendimiento y empresarismo desarrollados. </t>
  </si>
  <si>
    <t>Educar para la competitividad y la confianza social en el Distrito de Cartagena</t>
  </si>
  <si>
    <t>Asistencia técnica para la integración de contenidos y el redimensionamiento de las iniciativas en cátedra de emprendimiento y empresarismo en las IEO </t>
  </si>
  <si>
    <t>Asistencias técnicas realizadas</t>
  </si>
  <si>
    <t>S.E.D.
12 IEO focalizadas</t>
  </si>
  <si>
    <t>ESCUELAS VERDES</t>
  </si>
  <si>
    <t xml:space="preserve">60 Proyectos Ambientales Educativos-PRAES ajustados en IEO. </t>
  </si>
  <si>
    <t>Fortalecimiento de los Proyectos Ambientales Escolares - PRAES de las Instituciones Educativas del Distrito de Cartagena de indias</t>
  </si>
  <si>
    <t>Diseñar un modelo operativo de trabajo para la implementación de los Referentes Técnicos para la RAEE en las Instituciones Educativas del Distrito</t>
  </si>
  <si>
    <t xml:space="preserve">Documento entregado "Modelo operativo"  </t>
  </si>
  <si>
    <t>SED- 60 IEO</t>
  </si>
  <si>
    <t>Brindar asistencia técnica a las IEO en la aplicación de los Referentes Técnicos para la RAEE de los PRAES</t>
  </si>
  <si>
    <t>Visitas para Asistencia tecnica realizadas</t>
  </si>
  <si>
    <t>60 IEO</t>
  </si>
  <si>
    <t>Realizar talleres de socialización y capacitación sobre los Referentes Técnicos para la revisión, actualización y evaluación de los PRAES a las Instituciones Educativa</t>
  </si>
  <si>
    <t xml:space="preserve">Talleres realizados </t>
  </si>
  <si>
    <t xml:space="preserve">Docentes responsable de PRAES en IEO focalizadas </t>
  </si>
  <si>
    <t>CIUDAD -ESCUELA COMPROMISO DE TODOS Y PARA TODOS</t>
  </si>
  <si>
    <t>Fortalecimiento de las escuelas de padres de familia en la instituciones educativas oficiales del distrito de Cartagena de Indias</t>
  </si>
  <si>
    <t>Asistencia técnica para la reformulación metodológica de las escuelas para padres</t>
  </si>
  <si>
    <t>Documentos de Proyecto de Escuela de Padres actualizado</t>
  </si>
  <si>
    <t>20 IEO Con documentos actualizados</t>
  </si>
  <si>
    <t xml:space="preserve">15 de Febrero </t>
  </si>
  <si>
    <t xml:space="preserve">60  IEO con el Programa Escuela para Padres Fortalecido. </t>
  </si>
  <si>
    <t>Jornadas de Socialización de Valores y Competencias Emocionales a padres de familia</t>
  </si>
  <si>
    <t>Jornadas para Educar a padres</t>
  </si>
  <si>
    <t>20 IEO con escuelas de padres</t>
  </si>
  <si>
    <t>Feria de Valores y Buen trato</t>
  </si>
  <si>
    <t>Feria Realizada</t>
  </si>
  <si>
    <t>2000 estudiantes y padres familias</t>
  </si>
  <si>
    <t>Acompañamiento in situ a  las IEO, para la implementación de las escuelas.</t>
  </si>
  <si>
    <t>Visitas Tecnicas realizadas a las IEO priorizadas</t>
  </si>
  <si>
    <t>20 IEO Asistidas técnicamente para la implementación de las escuelas</t>
  </si>
  <si>
    <t>01 de marzo</t>
  </si>
  <si>
    <t>FORTALECIMIENTO DE LA GESTIÓN DEL SISTEMA EDUCATIVO DISTRITAL DE CARTAGENA</t>
  </si>
  <si>
    <t xml:space="preserve">70% de satisfacción de los usuarios del sector Educativo oficial del Distrito de Cartagena </t>
  </si>
  <si>
    <t xml:space="preserve">% de satisfacción de los usuarios del sector Educativo oficial del Distrito de Cartagena </t>
  </si>
  <si>
    <t xml:space="preserve">FORTALECIMIENTO DE LA GESTIÓN Y CONSTRUCCIÓN DE SINERGIAS POR LA EDUCACIÓN </t>
  </si>
  <si>
    <t xml:space="preserve">Diseño y desarrollo del modelo de medición del nivel de satisfacción de los usuarios del servicio educativo oficial del DC. </t>
  </si>
  <si>
    <t>Fortalecimiento de la Gestión de la Secretaría de Educación de Cartagena</t>
  </si>
  <si>
    <t>Informe de resultados de la medición del nivel satisfacción de los usuarios del servicio educativo</t>
  </si>
  <si>
    <t>Informe Entregado</t>
  </si>
  <si>
    <t>Funcionarios, IEO, comunidad educativa y ciudadanos</t>
  </si>
  <si>
    <t xml:space="preserve">Diseño e implementación de la nueva Estrategia Institucional de la SED. </t>
  </si>
  <si>
    <t>Realizar Asistencias a los procesos de la SED</t>
  </si>
  <si>
    <t>Eventos de inducción/reinducción realizados</t>
  </si>
  <si>
    <t>150 funcionarios y contratistas de la S.E.D.</t>
  </si>
  <si>
    <t>Tiempo promedio de días de respuesta a peticiones quejas y reclamos</t>
  </si>
  <si>
    <t>Generación de los reportes mensuales de las PQRSD para toma de decisiones en la Secretaría de Educación Distrital</t>
  </si>
  <si>
    <t xml:space="preserve">Informes de resultados de la Gestion de PQRSD </t>
  </si>
  <si>
    <t>Realización de los reportes trimestrales de PQRSD que llegan a la Secretaría de Educación Distrital</t>
  </si>
  <si>
    <t>Informe trismestral  de PQRSD realizados</t>
  </si>
  <si>
    <t>Realizar 2 Campañas de sensibilización sobre la responsabilidad de los servidores publicos frente a los derechos de los ciudadanos.</t>
  </si>
  <si>
    <t xml:space="preserve">Campañas Realizadas </t>
  </si>
  <si>
    <t xml:space="preserve">Actualización de SGC de la SED (ISO 9001:2008 a 9001:2015). </t>
  </si>
  <si>
    <t>Eventos de capacitación realizados</t>
  </si>
  <si>
    <t>Realizar Auditoría Externa</t>
  </si>
  <si>
    <t>Auditoría realizada</t>
  </si>
  <si>
    <t>200 Funcionarios, contratistas SED, comunidad educativa y ciudadanos</t>
  </si>
  <si>
    <t xml:space="preserve">24 metas de Indicadores SGC cumplidos. </t>
  </si>
  <si>
    <t>Procesos revisados en Asistencias Tecnicas realizadas</t>
  </si>
  <si>
    <t>200 funcionarios y contratistas de la S.E.D.</t>
  </si>
  <si>
    <t xml:space="preserve">Capacitación de 300 funcionarios administrativos en carrera administrativa. </t>
  </si>
  <si>
    <t>CONSOLIDACION DEL DESARROLLO INTEGRAL DE LOS FUNCIONARIOS DE LA SECRETARIA DE EDUCACIÓN DISTRITAL DE CARTAGENA</t>
  </si>
  <si>
    <t xml:space="preserve">Capacitacion para mejoramiento de competencias  laborales y  comportamentales </t>
  </si>
  <si>
    <t>Eventos de capacitación</t>
  </si>
  <si>
    <t>Entrega de Auxilios educativos a los funcionarios de carrera y/o sus hijos</t>
  </si>
  <si>
    <t>Auxilios entregados</t>
  </si>
  <si>
    <t>Actividades de Bienestar para servidores publicos</t>
  </si>
  <si>
    <t>Actividades realizadas</t>
  </si>
  <si>
    <t>Seminarios de preparacion para el retiro laboral</t>
  </si>
  <si>
    <t>Seminarios realizados</t>
  </si>
  <si>
    <t xml:space="preserve">Aumentar al 80% el Nivel de Eficacia del SGC </t>
  </si>
  <si>
    <t>ESTANDARIZACIÓN DE PROCESOS EN INSTITUCIONES EDUCATIVAS OFICIALES</t>
  </si>
  <si>
    <t xml:space="preserve">Modelo de gestión de procesos estandarizados conforme a la Norma ISO 9001:2015. </t>
  </si>
  <si>
    <t>Asistencia para la estandarizacion de procesos en las IEO del distrito de Cartagena.</t>
  </si>
  <si>
    <t xml:space="preserve">30 IEO con procesos estandarizados implementados.  </t>
  </si>
  <si>
    <t>Implementar el enfoque por Procesos a IEO seleccionadas a través de Talleres y Asistencias Técnicas</t>
  </si>
  <si>
    <t>Talleres y Asistencias Técnicas de Enfoque  por procesos  realizados</t>
  </si>
  <si>
    <t>25 Funcionarios por proceso</t>
  </si>
  <si>
    <t xml:space="preserve">Actualización de SGC de en 8 IEO certificadas (ISO 9001:2008 a 9001:2015). </t>
  </si>
  <si>
    <t>Realizar Asistencias Técnicas a las IEO con SGC implementados / certificados para la actualización de sus SGC en la norma ISO 9001:2015</t>
  </si>
  <si>
    <t># asistencias tecnicas a las IEO con SGC</t>
  </si>
  <si>
    <t xml:space="preserve"> IEO con SGC implementados / certificados</t>
  </si>
  <si>
    <t>Capacitar equipos de IEO con SGC implementados y/o certificados en ISO 9001:2015</t>
  </si>
  <si>
    <t>25 Funcionario por procesos</t>
  </si>
  <si>
    <t>Auditorías realizadas</t>
  </si>
  <si>
    <t>EDUCACIÓN SUPERIOR: JÓVENES FORMADOS CON CALIDAD</t>
  </si>
  <si>
    <t xml:space="preserve">% de estudiantes  universitarios, egresados del sistema educativo oficial financiados por el Distrito </t>
  </si>
  <si>
    <t>FORTALECIMIENTO DE LA EDUCACIÓN MEDIA TÉCNICA Y SU ARTICULACIÓN CON LA EDUCACIÓN SUPERIOR A TRAVÉS DE LA CADENA DE FORMACIÓN</t>
  </si>
  <si>
    <t xml:space="preserve">7 Nodos Educativos de Media Técnica ampliados. </t>
  </si>
  <si>
    <t xml:space="preserve">FORTALECIMIENTO DE LA EDUCACIÓN MEDIA TÉCNICA Y SU ARTICULACION CON LA EDUCACIÓN SUPERIOR DEL DISTRITO DE CARTAGENA </t>
  </si>
  <si>
    <t>Fortalecer  la infraestructura y dotación de ambientes de media técnica de las instituciones educativas.</t>
  </si>
  <si>
    <t>IEO de Media Técnica Beneficiadas</t>
  </si>
  <si>
    <t xml:space="preserve">13  Instituciones Educativas Oficiales con Educacion Media Tecnica con ambientes y materiales de aprendizajes fortalecidas. </t>
  </si>
  <si>
    <t xml:space="preserve"> IEO de formación media técnica en el Distrito de Cartagena  con PEI, currículos, planes y programas mejorados de acuerdo a las demandas del sector productivo.</t>
  </si>
  <si>
    <t xml:space="preserve">IEOs de media tecnica con PEI, currículos, planes y/o programas  mejorados </t>
  </si>
  <si>
    <t xml:space="preserve">15  Instituciones Educativas con Educacion Media Tecnica articuladas a la Educacion Superior. </t>
  </si>
  <si>
    <t>Diseño e implementación de programas de formación técnica para la oferta de Media Técnica del Distrito.</t>
  </si>
  <si>
    <t>Programas de media técnica diseñados e implementados</t>
  </si>
  <si>
    <t>7500 alumnos  Media Técnica</t>
  </si>
  <si>
    <t>Aumentar Talento humano cualificado para formar por competencia en los diversos programas de Media Técnica</t>
  </si>
  <si>
    <t>Docentes de Media Tecnica vinculados</t>
  </si>
  <si>
    <t>4000 Estudiantes de Media Tecnica</t>
  </si>
  <si>
    <t xml:space="preserve">84  IFTDH con acompañamiento técnico. </t>
  </si>
  <si>
    <t>ASESORÍA Y ACOMPAÑAMIENTO TÉCNICO PARA EL FORTALECIMIENTO DE LAS INSTITUCIONES DE FORMACIÓN PARA EL TRABAJO Y DESARROLLO HUMANO – IFTDH</t>
  </si>
  <si>
    <t>FORTALECIMIENTO DE LA INSTITUCIÓN TECNOLÓGICA COLEGIO MAYOR DE BOLÍVAR</t>
  </si>
  <si>
    <t xml:space="preserve">28  Programas en la Institucion Tecnologica Colegio Mayor de Bolivar con registro calificado.  </t>
  </si>
  <si>
    <t>FORTALECIMIENTO DE LA INSTITUCIÓN TECNOLÓGICA COLEGIO MAYOR DE BOLÍVAR DEL DISTRITO DE CARTAGENA</t>
  </si>
  <si>
    <t>BECAS A LA EXCELENCIA</t>
  </si>
  <si>
    <t xml:space="preserve">12503 egresados del sistema educativo oficial becados en estudios superiores. </t>
  </si>
  <si>
    <t>Fortalecimiento del acceso a la educación superior de los egresados IEOs - Jovenes formados con Calidad de Cartagena</t>
  </si>
  <si>
    <t>Beneficiar a 1600 estudiantes en el convenio CERES en el cuatrienio</t>
  </si>
  <si>
    <t>Becas entregadas</t>
  </si>
  <si>
    <t>200 estudiantes beneficiados</t>
  </si>
  <si>
    <t>Beneficiar a 1600 estudiantes en el Fondo Bicentenario en el cuatrienio</t>
  </si>
  <si>
    <t>350 estudiantes beneficiados</t>
  </si>
  <si>
    <t>Beneficiar a 800 estudiantes a través de los convenios interadministrativos en el cuatrienio</t>
  </si>
  <si>
    <t>400 estudiantes beneficiados</t>
  </si>
  <si>
    <t xml:space="preserve">80 beneficiarios del  proyecto Ser Pilo Va Cartagena. </t>
  </si>
  <si>
    <t>Consolidación de fondo de becas de educación superior para los mejores egresados de Instituciones educativas oficiales de Cartagena Cartagena</t>
  </si>
  <si>
    <t>Garantizar el estudio a  los estudiantes con los mejores resultados de las pruebas saber 11° de las Instituciones Educativas Oficiales del Distrito de Cartagena.</t>
  </si>
  <si>
    <t>30 estudiantes beneficiados</t>
  </si>
  <si>
    <t>EDUCAR PARA UN NUEVO PAÍS</t>
  </si>
  <si>
    <t xml:space="preserve">80% de IEOs desarrollando actividades para la construcción de paz </t>
  </si>
  <si>
    <t>% de IEO desarrollando actividades para la construcción de paz</t>
  </si>
  <si>
    <t>DE JÓVENES EN RIESGO A JÓVENES CON FUTURO</t>
  </si>
  <si>
    <t xml:space="preserve">500 Jóvenes en riesgo beneficiados con programas de educación para el trabajo y desarrollo humano.  </t>
  </si>
  <si>
    <t>SERVICIO DE FORMACION TECNICA LABORAL A JOVENES EN RIESGO DE LA CIUDAD DE CARTAGENA</t>
  </si>
  <si>
    <t xml:space="preserve">Establecer convenio con IFTDH del Distrito </t>
  </si>
  <si>
    <t>Convenio formalizado</t>
  </si>
  <si>
    <t>Beneficiar a 50 jóvenes en riesgo con programas de educación para el trabajo y desarrollo humano.</t>
  </si>
  <si>
    <t xml:space="preserve">Jovenes beneficiados </t>
  </si>
  <si>
    <t>IMPLEMENTACIÓN DE LA CÁTEDRA CARTAGENA EN PAZ</t>
  </si>
  <si>
    <t xml:space="preserve">1500 Docentes formados en justicia, reconciliación y tolerancia.  </t>
  </si>
  <si>
    <t xml:space="preserve"> Implementación de la Cátedra de Paz en las Instituciones Educativas Oficiales de Cartagena</t>
  </si>
  <si>
    <t>Docentes Formados para la transformación de conflictos y gestión de emociones internas en los estudiantes de las Instituciones Educativas Oficiales </t>
  </si>
  <si>
    <t>Docentes Formados</t>
  </si>
  <si>
    <t>300 docentes</t>
  </si>
  <si>
    <t>Asistencia técnica para la integración de contenidos y el redimensionamiento de las iniciativas en cátedra de paz en las IEO </t>
  </si>
  <si>
    <t>24 I.E.O.</t>
  </si>
  <si>
    <t xml:space="preserve">104  IEO con  la Cátedra Cartagena en Paz implementada. </t>
  </si>
  <si>
    <t>Acompañamiento situado para la identificación y realimentación de fortalezas y oportunidades de mejora en cátedra de paz</t>
  </si>
  <si>
    <t>Visitas Técnicas realizadas a las IEO priorizadas</t>
  </si>
  <si>
    <t xml:space="preserve">OBSERVACIONES </t>
  </si>
  <si>
    <t>APROPIACION INICIAL 2020</t>
  </si>
  <si>
    <t>CANTIDAD A 2020</t>
  </si>
  <si>
    <t>META PRODUCTO 2020</t>
  </si>
  <si>
    <t>ACUMULADO  META PRODUCTO 2016-2019</t>
  </si>
  <si>
    <t>OBJETIVO</t>
  </si>
  <si>
    <t>PLAN DE ACCIÓN SECRETARÍA DE EDUCACIÓN DISTRITAL - 2020</t>
  </si>
  <si>
    <t>EJE ESTRATEGICO</t>
  </si>
  <si>
    <t>LINEA ESTRATEGICA</t>
  </si>
  <si>
    <t>PROGRAMA</t>
  </si>
  <si>
    <t>META RESULTADO PLAN DE DESARROLLO</t>
  </si>
  <si>
    <t>SUBPROGRAMA</t>
  </si>
  <si>
    <t>UNIDAD DE MEDIDA (De la Actividad)</t>
  </si>
  <si>
    <t>DANIEL AMEZQUITA LOPEZ</t>
  </si>
  <si>
    <t>ICLD Y SGP</t>
  </si>
  <si>
    <t xml:space="preserve">ICLD  </t>
  </si>
  <si>
    <t>02-001-06-20-01-01-04-02</t>
  </si>
  <si>
    <t>02-001-06-20-01-01-04-02   Y    02-71-06-20-01-01-04-01</t>
  </si>
  <si>
    <t>02-01-06-20-01-01-05-01</t>
  </si>
  <si>
    <t>ICLD</t>
  </si>
  <si>
    <t>02-56-06-20-01-01-04-02</t>
  </si>
  <si>
    <t>FONDO EDUCATIVO - BICENTENARIO DE CARTAGENA 3%</t>
  </si>
  <si>
    <t xml:space="preserve">FONDO EDUCATIVO - BICENTENARIO DE CARTAGENA 3%     </t>
  </si>
  <si>
    <t>FONDO EDUCATIVO - BICENTENARIO DE CARTAGENA 3%, ICLD  Y RENDIMIENTOS FINANCIEROS FONDO EDUCATIVO BICENTENEARIO</t>
  </si>
  <si>
    <t>02-56-06-20-01-01-04-02         02-01-06-20-01-01-04-03         02-136-06-20-01-01-04-01</t>
  </si>
  <si>
    <t>-</t>
  </si>
  <si>
    <t>02-01-06-20-01-01-04-03</t>
  </si>
  <si>
    <t>Beneficiar a 150 estudiantes con becas para IFTDH</t>
  </si>
  <si>
    <t xml:space="preserve"> Capacitar funcionarios de la S.E.D. acerca de ISO 9001:2015 - Indicadores - Riesgos-MIPG</t>
  </si>
  <si>
    <t>02-001-06-20-01-01-03-01</t>
  </si>
  <si>
    <t>02-001-06-20-01-01-03-02</t>
  </si>
  <si>
    <t>MIGUEL ANGEL BARCASNEGRAS</t>
  </si>
  <si>
    <t>02-071-06-20-01-01-02-05   02-001-06-20-01-01-02-06</t>
  </si>
  <si>
    <t>SGP  / ICLD</t>
  </si>
  <si>
    <t xml:space="preserve">Una vez finalizado el proceso de actualización de inventario el cual se inició en el mes de julio hasta el mes de noviembre, tomando en sitio los datos reales y estado actual de la infraestructura tecnológica de las Instituciones Educativas, encontramos que existe un inventario total de 9.502 terminales, para un total de 159.455 niños, es decir la relación Niño Terminal actual es de: 17. 
Es importante aclarar, que la cantidad de equipos entregados, por obsolescencia y por la vida útil de los mismos, ha ido disminuyendo, a pesar que durante el periodo de 2016 – 2019, fueron entregados 2.646 terminales. </t>
  </si>
  <si>
    <t>02-001-06-20-01-01-02-06</t>
  </si>
  <si>
    <t>Guillermo Peña</t>
  </si>
  <si>
    <t>02-001-06-20-01-01-01-11</t>
  </si>
  <si>
    <t>Se podnra al servicio el la sede La Victoria de la IE Pedr de Heredia.</t>
  </si>
  <si>
    <t>02-071-06-20-01-01-01-16</t>
  </si>
  <si>
    <t>SGP-FOMPET</t>
  </si>
  <si>
    <t>Se contratará el plam de infraestructura educativa con un operador idoneo.</t>
  </si>
  <si>
    <t>Se terminaá la construcciòn de la IE San felipe Neri.</t>
  </si>
  <si>
    <r>
      <t xml:space="preserve"> Entrega de documento "necesidades de infraestructura"</t>
    </r>
    <r>
      <rPr>
        <strike/>
        <sz val="20"/>
        <color theme="1"/>
        <rFont val="Arial"/>
        <family val="2"/>
      </rPr>
      <t xml:space="preserve"> </t>
    </r>
  </si>
  <si>
    <t>MARLENE SIERRA</t>
  </si>
  <si>
    <t>02-001-06-20-01-01-01-04</t>
  </si>
  <si>
    <t>ANA LORA</t>
  </si>
  <si>
    <t>02-001-06-20-01-01-01-03    02-071-06-20-01-01-01-12</t>
  </si>
  <si>
    <t>ICLD  SGP</t>
  </si>
  <si>
    <t>NP</t>
  </si>
  <si>
    <t xml:space="preserve">
02-071-06-20-01-01-02-06</t>
  </si>
  <si>
    <t xml:space="preserve">
SGP</t>
  </si>
  <si>
    <t>02-001-06-20-01-01-02-02</t>
  </si>
  <si>
    <t>02-071-06-20-01-01-02-06</t>
  </si>
  <si>
    <t>SGP</t>
  </si>
  <si>
    <t xml:space="preserve">02-071-06-20-01-01-02-02
</t>
  </si>
  <si>
    <t>LIVIS BARRIOS</t>
  </si>
  <si>
    <t>OLGA MALDONADO</t>
  </si>
  <si>
    <t>EDELMIRA SALGADO</t>
  </si>
  <si>
    <t>02-001-06-20-01-01-02-03
02-071-06-20-01-01-02-03</t>
  </si>
  <si>
    <t>ICLD
SGP</t>
  </si>
  <si>
    <t>02-001-06-20-01-01-02-04</t>
  </si>
  <si>
    <t>02-071-06-20-01-01-02-04</t>
  </si>
  <si>
    <t>02-001-06-20-01-01-02-05</t>
  </si>
  <si>
    <t>CECILIA MORALES</t>
  </si>
  <si>
    <t>02-001-06-20-01-01-02-07</t>
  </si>
  <si>
    <t>ANA ARNEDO</t>
  </si>
  <si>
    <t>02-001-06-20-01-01-02-08</t>
  </si>
  <si>
    <t>02-001-06-20-01-01-02-09</t>
  </si>
  <si>
    <t>02-001-06-20-01-01-02-10</t>
  </si>
  <si>
    <t>EILYN MEDINA</t>
  </si>
  <si>
    <t>02-001-06-20-01-01-05-02</t>
  </si>
  <si>
    <t>ANGELA GOMEZ (E)</t>
  </si>
  <si>
    <t>21 de enero de 2020</t>
  </si>
  <si>
    <t>30 de noviembre de 2020 (Termino Calendario escolar)</t>
  </si>
  <si>
    <t>28 de enero de 2020</t>
  </si>
  <si>
    <t>29 de noviembre de 2020</t>
  </si>
  <si>
    <t>11-30-2020</t>
  </si>
  <si>
    <t>Ene./2020</t>
  </si>
  <si>
    <t>Nov./2020</t>
  </si>
  <si>
    <t xml:space="preserve">Febrero - Marzo/2020 </t>
  </si>
  <si>
    <t>o1 de marzo 2020</t>
  </si>
  <si>
    <t>Feb. Marzo/2020</t>
  </si>
  <si>
    <t>OVIRIS CARABALLO</t>
  </si>
  <si>
    <t xml:space="preserve">02-001-06-20-01-01-01-03    </t>
  </si>
  <si>
    <t>ALBERTO GOMEZ</t>
  </si>
  <si>
    <t>02-71-06-20-01-01-01-10
02-71-06-20-01-01-01-02
02-71-06-20-01-01-01-03
02-71-06-20-01-01-01-04
02-71-06-20-01-01-01-05
02-71-06-20-01-01-01-07
02-71-06-20-01-01-01-09
02-71-06-20-01-01-01-10
02-71-06-20-01-01-01-11</t>
  </si>
  <si>
    <t xml:space="preserve"> </t>
  </si>
  <si>
    <t>02-01-06-20-01-01-03-01</t>
  </si>
  <si>
    <t>DORIS ARRIETA</t>
  </si>
  <si>
    <t>ICLD SGP</t>
  </si>
  <si>
    <t>02-71-06-20-01-01-01-13</t>
  </si>
  <si>
    <t>02-01-06-20-01-01-01-12</t>
  </si>
  <si>
    <t>02-01-06-20-01-01-01-12
02-71-06-20-01-01-01-13</t>
  </si>
  <si>
    <t>Atención, vinculación, orientación y garantìa de estudiantes víctimas del conflicto armado y menores en riesgo al sistema educativo.</t>
  </si>
  <si>
    <t>02-71-06-20-01-01-01-06</t>
  </si>
  <si>
    <t>02-01-06-20-01-01-01-06</t>
  </si>
  <si>
    <t>02-01-06-20-01-01-01-06
02-71-06-20-01-01-01-06</t>
  </si>
  <si>
    <t>02-01-06-20-01-01-01-07</t>
  </si>
  <si>
    <t>02-01-06-20-01-01-01-03</t>
  </si>
  <si>
    <t>02-01-06-20-01-01-01-03
02-28-06-20-01-01-01-01
02-72-06-20-01-01-01-01
02-78-06-20-01-01-01-01</t>
  </si>
  <si>
    <t>MARTHA PORTO</t>
  </si>
  <si>
    <t>GERMAN BARRIOS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</si>
</sst>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164" formatCode="_-&quot;$&quot;\ * #,##0_-;\-&quot;$&quot;\ * #,##0_-;_-&quot;$&quot;\ * &quot;-&quot;_-;_-@_-"/>
    <numFmt numFmtId="165" formatCode="&quot;$&quot;\ #,##0"/>
    <numFmt numFmtId="166" formatCode="&quot;$&quot;#,##0"/>
    <numFmt numFmtId="167" formatCode="&quot;$&quot;\ #,##0.00"/>
    <numFmt numFmtId="168" formatCode="0.0%"/>
    <numFmt numFmtId="169" formatCode="dd/mm/yyyy;@"/>
    <numFmt numFmtId="170" formatCode="&quot;$&quot;\ #,##0.0"/>
    <numFmt numFmtId="171" formatCode="_-&quot;$&quot;* #,##0.00_-;\-&quot;$&quot;* #,##0.00_-;_-&quot;$&quot;* &quot;-&quot;??_-;_-@"/>
    <numFmt numFmtId="172" formatCode="&quot;$&quot;#,##0.00"/>
  </numFmts>
  <fonts count="43" x14ac:knownFonts="1">
    <font>
      <sz val="11"/>
      <color theme="1"/>
      <name val="Calibri"/>
      <family val="2"/>
      <scheme val="minor"/>
    </font>
    <font>
      <sz val="11"/>
      <color theme="1"/>
      <name val="Calibri"/>
      <family val="2"/>
      <scheme val="minor"/>
    </font>
    <font>
      <sz val="72"/>
      <name val="Arial"/>
      <family val="2"/>
    </font>
    <font>
      <sz val="12"/>
      <name val="Arial"/>
      <family val="2"/>
    </font>
    <font>
      <b/>
      <sz val="18"/>
      <name val="Arial"/>
      <family val="2"/>
    </font>
    <font>
      <b/>
      <sz val="18"/>
      <color rgb="FFFF0000"/>
      <name val="Arial"/>
      <family val="2"/>
    </font>
    <font>
      <b/>
      <sz val="72"/>
      <name val="Arial"/>
      <family val="2"/>
    </font>
    <font>
      <sz val="18"/>
      <name val="Arial"/>
      <family val="2"/>
    </font>
    <font>
      <sz val="18"/>
      <color rgb="FFFF0000"/>
      <name val="Arial"/>
      <family val="2"/>
    </font>
    <font>
      <sz val="18"/>
      <name val="Calibri"/>
      <family val="2"/>
      <scheme val="minor"/>
    </font>
    <font>
      <sz val="14"/>
      <name val="Arial"/>
      <family val="2"/>
    </font>
    <font>
      <sz val="24"/>
      <name val="Arial"/>
      <family val="2"/>
    </font>
    <font>
      <sz val="13"/>
      <color theme="1"/>
      <name val="Calibri"/>
      <family val="2"/>
      <scheme val="minor"/>
    </font>
    <font>
      <sz val="18"/>
      <name val="Calibri"/>
      <family val="2"/>
    </font>
    <font>
      <sz val="13"/>
      <name val="Calibri"/>
      <family val="2"/>
    </font>
    <font>
      <b/>
      <sz val="48"/>
      <name val="Arial"/>
      <family val="2"/>
    </font>
    <font>
      <b/>
      <sz val="28"/>
      <name val="Arial"/>
      <family val="2"/>
    </font>
    <font>
      <sz val="13"/>
      <name val="Arial"/>
      <family val="2"/>
    </font>
    <font>
      <sz val="20"/>
      <name val="Arial"/>
      <family val="2"/>
    </font>
    <font>
      <b/>
      <sz val="16"/>
      <color indexed="81"/>
      <name val="Tahoma"/>
      <family val="2"/>
    </font>
    <font>
      <sz val="14"/>
      <color indexed="81"/>
      <name val="Tahoma"/>
      <family val="2"/>
    </font>
    <font>
      <b/>
      <sz val="12"/>
      <color indexed="81"/>
      <name val="Tahoma"/>
      <family val="2"/>
    </font>
    <font>
      <sz val="12"/>
      <color indexed="81"/>
      <name val="Tahoma"/>
      <family val="2"/>
    </font>
    <font>
      <b/>
      <sz val="9"/>
      <color indexed="81"/>
      <name val="Tahoma"/>
      <family val="2"/>
    </font>
    <font>
      <sz val="9"/>
      <color indexed="81"/>
      <name val="Tahoma"/>
      <family val="2"/>
    </font>
    <font>
      <sz val="24"/>
      <color rgb="FFFF0000"/>
      <name val="Arial"/>
      <family val="2"/>
    </font>
    <font>
      <sz val="20"/>
      <color rgb="FFFF0000"/>
      <name val="Arial"/>
      <family val="2"/>
    </font>
    <font>
      <b/>
      <sz val="20"/>
      <color rgb="FFFF0000"/>
      <name val="Arial"/>
      <family val="2"/>
    </font>
    <font>
      <sz val="22"/>
      <color rgb="FFFF0000"/>
      <name val="Arial"/>
      <family val="2"/>
    </font>
    <font>
      <sz val="16"/>
      <name val="Arial"/>
      <family val="2"/>
    </font>
    <font>
      <sz val="22"/>
      <color theme="1"/>
      <name val="Arial"/>
      <family val="2"/>
    </font>
    <font>
      <sz val="24"/>
      <color theme="1"/>
      <name val="Arial"/>
      <family val="2"/>
    </font>
    <font>
      <sz val="20"/>
      <color theme="1"/>
      <name val="Arial"/>
      <family val="2"/>
    </font>
    <font>
      <sz val="18"/>
      <color theme="1"/>
      <name val="Arial"/>
      <family val="2"/>
    </font>
    <font>
      <sz val="16"/>
      <color theme="1"/>
      <name val="Arial"/>
      <family val="2"/>
    </font>
    <font>
      <strike/>
      <sz val="20"/>
      <color theme="1"/>
      <name val="Arial"/>
      <family val="2"/>
    </font>
    <font>
      <b/>
      <sz val="22"/>
      <color rgb="FFFF0000"/>
      <name val="Arial"/>
      <family val="2"/>
    </font>
    <font>
      <sz val="11"/>
      <color theme="1"/>
      <name val="Arial"/>
      <family val="2"/>
    </font>
    <font>
      <sz val="15"/>
      <name val="Arial"/>
      <family val="2"/>
    </font>
    <font>
      <sz val="11"/>
      <name val="Arial"/>
      <family val="2"/>
    </font>
    <font>
      <sz val="22"/>
      <name val="Arial"/>
      <family val="2"/>
    </font>
    <font>
      <sz val="20"/>
      <name val="Calibri"/>
      <family val="2"/>
    </font>
    <font>
      <b/>
      <sz val="20"/>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99FF9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15">
    <xf numFmtId="0" fontId="0" fillId="0" borderId="0" xfId="0"/>
    <xf numFmtId="0" fontId="3" fillId="0" borderId="0" xfId="0" applyFont="1" applyFill="1" applyAlignment="1">
      <alignment horizontal="center" wrapText="1"/>
    </xf>
    <xf numFmtId="0" fontId="3" fillId="0" borderId="0" xfId="0" applyFont="1" applyFill="1" applyBorder="1"/>
    <xf numFmtId="0" fontId="7" fillId="0" borderId="5" xfId="0" applyFont="1" applyFill="1" applyBorder="1" applyAlignment="1">
      <alignment horizontal="left" vertical="center" wrapText="1" readingOrder="1"/>
    </xf>
    <xf numFmtId="0" fontId="7" fillId="0" borderId="5" xfId="3"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0" fontId="7" fillId="0" borderId="5" xfId="0" applyFont="1" applyFill="1" applyBorder="1" applyAlignment="1">
      <alignment vertical="center"/>
    </xf>
    <xf numFmtId="0" fontId="3" fillId="0" borderId="0" xfId="0" applyFont="1" applyFill="1" applyBorder="1" applyAlignment="1">
      <alignment horizontal="center" vertical="center"/>
    </xf>
    <xf numFmtId="0" fontId="7" fillId="0" borderId="6" xfId="0" applyFont="1" applyFill="1" applyBorder="1" applyAlignment="1">
      <alignment horizontal="left" vertical="center" wrapText="1" readingOrder="1"/>
    </xf>
    <xf numFmtId="0" fontId="7" fillId="0" borderId="6" xfId="3"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10" fontId="7" fillId="0" borderId="6" xfId="3" applyNumberFormat="1" applyFont="1" applyFill="1" applyBorder="1" applyAlignment="1">
      <alignment horizontal="center" vertical="center" wrapText="1"/>
    </xf>
    <xf numFmtId="1" fontId="7" fillId="0" borderId="6" xfId="3"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0" fontId="7" fillId="0" borderId="6" xfId="0" applyNumberFormat="1" applyFont="1" applyFill="1" applyBorder="1" applyAlignment="1">
      <alignment horizontal="center" vertical="center"/>
    </xf>
    <xf numFmtId="10" fontId="7" fillId="0" borderId="6" xfId="3" applyNumberFormat="1" applyFont="1" applyFill="1" applyBorder="1" applyAlignment="1">
      <alignment vertical="center" wrapText="1"/>
    </xf>
    <xf numFmtId="0" fontId="7" fillId="0" borderId="6" xfId="0" applyFont="1" applyFill="1" applyBorder="1" applyAlignment="1"/>
    <xf numFmtId="3"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wrapText="1" readingOrder="1"/>
    </xf>
    <xf numFmtId="14" fontId="7" fillId="0" borderId="6" xfId="0" applyNumberFormat="1" applyFont="1" applyFill="1" applyBorder="1" applyAlignment="1">
      <alignment horizontal="center" vertical="center"/>
    </xf>
    <xf numFmtId="0" fontId="7" fillId="0" borderId="6" xfId="0" applyFont="1" applyFill="1" applyBorder="1" applyAlignment="1">
      <alignment vertical="center" wrapText="1"/>
    </xf>
    <xf numFmtId="0" fontId="7" fillId="0" borderId="6" xfId="3"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9" fillId="0" borderId="6" xfId="0" applyFont="1" applyFill="1" applyBorder="1" applyAlignment="1">
      <alignment vertical="center" wrapText="1"/>
    </xf>
    <xf numFmtId="10" fontId="7" fillId="0" borderId="6" xfId="3" applyNumberFormat="1" applyFont="1" applyFill="1" applyBorder="1" applyAlignment="1">
      <alignment horizontal="center" vertical="center"/>
    </xf>
    <xf numFmtId="0" fontId="7" fillId="0" borderId="6" xfId="0" applyFont="1" applyFill="1" applyBorder="1" applyAlignment="1">
      <alignment vertical="center"/>
    </xf>
    <xf numFmtId="0" fontId="11" fillId="0" borderId="6" xfId="0" applyFont="1" applyFill="1" applyBorder="1" applyAlignment="1">
      <alignment horizontal="center" vertical="center"/>
    </xf>
    <xf numFmtId="1" fontId="7" fillId="0" borderId="6" xfId="0" applyNumberFormat="1" applyFont="1" applyFill="1" applyBorder="1" applyAlignment="1">
      <alignment horizontal="center" vertical="center" wrapText="1" readingOrder="1"/>
    </xf>
    <xf numFmtId="0" fontId="12" fillId="0" borderId="6" xfId="0" applyFont="1" applyBorder="1" applyAlignment="1">
      <alignment vertical="center" wrapText="1"/>
    </xf>
    <xf numFmtId="0" fontId="13" fillId="0" borderId="6" xfId="0" applyFont="1" applyFill="1" applyBorder="1" applyAlignment="1">
      <alignment vertical="center" wrapText="1"/>
    </xf>
    <xf numFmtId="17" fontId="7" fillId="0" borderId="6" xfId="0" applyNumberFormat="1" applyFont="1" applyFill="1" applyBorder="1" applyAlignment="1">
      <alignment horizontal="center" vertical="center" wrapText="1"/>
    </xf>
    <xf numFmtId="0" fontId="3" fillId="0" borderId="0" xfId="0" applyFont="1" applyFill="1" applyBorder="1" applyAlignment="1">
      <alignment wrapText="1"/>
    </xf>
    <xf numFmtId="0" fontId="7" fillId="0" borderId="6" xfId="0" applyFont="1" applyFill="1" applyBorder="1" applyAlignment="1">
      <alignment horizontal="left" vertical="center" wrapText="1"/>
    </xf>
    <xf numFmtId="10" fontId="17" fillId="0" borderId="6" xfId="3" applyNumberFormat="1" applyFont="1" applyFill="1" applyBorder="1" applyAlignment="1">
      <alignment vertical="center" wrapText="1"/>
    </xf>
    <xf numFmtId="0" fontId="7" fillId="0" borderId="9" xfId="0" applyFont="1" applyFill="1" applyBorder="1" applyAlignment="1">
      <alignment horizontal="left" vertical="center" wrapText="1" readingOrder="1"/>
    </xf>
    <xf numFmtId="0" fontId="7" fillId="0" borderId="9" xfId="3" applyNumberFormat="1" applyFont="1" applyFill="1" applyBorder="1" applyAlignment="1">
      <alignment horizontal="center" vertical="center"/>
    </xf>
    <xf numFmtId="0" fontId="7" fillId="0" borderId="9" xfId="0" applyFont="1" applyFill="1" applyBorder="1" applyAlignment="1">
      <alignment horizontal="center" vertical="center" wrapText="1"/>
    </xf>
    <xf numFmtId="10" fontId="7" fillId="0" borderId="9" xfId="3" applyNumberFormat="1" applyFont="1" applyFill="1" applyBorder="1" applyAlignment="1">
      <alignment horizontal="center" vertical="center"/>
    </xf>
    <xf numFmtId="0" fontId="3" fillId="0" borderId="0" xfId="0" applyFont="1" applyFill="1"/>
    <xf numFmtId="0" fontId="18" fillId="0" borderId="0" xfId="0" applyFont="1" applyFill="1"/>
    <xf numFmtId="0" fontId="3" fillId="0" borderId="0" xfId="0" applyFont="1" applyFill="1" applyAlignment="1">
      <alignment horizontal="center" vertical="center"/>
    </xf>
    <xf numFmtId="0" fontId="18" fillId="0" borderId="0" xfId="0" applyFont="1" applyFill="1" applyAlignment="1">
      <alignment horizontal="center" vertical="center"/>
    </xf>
    <xf numFmtId="0" fontId="3" fillId="0" borderId="0" xfId="3" applyNumberFormat="1" applyFont="1" applyFill="1" applyAlignment="1">
      <alignment horizontal="center"/>
    </xf>
    <xf numFmtId="10" fontId="3" fillId="0" borderId="0" xfId="3" applyNumberFormat="1" applyFont="1" applyFill="1" applyAlignment="1">
      <alignment horizontal="center"/>
    </xf>
    <xf numFmtId="10" fontId="3" fillId="0" borderId="0" xfId="3" applyNumberFormat="1" applyFont="1" applyFill="1"/>
    <xf numFmtId="0" fontId="26" fillId="0" borderId="0" xfId="0" applyFont="1" applyFill="1" applyAlignment="1">
      <alignment horizontal="center" vertical="center"/>
    </xf>
    <xf numFmtId="0" fontId="5"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1" fontId="27" fillId="2" borderId="2" xfId="0" applyNumberFormat="1" applyFont="1" applyFill="1" applyBorder="1" applyAlignment="1">
      <alignment horizontal="center" vertical="center" wrapText="1"/>
    </xf>
    <xf numFmtId="0" fontId="26" fillId="2" borderId="0" xfId="0" applyFont="1" applyFill="1" applyAlignment="1">
      <alignment horizontal="left" wrapText="1"/>
    </xf>
    <xf numFmtId="0" fontId="26" fillId="2" borderId="0" xfId="0" applyFont="1" applyFill="1"/>
    <xf numFmtId="1" fontId="26" fillId="2" borderId="0" xfId="3" applyNumberFormat="1" applyFont="1" applyFill="1" applyAlignment="1">
      <alignment wrapText="1"/>
    </xf>
    <xf numFmtId="0" fontId="26" fillId="2" borderId="0" xfId="0" applyFont="1" applyFill="1" applyAlignment="1">
      <alignment horizontal="center" vertical="center"/>
    </xf>
    <xf numFmtId="10" fontId="26" fillId="2" borderId="0" xfId="3" applyNumberFormat="1" applyFont="1" applyFill="1" applyAlignment="1">
      <alignment wrapText="1"/>
    </xf>
    <xf numFmtId="10" fontId="26" fillId="2" borderId="0" xfId="3" applyNumberFormat="1" applyFont="1" applyFill="1"/>
    <xf numFmtId="0" fontId="26" fillId="2" borderId="0" xfId="0" applyFont="1" applyFill="1" applyAlignment="1">
      <alignment horizontal="center"/>
    </xf>
    <xf numFmtId="0" fontId="7" fillId="0" borderId="6" xfId="0" applyFont="1" applyFill="1" applyBorder="1" applyAlignment="1">
      <alignment horizontal="center" vertical="center" wrapText="1"/>
    </xf>
    <xf numFmtId="0" fontId="7" fillId="0" borderId="6" xfId="3" applyNumberFormat="1" applyFont="1" applyFill="1" applyBorder="1" applyAlignment="1">
      <alignment horizontal="center" vertical="center"/>
    </xf>
    <xf numFmtId="0" fontId="7" fillId="0" borderId="6" xfId="3" applyNumberFormat="1" applyFont="1" applyFill="1" applyBorder="1" applyAlignment="1">
      <alignment horizontal="center" vertical="center" wrapText="1"/>
    </xf>
    <xf numFmtId="169"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xf>
    <xf numFmtId="10" fontId="7" fillId="0" borderId="6" xfId="3"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2" xfId="0" applyNumberFormat="1" applyFont="1" applyFill="1" applyBorder="1" applyAlignment="1">
      <alignment horizontal="center" vertical="center" wrapText="1"/>
    </xf>
    <xf numFmtId="10" fontId="4" fillId="7" borderId="1" xfId="3" applyNumberFormat="1" applyFont="1" applyFill="1" applyBorder="1" applyAlignment="1">
      <alignment horizontal="center" vertical="center" wrapText="1"/>
    </xf>
    <xf numFmtId="0" fontId="30" fillId="0" borderId="6"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6" xfId="0" applyFont="1" applyFill="1" applyBorder="1" applyAlignment="1">
      <alignment horizontal="center" vertical="center"/>
    </xf>
    <xf numFmtId="0" fontId="32" fillId="0" borderId="6" xfId="0" applyFont="1" applyFill="1" applyBorder="1" applyAlignment="1">
      <alignment horizontal="center" vertical="center" wrapText="1"/>
    </xf>
    <xf numFmtId="0" fontId="32" fillId="0" borderId="6" xfId="0"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6" xfId="0" applyFont="1" applyFill="1" applyBorder="1" applyAlignment="1">
      <alignment horizontal="center" vertical="center"/>
    </xf>
    <xf numFmtId="0" fontId="7" fillId="0" borderId="0" xfId="0" applyFont="1" applyFill="1" applyBorder="1"/>
    <xf numFmtId="0" fontId="33" fillId="0" borderId="6" xfId="0" applyFont="1" applyFill="1" applyBorder="1" applyAlignment="1"/>
    <xf numFmtId="0" fontId="7" fillId="8" borderId="6" xfId="3" applyNumberFormat="1" applyFont="1" applyFill="1" applyBorder="1" applyAlignment="1">
      <alignment horizontal="center" vertical="center" wrapText="1"/>
    </xf>
    <xf numFmtId="14" fontId="7" fillId="8" borderId="6" xfId="0" applyNumberFormat="1" applyFont="1" applyFill="1" applyBorder="1" applyAlignment="1">
      <alignment horizontal="center" vertical="center" wrapText="1"/>
    </xf>
    <xf numFmtId="0" fontId="18" fillId="0" borderId="6" xfId="3"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xf>
    <xf numFmtId="0" fontId="18" fillId="0" borderId="6" xfId="3" applyNumberFormat="1" applyFont="1" applyFill="1" applyBorder="1" applyAlignment="1">
      <alignment horizontal="center" vertical="center"/>
    </xf>
    <xf numFmtId="0" fontId="33" fillId="0" borderId="6" xfId="0" applyFont="1" applyFill="1" applyBorder="1" applyAlignment="1">
      <alignment horizontal="left" vertical="center" wrapText="1" readingOrder="1"/>
    </xf>
    <xf numFmtId="0" fontId="33" fillId="0" borderId="6" xfId="3" applyNumberFormat="1" applyFont="1" applyFill="1" applyBorder="1" applyAlignment="1">
      <alignment horizontal="center" vertical="center"/>
    </xf>
    <xf numFmtId="1" fontId="33" fillId="0" borderId="6" xfId="0" applyNumberFormat="1" applyFont="1" applyFill="1" applyBorder="1" applyAlignment="1">
      <alignment horizontal="center" vertical="center"/>
    </xf>
    <xf numFmtId="3" fontId="33" fillId="0" borderId="6" xfId="0" applyNumberFormat="1" applyFont="1" applyFill="1" applyBorder="1" applyAlignment="1">
      <alignment horizontal="center" vertical="center" wrapText="1"/>
    </xf>
    <xf numFmtId="14" fontId="33" fillId="0" borderId="6" xfId="0" applyNumberFormat="1" applyFont="1" applyFill="1" applyBorder="1" applyAlignment="1">
      <alignment horizontal="center" vertical="center" wrapText="1"/>
    </xf>
    <xf numFmtId="14" fontId="33" fillId="0" borderId="6" xfId="0" applyNumberFormat="1" applyFont="1" applyFill="1" applyBorder="1" applyAlignment="1">
      <alignment horizontal="center" vertical="center"/>
    </xf>
    <xf numFmtId="10" fontId="26" fillId="0" borderId="0" xfId="3" applyNumberFormat="1" applyFont="1" applyFill="1" applyAlignment="1">
      <alignment wrapText="1"/>
    </xf>
    <xf numFmtId="10" fontId="26" fillId="0" borderId="0" xfId="3" applyNumberFormat="1" applyFont="1" applyFill="1"/>
    <xf numFmtId="0" fontId="26" fillId="0" borderId="0" xfId="0" applyFont="1" applyFill="1"/>
    <xf numFmtId="0" fontId="26" fillId="0" borderId="0" xfId="0" applyFont="1" applyFill="1" applyAlignment="1">
      <alignment horizontal="center"/>
    </xf>
    <xf numFmtId="0" fontId="36" fillId="2" borderId="2" xfId="0" applyFont="1" applyFill="1" applyBorder="1" applyAlignment="1">
      <alignment horizontal="center" vertical="center" wrapText="1"/>
    </xf>
    <xf numFmtId="0" fontId="26" fillId="0" borderId="0" xfId="0" applyFont="1" applyFill="1" applyAlignment="1">
      <alignment horizontal="left" wrapText="1"/>
    </xf>
    <xf numFmtId="1" fontId="26" fillId="0" borderId="0" xfId="3" applyNumberFormat="1" applyFont="1" applyFill="1" applyAlignment="1">
      <alignment wrapText="1"/>
    </xf>
    <xf numFmtId="0" fontId="7" fillId="0" borderId="6" xfId="0" applyFont="1" applyFill="1" applyBorder="1" applyAlignment="1">
      <alignment horizontal="center" vertical="center" wrapText="1"/>
    </xf>
    <xf numFmtId="0" fontId="7" fillId="0" borderId="6" xfId="3" applyNumberFormat="1" applyFont="1" applyFill="1" applyBorder="1" applyAlignment="1">
      <alignment horizontal="center" vertical="center"/>
    </xf>
    <xf numFmtId="0" fontId="29" fillId="0" borderId="6" xfId="0" applyFont="1" applyFill="1" applyBorder="1" applyAlignment="1">
      <alignment horizontal="center" vertical="center" wrapText="1"/>
    </xf>
    <xf numFmtId="0" fontId="7" fillId="0" borderId="6" xfId="0" applyFont="1" applyFill="1" applyBorder="1" applyAlignment="1">
      <alignment horizontal="center" vertical="center" wrapText="1" readingOrder="1"/>
    </xf>
    <xf numFmtId="0" fontId="7" fillId="0" borderId="6" xfId="0" applyFont="1" applyFill="1" applyBorder="1" applyAlignment="1">
      <alignment horizontal="center" vertical="center"/>
    </xf>
    <xf numFmtId="0" fontId="32" fillId="0" borderId="6" xfId="0" applyFont="1" applyFill="1" applyBorder="1" applyAlignment="1">
      <alignment horizontal="center" vertical="center"/>
    </xf>
    <xf numFmtId="0" fontId="26" fillId="0" borderId="6" xfId="0" applyFont="1" applyFill="1" applyBorder="1" applyAlignment="1">
      <alignment horizontal="center" vertical="center"/>
    </xf>
    <xf numFmtId="0" fontId="7" fillId="0" borderId="6" xfId="3"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xf>
    <xf numFmtId="3"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165" fontId="26" fillId="0" borderId="6" xfId="2" applyNumberFormat="1"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165" fontId="34" fillId="0" borderId="6" xfId="2" applyNumberFormat="1" applyFont="1" applyFill="1" applyBorder="1" applyAlignment="1">
      <alignment horizontal="center" vertical="center"/>
    </xf>
    <xf numFmtId="165" fontId="32" fillId="0" borderId="6" xfId="0" applyNumberFormat="1" applyFont="1" applyFill="1" applyBorder="1" applyAlignment="1">
      <alignment horizontal="center" vertical="center"/>
    </xf>
    <xf numFmtId="165" fontId="18" fillId="0" borderId="6" xfId="2" applyNumberFormat="1" applyFont="1" applyFill="1" applyBorder="1" applyAlignment="1">
      <alignment horizontal="center" vertical="center"/>
    </xf>
    <xf numFmtId="0" fontId="18" fillId="0" borderId="6" xfId="0" applyFont="1" applyFill="1" applyBorder="1" applyAlignment="1">
      <alignment horizontal="center" vertical="center"/>
    </xf>
    <xf numFmtId="165" fontId="29" fillId="0" borderId="6" xfId="2" applyNumberFormat="1" applyFont="1" applyFill="1" applyBorder="1" applyAlignment="1">
      <alignment horizontal="center" vertical="center" wrapText="1"/>
    </xf>
    <xf numFmtId="167" fontId="29" fillId="0" borderId="6" xfId="2" applyNumberFormat="1" applyFont="1" applyFill="1" applyBorder="1" applyAlignment="1">
      <alignment horizontal="center" vertical="center" wrapText="1"/>
    </xf>
    <xf numFmtId="0" fontId="3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9"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165" fontId="29" fillId="0" borderId="6" xfId="2" applyNumberFormat="1" applyFont="1" applyFill="1" applyBorder="1" applyAlignment="1">
      <alignment horizontal="center" vertical="center"/>
    </xf>
    <xf numFmtId="165" fontId="18" fillId="0" borderId="6" xfId="0" applyNumberFormat="1" applyFont="1" applyFill="1" applyBorder="1" applyAlignment="1">
      <alignment horizontal="center" vertical="center"/>
    </xf>
    <xf numFmtId="165" fontId="28" fillId="0" borderId="6" xfId="2" applyNumberFormat="1" applyFont="1" applyFill="1" applyBorder="1" applyAlignment="1">
      <alignment horizontal="center" vertical="center"/>
    </xf>
    <xf numFmtId="0" fontId="28"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167" fontId="32" fillId="0" borderId="6" xfId="2" applyNumberFormat="1" applyFont="1" applyFill="1" applyBorder="1" applyAlignment="1">
      <alignment horizontal="center" vertical="center"/>
    </xf>
    <xf numFmtId="3" fontId="32" fillId="0" borderId="6" xfId="0" applyNumberFormat="1" applyFont="1" applyFill="1" applyBorder="1" applyAlignment="1">
      <alignment horizontal="center" vertical="center"/>
    </xf>
    <xf numFmtId="167" fontId="32" fillId="0" borderId="6"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166" fontId="32" fillId="0" borderId="6" xfId="0" applyNumberFormat="1" applyFont="1" applyFill="1" applyBorder="1" applyAlignment="1">
      <alignment horizontal="center" vertical="center" wrapText="1"/>
    </xf>
    <xf numFmtId="0" fontId="32" fillId="0" borderId="6" xfId="0" applyFont="1" applyFill="1" applyBorder="1" applyAlignment="1">
      <alignment vertical="center" wrapText="1"/>
    </xf>
    <xf numFmtId="0" fontId="32" fillId="0" borderId="7" xfId="0" applyFont="1" applyFill="1" applyBorder="1" applyAlignment="1">
      <alignment vertical="center" wrapText="1"/>
    </xf>
    <xf numFmtId="170" fontId="32" fillId="0" borderId="6" xfId="0" applyNumberFormat="1" applyFont="1" applyFill="1" applyBorder="1" applyAlignment="1">
      <alignment horizontal="center" vertical="center" wrapText="1"/>
    </xf>
    <xf numFmtId="165" fontId="32" fillId="0" borderId="6" xfId="0" applyNumberFormat="1" applyFont="1" applyFill="1" applyBorder="1" applyAlignment="1">
      <alignment horizontal="center" vertical="center" wrapText="1"/>
    </xf>
    <xf numFmtId="1" fontId="32" fillId="0" borderId="6" xfId="0" applyNumberFormat="1" applyFont="1" applyFill="1" applyBorder="1" applyAlignment="1">
      <alignment horizontal="center" vertical="center" wrapText="1"/>
    </xf>
    <xf numFmtId="0" fontId="32" fillId="0" borderId="8" xfId="0" applyFont="1" applyFill="1" applyBorder="1" applyAlignment="1">
      <alignment vertical="center" wrapText="1"/>
    </xf>
    <xf numFmtId="171" fontId="32" fillId="0" borderId="6" xfId="0" applyNumberFormat="1" applyFont="1" applyFill="1" applyBorder="1" applyAlignment="1">
      <alignment horizontal="center" vertical="center" wrapText="1"/>
    </xf>
    <xf numFmtId="167" fontId="32" fillId="0" borderId="6" xfId="0" applyNumberFormat="1" applyFont="1" applyFill="1" applyBorder="1" applyAlignment="1">
      <alignment horizontal="center" vertical="center"/>
    </xf>
    <xf numFmtId="0" fontId="32" fillId="0" borderId="6" xfId="0" quotePrefix="1" applyFont="1" applyFill="1" applyBorder="1" applyAlignment="1">
      <alignment horizontal="center" vertical="center"/>
    </xf>
    <xf numFmtId="165" fontId="32" fillId="0" borderId="6" xfId="2" applyNumberFormat="1" applyFont="1" applyFill="1" applyBorder="1" applyAlignment="1">
      <alignment horizontal="center" vertical="center" wrapText="1"/>
    </xf>
    <xf numFmtId="10" fontId="10" fillId="0" borderId="6" xfId="3" applyNumberFormat="1" applyFont="1" applyFill="1" applyBorder="1" applyAlignment="1">
      <alignment vertical="center" wrapText="1"/>
    </xf>
    <xf numFmtId="3" fontId="18" fillId="0" borderId="6" xfId="0" applyNumberFormat="1" applyFont="1" applyFill="1" applyBorder="1" applyAlignment="1">
      <alignment horizontal="center" vertical="center" wrapText="1"/>
    </xf>
    <xf numFmtId="0" fontId="18" fillId="0" borderId="6" xfId="2" applyNumberFormat="1" applyFont="1" applyFill="1" applyBorder="1" applyAlignment="1">
      <alignment horizontal="center" vertical="center" wrapText="1"/>
    </xf>
    <xf numFmtId="167" fontId="18" fillId="0" borderId="6" xfId="0" applyNumberFormat="1" applyFont="1" applyFill="1" applyBorder="1" applyAlignment="1">
      <alignment horizontal="center" vertical="center" wrapText="1"/>
    </xf>
    <xf numFmtId="0" fontId="33" fillId="0" borderId="6" xfId="0" applyFont="1" applyFill="1" applyBorder="1" applyAlignment="1">
      <alignment wrapText="1"/>
    </xf>
    <xf numFmtId="165" fontId="18" fillId="0" borderId="9" xfId="0" applyNumberFormat="1"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9" xfId="0" applyFont="1" applyFill="1" applyBorder="1" applyAlignment="1">
      <alignment horizontal="center" vertical="center"/>
    </xf>
    <xf numFmtId="1" fontId="32" fillId="0" borderId="6" xfId="3" applyNumberFormat="1" applyFont="1" applyFill="1" applyBorder="1" applyAlignment="1">
      <alignment horizontal="center" vertical="center" wrapText="1"/>
    </xf>
    <xf numFmtId="10" fontId="32" fillId="0" borderId="6" xfId="3" applyNumberFormat="1" applyFont="1" applyFill="1" applyBorder="1" applyAlignment="1">
      <alignment horizontal="center" vertical="center" wrapText="1"/>
    </xf>
    <xf numFmtId="10" fontId="32" fillId="0" borderId="6" xfId="0" applyNumberFormat="1" applyFont="1" applyFill="1" applyBorder="1" applyAlignment="1">
      <alignment horizontal="center" vertical="center" wrapText="1"/>
    </xf>
    <xf numFmtId="3" fontId="26" fillId="0" borderId="6"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41" fillId="0" borderId="6" xfId="0" applyFont="1" applyFill="1" applyBorder="1" applyAlignment="1">
      <alignment horizontal="center" vertical="center"/>
    </xf>
    <xf numFmtId="0" fontId="41"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3" fontId="18" fillId="0" borderId="6" xfId="0" applyNumberFormat="1" applyFont="1" applyFill="1" applyBorder="1" applyAlignment="1">
      <alignment horizontal="center" vertical="center"/>
    </xf>
    <xf numFmtId="1" fontId="18" fillId="0" borderId="6" xfId="3" applyNumberFormat="1" applyFont="1" applyFill="1" applyBorder="1" applyAlignment="1">
      <alignment horizontal="center" vertical="center" wrapText="1"/>
    </xf>
    <xf numFmtId="10" fontId="18" fillId="0" borderId="6" xfId="3" applyNumberFormat="1" applyFont="1" applyFill="1" applyBorder="1" applyAlignment="1">
      <alignment horizontal="center" vertical="center" wrapText="1"/>
    </xf>
    <xf numFmtId="167" fontId="26" fillId="0" borderId="6" xfId="0" applyNumberFormat="1"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1" fontId="26" fillId="0" borderId="5" xfId="3" applyNumberFormat="1" applyFont="1" applyFill="1" applyBorder="1" applyAlignment="1">
      <alignment horizontal="center" vertical="center" wrapText="1"/>
    </xf>
    <xf numFmtId="1" fontId="26" fillId="0" borderId="6" xfId="3" applyNumberFormat="1" applyFont="1" applyFill="1" applyBorder="1" applyAlignment="1">
      <alignment horizontal="center" vertical="center" wrapText="1"/>
    </xf>
    <xf numFmtId="165" fontId="18" fillId="0" borderId="5" xfId="2" applyNumberFormat="1" applyFont="1" applyFill="1" applyBorder="1" applyAlignment="1">
      <alignment horizontal="center" vertical="center" wrapText="1"/>
    </xf>
    <xf numFmtId="10" fontId="18" fillId="0" borderId="5" xfId="0" applyNumberFormat="1" applyFont="1" applyFill="1" applyBorder="1" applyAlignment="1">
      <alignment horizontal="center" vertical="center" wrapText="1"/>
    </xf>
    <xf numFmtId="10" fontId="18" fillId="0" borderId="6" xfId="0" applyNumberFormat="1" applyFont="1" applyFill="1" applyBorder="1" applyAlignment="1">
      <alignment horizontal="center" vertical="center"/>
    </xf>
    <xf numFmtId="3" fontId="18" fillId="0" borderId="6" xfId="0" applyNumberFormat="1" applyFont="1" applyFill="1" applyBorder="1" applyAlignment="1">
      <alignment vertical="center" wrapText="1"/>
    </xf>
    <xf numFmtId="1" fontId="18" fillId="0" borderId="7" xfId="3" applyNumberFormat="1" applyFont="1" applyFill="1" applyBorder="1" applyAlignment="1">
      <alignment horizontal="center" vertical="center" wrapText="1"/>
    </xf>
    <xf numFmtId="1" fontId="18" fillId="0" borderId="6" xfId="3" applyNumberFormat="1" applyFont="1" applyFill="1" applyBorder="1" applyAlignment="1">
      <alignment vertical="center" wrapText="1"/>
    </xf>
    <xf numFmtId="165" fontId="18" fillId="0" borderId="8" xfId="2" applyNumberFormat="1" applyFont="1" applyFill="1" applyBorder="1" applyAlignment="1">
      <alignment horizontal="center" vertical="center"/>
    </xf>
    <xf numFmtId="0" fontId="40" fillId="0" borderId="6" xfId="0" applyFont="1" applyFill="1" applyBorder="1" applyAlignment="1">
      <alignment horizontal="center" vertical="center"/>
    </xf>
    <xf numFmtId="10" fontId="26" fillId="0" borderId="6" xfId="3" applyNumberFormat="1" applyFont="1" applyFill="1" applyBorder="1" applyAlignment="1">
      <alignment horizontal="center" vertical="center" wrapText="1"/>
    </xf>
    <xf numFmtId="3" fontId="42" fillId="0" borderId="6" xfId="3" applyNumberFormat="1" applyFont="1" applyFill="1" applyBorder="1" applyAlignment="1">
      <alignment horizontal="center" vertical="center" wrapText="1"/>
    </xf>
    <xf numFmtId="10" fontId="18" fillId="0" borderId="6" xfId="0"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xf>
    <xf numFmtId="44" fontId="7" fillId="0" borderId="6" xfId="1" applyFont="1" applyFill="1" applyBorder="1" applyAlignment="1"/>
    <xf numFmtId="172" fontId="7" fillId="0" borderId="6" xfId="0" applyNumberFormat="1" applyFont="1" applyFill="1" applyBorder="1" applyAlignment="1">
      <alignment horizontal="center" vertical="center" wrapText="1" readingOrder="1"/>
    </xf>
    <xf numFmtId="165" fontId="28" fillId="0" borderId="6" xfId="2" applyNumberFormat="1" applyFont="1" applyFill="1" applyBorder="1" applyAlignment="1">
      <alignment horizontal="center" vertical="center" wrapText="1"/>
    </xf>
    <xf numFmtId="165" fontId="40" fillId="0" borderId="6" xfId="2" applyNumberFormat="1" applyFont="1" applyFill="1" applyBorder="1" applyAlignment="1">
      <alignment horizontal="center" vertical="center"/>
    </xf>
    <xf numFmtId="165" fontId="40" fillId="0" borderId="6" xfId="2" applyNumberFormat="1" applyFont="1" applyFill="1" applyBorder="1" applyAlignment="1">
      <alignment vertical="center"/>
    </xf>
    <xf numFmtId="0" fontId="40" fillId="0" borderId="6" xfId="0" applyFont="1" applyFill="1" applyBorder="1" applyAlignment="1">
      <alignment vertical="center"/>
    </xf>
    <xf numFmtId="165" fontId="7" fillId="0" borderId="6" xfId="2" applyNumberFormat="1" applyFont="1" applyFill="1" applyBorder="1" applyAlignment="1">
      <alignment horizontal="center" vertical="center"/>
    </xf>
    <xf numFmtId="0" fontId="10" fillId="0" borderId="5"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3"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5" xfId="0" applyFont="1" applyFill="1" applyBorder="1" applyAlignment="1">
      <alignment horizontal="center" vertical="center" textRotation="90" wrapText="1"/>
    </xf>
    <xf numFmtId="0" fontId="6" fillId="0" borderId="6" xfId="0" applyFont="1" applyFill="1" applyBorder="1" applyAlignment="1">
      <alignment horizontal="center" vertical="center" textRotation="90" wrapText="1"/>
    </xf>
    <xf numFmtId="0" fontId="15" fillId="4" borderId="6" xfId="0" applyFont="1" applyFill="1" applyBorder="1" applyAlignment="1">
      <alignment horizontal="center" vertical="center" textRotation="90" wrapText="1"/>
    </xf>
    <xf numFmtId="9" fontId="10" fillId="0" borderId="6" xfId="0" applyNumberFormat="1" applyFont="1" applyFill="1" applyBorder="1" applyAlignment="1">
      <alignment horizontal="center" vertical="center" wrapText="1" readingOrder="1"/>
    </xf>
    <xf numFmtId="0" fontId="16" fillId="6" borderId="6" xfId="0" applyFont="1" applyFill="1" applyBorder="1" applyAlignment="1">
      <alignment horizontal="center" vertical="center" textRotation="90" wrapText="1" readingOrder="1"/>
    </xf>
    <xf numFmtId="0" fontId="16" fillId="6" borderId="9" xfId="0" applyFont="1" applyFill="1" applyBorder="1" applyAlignment="1">
      <alignment horizontal="center" vertical="center" textRotation="90" wrapText="1" readingOrder="1"/>
    </xf>
    <xf numFmtId="0" fontId="10" fillId="0" borderId="9" xfId="0" applyFont="1" applyFill="1" applyBorder="1" applyAlignment="1">
      <alignment horizontal="center" vertical="center" wrapText="1" readingOrder="1"/>
    </xf>
    <xf numFmtId="0" fontId="7" fillId="0" borderId="6" xfId="3" applyNumberFormat="1" applyFont="1" applyFill="1" applyBorder="1" applyAlignment="1">
      <alignment horizontal="center" vertical="center"/>
    </xf>
    <xf numFmtId="0" fontId="7" fillId="0" borderId="6" xfId="0" applyFont="1" applyFill="1" applyBorder="1" applyAlignment="1">
      <alignment horizontal="center" vertical="center"/>
    </xf>
    <xf numFmtId="3" fontId="8" fillId="0" borderId="6"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0" fontId="7" fillId="0" borderId="6" xfId="0" applyFont="1" applyFill="1" applyBorder="1" applyAlignment="1">
      <alignment horizontal="left" vertical="center" wrapText="1" readingOrder="1"/>
    </xf>
    <xf numFmtId="0"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readingOrder="1"/>
    </xf>
    <xf numFmtId="14" fontId="7" fillId="0" borderId="6"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 fontId="18" fillId="0" borderId="6" xfId="3"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10" xfId="3" applyNumberFormat="1" applyFont="1" applyFill="1" applyBorder="1" applyAlignment="1">
      <alignment horizontal="center" vertical="center"/>
    </xf>
    <xf numFmtId="0" fontId="7" fillId="0" borderId="7" xfId="3" applyNumberFormat="1" applyFont="1" applyFill="1" applyBorder="1" applyAlignment="1">
      <alignment horizontal="center" vertical="center"/>
    </xf>
    <xf numFmtId="0" fontId="7" fillId="0" borderId="8" xfId="3"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18" fillId="0" borderId="6" xfId="3"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wrapText="1"/>
    </xf>
    <xf numFmtId="10" fontId="18" fillId="0" borderId="6" xfId="3" applyNumberFormat="1" applyFont="1" applyFill="1" applyBorder="1" applyAlignment="1">
      <alignment horizontal="center" vertical="center" wrapText="1"/>
    </xf>
    <xf numFmtId="3" fontId="18" fillId="0" borderId="10"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3" fontId="7" fillId="0" borderId="6" xfId="2"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6" fillId="3" borderId="6" xfId="0" applyFont="1" applyFill="1" applyBorder="1" applyAlignment="1">
      <alignment horizontal="center" vertical="center" textRotation="90" wrapText="1"/>
    </xf>
    <xf numFmtId="10" fontId="10" fillId="0" borderId="6" xfId="0" applyNumberFormat="1" applyFont="1" applyFill="1" applyBorder="1" applyAlignment="1">
      <alignment horizontal="center" vertical="center" wrapText="1" readingOrder="1"/>
    </xf>
    <xf numFmtId="168" fontId="7" fillId="0" borderId="6" xfId="3" applyNumberFormat="1" applyFont="1" applyFill="1" applyBorder="1" applyAlignment="1">
      <alignment horizontal="center" vertical="center"/>
    </xf>
    <xf numFmtId="10" fontId="7" fillId="0" borderId="6" xfId="0" applyNumberFormat="1" applyFont="1" applyFill="1" applyBorder="1" applyAlignment="1">
      <alignment horizontal="center" vertical="center"/>
    </xf>
    <xf numFmtId="10" fontId="18" fillId="0" borderId="6" xfId="0" applyNumberFormat="1" applyFont="1" applyFill="1" applyBorder="1" applyAlignment="1">
      <alignment horizontal="center" vertical="center"/>
    </xf>
    <xf numFmtId="0" fontId="18" fillId="0" borderId="6" xfId="0" applyFont="1" applyFill="1" applyBorder="1"/>
    <xf numFmtId="166" fontId="32" fillId="0" borderId="6" xfId="0" applyNumberFormat="1" applyFont="1" applyFill="1" applyBorder="1" applyAlignment="1">
      <alignment horizontal="center" vertical="center" wrapText="1"/>
    </xf>
    <xf numFmtId="0" fontId="37" fillId="0" borderId="6" xfId="0" applyFont="1" applyFill="1" applyBorder="1"/>
    <xf numFmtId="0" fontId="32"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9" fillId="0" borderId="6" xfId="0" applyFont="1" applyFill="1" applyBorder="1" applyAlignment="1">
      <alignment vertical="center"/>
    </xf>
    <xf numFmtId="10" fontId="32" fillId="0" borderId="6" xfId="0" applyNumberFormat="1" applyFont="1" applyFill="1" applyBorder="1" applyAlignment="1">
      <alignment horizontal="center" vertical="center" wrapText="1"/>
    </xf>
    <xf numFmtId="0" fontId="7" fillId="0" borderId="6" xfId="3" applyNumberFormat="1" applyFont="1" applyFill="1" applyBorder="1" applyAlignment="1">
      <alignment horizontal="center" vertical="center" wrapText="1"/>
    </xf>
    <xf numFmtId="169" fontId="7" fillId="0" borderId="10" xfId="0" applyNumberFormat="1" applyFont="1" applyFill="1" applyBorder="1" applyAlignment="1">
      <alignment horizontal="center" vertical="center" wrapText="1"/>
    </xf>
    <xf numFmtId="169" fontId="7" fillId="0" borderId="8" xfId="0" applyNumberFormat="1" applyFont="1" applyFill="1" applyBorder="1" applyAlignment="1">
      <alignment horizontal="center" vertical="center" wrapText="1"/>
    </xf>
    <xf numFmtId="0" fontId="32" fillId="0" borderId="6" xfId="0" applyFont="1" applyFill="1" applyBorder="1" applyAlignment="1">
      <alignment horizontal="center" vertical="center"/>
    </xf>
    <xf numFmtId="1" fontId="32"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13" fillId="0" borderId="6" xfId="0" applyFont="1" applyFill="1" applyBorder="1" applyAlignment="1"/>
    <xf numFmtId="0" fontId="7" fillId="0" borderId="6" xfId="0" applyFont="1" applyFill="1" applyBorder="1" applyAlignment="1">
      <alignment horizontal="justify" vertical="center" wrapText="1"/>
    </xf>
    <xf numFmtId="0" fontId="13" fillId="0" borderId="6" xfId="0" applyFont="1" applyFill="1" applyBorder="1" applyAlignment="1">
      <alignment horizontal="justify" vertical="center"/>
    </xf>
    <xf numFmtId="0" fontId="33" fillId="0" borderId="6" xfId="0" applyFont="1" applyFill="1" applyBorder="1" applyAlignment="1"/>
    <xf numFmtId="0" fontId="7" fillId="0" borderId="10" xfId="0" applyFont="1" applyFill="1" applyBorder="1" applyAlignment="1">
      <alignment horizontal="center" vertical="center" wrapText="1" readingOrder="1"/>
    </xf>
    <xf numFmtId="0" fontId="7" fillId="0" borderId="8" xfId="0" applyFont="1" applyFill="1" applyBorder="1" applyAlignment="1">
      <alignment horizontal="center" vertical="center" wrapText="1" readingOrder="1"/>
    </xf>
    <xf numFmtId="1" fontId="7" fillId="0" borderId="10"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65" fontId="32" fillId="0" borderId="6" xfId="2" applyNumberFormat="1" applyFont="1" applyFill="1" applyBorder="1" applyAlignment="1">
      <alignment horizontal="center" vertical="center" wrapText="1"/>
    </xf>
    <xf numFmtId="165" fontId="32" fillId="0" borderId="6" xfId="0" applyNumberFormat="1" applyFont="1" applyFill="1" applyBorder="1" applyAlignment="1">
      <alignment horizontal="center" vertical="center" wrapText="1"/>
    </xf>
    <xf numFmtId="0" fontId="40"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readingOrder="1"/>
    </xf>
    <xf numFmtId="0" fontId="16" fillId="5" borderId="6" xfId="0" applyFont="1" applyFill="1" applyBorder="1" applyAlignment="1">
      <alignment horizontal="center" vertical="center" textRotation="90" wrapText="1"/>
    </xf>
    <xf numFmtId="0" fontId="31" fillId="0" borderId="6" xfId="3" applyNumberFormat="1" applyFont="1" applyFill="1" applyBorder="1" applyAlignment="1">
      <alignment horizontal="center" vertical="center"/>
    </xf>
    <xf numFmtId="0" fontId="6" fillId="0" borderId="2" xfId="0" applyFont="1" applyFill="1" applyBorder="1" applyAlignment="1">
      <alignment horizontal="center" vertical="center" textRotation="90" wrapText="1"/>
    </xf>
    <xf numFmtId="0" fontId="6" fillId="0" borderId="12" xfId="0" applyFont="1" applyFill="1" applyBorder="1" applyAlignment="1">
      <alignment horizontal="center" vertical="center" textRotation="90" wrapText="1"/>
    </xf>
    <xf numFmtId="0" fontId="6" fillId="0" borderId="13" xfId="0" applyFont="1" applyFill="1" applyBorder="1" applyAlignment="1">
      <alignment horizontal="center" vertical="center" textRotation="90"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7" fillId="0" borderId="9" xfId="0" applyFont="1" applyFill="1" applyBorder="1" applyAlignment="1">
      <alignment horizontal="justify" vertical="center" wrapText="1"/>
    </xf>
    <xf numFmtId="0" fontId="7" fillId="0" borderId="9" xfId="0" applyFont="1" applyFill="1" applyBorder="1" applyAlignment="1">
      <alignment horizontal="center" vertical="center" wrapText="1"/>
    </xf>
    <xf numFmtId="0" fontId="29" fillId="0" borderId="6" xfId="0" applyFont="1" applyFill="1" applyBorder="1" applyAlignment="1">
      <alignment horizontal="center" vertical="center" wrapText="1"/>
    </xf>
    <xf numFmtId="1" fontId="29" fillId="0" borderId="6"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xf>
    <xf numFmtId="0" fontId="39" fillId="0" borderId="6" xfId="0" applyFont="1" applyFill="1" applyBorder="1"/>
    <xf numFmtId="0" fontId="32" fillId="0" borderId="1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167" fontId="32" fillId="0" borderId="6" xfId="0" applyNumberFormat="1" applyFont="1" applyFill="1" applyBorder="1" applyAlignment="1">
      <alignment horizontal="center" vertical="center"/>
    </xf>
    <xf numFmtId="0" fontId="32" fillId="0" borderId="6" xfId="0" applyFont="1" applyFill="1" applyBorder="1" applyAlignment="1">
      <alignment vertical="center" wrapText="1"/>
    </xf>
    <xf numFmtId="165" fontId="32" fillId="0" borderId="10" xfId="2" applyNumberFormat="1" applyFont="1" applyFill="1" applyBorder="1" applyAlignment="1">
      <alignment horizontal="center" vertical="center"/>
    </xf>
    <xf numFmtId="165" fontId="32" fillId="0" borderId="8" xfId="2" applyNumberFormat="1" applyFont="1" applyFill="1" applyBorder="1" applyAlignment="1">
      <alignment horizontal="center" vertical="center"/>
    </xf>
    <xf numFmtId="0" fontId="32" fillId="0" borderId="10" xfId="0" applyFont="1" applyFill="1" applyBorder="1" applyAlignment="1">
      <alignment horizontal="center" vertical="center"/>
    </xf>
    <xf numFmtId="0" fontId="32" fillId="0" borderId="8" xfId="0" applyFont="1" applyFill="1" applyBorder="1" applyAlignment="1">
      <alignment horizontal="center" vertical="center"/>
    </xf>
    <xf numFmtId="0" fontId="7" fillId="0" borderId="7" xfId="0" applyFont="1" applyFill="1" applyBorder="1" applyAlignment="1">
      <alignment horizontal="center" vertical="center" wrapText="1" readingOrder="1"/>
    </xf>
    <xf numFmtId="0" fontId="18" fillId="0" borderId="7"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10" fontId="7" fillId="0" borderId="10" xfId="3" applyNumberFormat="1" applyFont="1" applyFill="1" applyBorder="1" applyAlignment="1">
      <alignment horizontal="center" vertical="center" wrapText="1"/>
    </xf>
    <xf numFmtId="10" fontId="7" fillId="0" borderId="7" xfId="3" applyNumberFormat="1" applyFont="1" applyFill="1" applyBorder="1" applyAlignment="1">
      <alignment horizontal="center" vertical="center" wrapText="1"/>
    </xf>
    <xf numFmtId="10" fontId="7" fillId="0" borderId="8" xfId="3" applyNumberFormat="1" applyFont="1" applyFill="1" applyBorder="1" applyAlignment="1">
      <alignment horizontal="center" vertical="center" wrapText="1"/>
    </xf>
    <xf numFmtId="172" fontId="7" fillId="0" borderId="10" xfId="0" applyNumberFormat="1" applyFont="1" applyFill="1" applyBorder="1" applyAlignment="1">
      <alignment horizontal="center" vertical="center" wrapText="1" readingOrder="1"/>
    </xf>
    <xf numFmtId="172" fontId="7" fillId="0" borderId="8" xfId="0" applyNumberFormat="1" applyFont="1" applyFill="1" applyBorder="1" applyAlignment="1">
      <alignment horizontal="center" vertical="center" wrapText="1" readingOrder="1"/>
    </xf>
    <xf numFmtId="3" fontId="18" fillId="0" borderId="15" xfId="0" applyNumberFormat="1" applyFont="1" applyFill="1" applyBorder="1" applyAlignment="1">
      <alignment horizontal="center" vertical="center" wrapText="1"/>
    </xf>
    <xf numFmtId="3" fontId="18" fillId="0" borderId="7" xfId="0" applyNumberFormat="1" applyFont="1" applyFill="1" applyBorder="1" applyAlignment="1">
      <alignment horizontal="center" vertical="center" wrapText="1"/>
    </xf>
    <xf numFmtId="167" fontId="18" fillId="0" borderId="10" xfId="0" applyNumberFormat="1" applyFont="1" applyFill="1" applyBorder="1" applyAlignment="1">
      <alignment horizontal="center" vertical="center" wrapText="1"/>
    </xf>
    <xf numFmtId="167" fontId="18" fillId="0" borderId="7" xfId="0" applyNumberFormat="1" applyFont="1" applyFill="1" applyBorder="1" applyAlignment="1">
      <alignment horizontal="center" vertical="center" wrapText="1"/>
    </xf>
    <xf numFmtId="167" fontId="18" fillId="0" borderId="8" xfId="0" applyNumberFormat="1" applyFont="1" applyFill="1" applyBorder="1" applyAlignment="1">
      <alignment horizontal="center" vertical="center" wrapText="1"/>
    </xf>
    <xf numFmtId="1" fontId="18" fillId="0" borderId="10" xfId="3" applyNumberFormat="1" applyFont="1" applyFill="1" applyBorder="1" applyAlignment="1">
      <alignment horizontal="center" vertical="center" wrapText="1"/>
    </xf>
    <xf numFmtId="1" fontId="18" fillId="0" borderId="7" xfId="3" applyNumberFormat="1" applyFont="1" applyFill="1" applyBorder="1" applyAlignment="1">
      <alignment horizontal="center" vertical="center" wrapText="1"/>
    </xf>
    <xf numFmtId="1" fontId="18" fillId="0" borderId="8" xfId="3" applyNumberFormat="1" applyFont="1" applyFill="1" applyBorder="1" applyAlignment="1">
      <alignment horizontal="center" vertical="center" wrapText="1"/>
    </xf>
    <xf numFmtId="1" fontId="26" fillId="0" borderId="6" xfId="3" applyNumberFormat="1" applyFont="1" applyFill="1" applyBorder="1" applyAlignment="1">
      <alignment horizontal="center" vertical="center" wrapText="1"/>
    </xf>
    <xf numFmtId="165" fontId="32" fillId="0" borderId="6" xfId="0" applyNumberFormat="1" applyFont="1" applyFill="1" applyBorder="1" applyAlignment="1">
      <alignment horizontal="center" vertical="center"/>
    </xf>
    <xf numFmtId="0" fontId="14" fillId="0" borderId="6" xfId="0" applyFont="1" applyFill="1" applyBorder="1" applyAlignment="1">
      <alignment horizontal="center"/>
    </xf>
    <xf numFmtId="0" fontId="7" fillId="0" borderId="6" xfId="0" applyFont="1" applyFill="1" applyBorder="1" applyAlignment="1"/>
    <xf numFmtId="10" fontId="7" fillId="0" borderId="6" xfId="0" applyNumberFormat="1" applyFont="1" applyFill="1" applyBorder="1" applyAlignment="1">
      <alignment vertical="center" wrapText="1"/>
    </xf>
    <xf numFmtId="10" fontId="7" fillId="0" borderId="6" xfId="3" applyNumberFormat="1" applyFont="1" applyFill="1" applyBorder="1" applyAlignment="1">
      <alignment horizontal="center" vertical="center" wrapText="1"/>
    </xf>
    <xf numFmtId="0" fontId="9" fillId="0" borderId="6" xfId="0" applyFont="1" applyFill="1" applyBorder="1" applyAlignment="1">
      <alignment horizontal="justify" vertical="center" wrapText="1"/>
    </xf>
  </cellXfs>
  <cellStyles count="4">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38"/>
  <sheetViews>
    <sheetView tabSelected="1" topLeftCell="I1" zoomScale="40" zoomScaleNormal="40" zoomScaleSheetLayoutView="40" workbookViewId="0">
      <pane ySplit="855" topLeftCell="A23" activePane="bottomLeft"/>
      <selection pane="bottomLeft" activeCell="N27" sqref="N27:N31"/>
    </sheetView>
  </sheetViews>
  <sheetFormatPr baseColWidth="10" defaultColWidth="77.7109375" defaultRowHeight="25.5" x14ac:dyDescent="0.35"/>
  <cols>
    <col min="1" max="1" width="56.28515625" style="45" customWidth="1"/>
    <col min="2" max="2" width="45.42578125" style="45" customWidth="1"/>
    <col min="3" max="3" width="55.28515625" style="45" customWidth="1"/>
    <col min="4" max="4" width="53.7109375" style="45" customWidth="1"/>
    <col min="5" max="5" width="45.85546875" style="45" customWidth="1"/>
    <col min="6" max="6" width="47" style="45" customWidth="1"/>
    <col min="7" max="7" width="37.28515625" style="45" customWidth="1"/>
    <col min="8" max="8" width="59.5703125" style="46" customWidth="1"/>
    <col min="9" max="9" width="77.7109375" style="47"/>
    <col min="10" max="10" width="51.42578125" style="48" customWidth="1"/>
    <col min="11" max="11" width="42.5703125" style="48" customWidth="1"/>
    <col min="12" max="12" width="41.7109375" style="59" customWidth="1"/>
    <col min="13" max="13" width="38.42578125" style="52" customWidth="1"/>
    <col min="14" max="14" width="77.7109375" style="47"/>
    <col min="15" max="15" width="37.42578125" style="45" customWidth="1"/>
    <col min="16" max="16" width="98.5703125" style="56" customWidth="1"/>
    <col min="17" max="17" width="22" style="57" customWidth="1"/>
    <col min="18" max="18" width="76" style="58" customWidth="1"/>
    <col min="19" max="19" width="37.28515625" style="49" customWidth="1"/>
    <col min="20" max="20" width="33.140625" style="50" customWidth="1"/>
    <col min="21" max="21" width="37.7109375" style="51" customWidth="1"/>
    <col min="22" max="22" width="33.7109375" style="60" customWidth="1"/>
    <col min="23" max="23" width="45.7109375" style="61" customWidth="1"/>
    <col min="24" max="24" width="50.85546875" style="57" customWidth="1"/>
    <col min="25" max="25" width="30.85546875" style="62" customWidth="1"/>
    <col min="26" max="16384" width="77.7109375" style="2"/>
  </cols>
  <sheetData>
    <row r="1" spans="1:26" s="1" customFormat="1" ht="90.75" thickBot="1" x14ac:dyDescent="0.25">
      <c r="A1" s="272" t="s">
        <v>386</v>
      </c>
      <c r="B1" s="273"/>
      <c r="C1" s="273"/>
      <c r="D1" s="273"/>
      <c r="E1" s="273"/>
      <c r="F1" s="273"/>
      <c r="G1" s="273"/>
      <c r="H1" s="273"/>
      <c r="I1" s="273"/>
      <c r="J1" s="273"/>
      <c r="K1" s="273"/>
      <c r="L1" s="273"/>
      <c r="M1" s="273"/>
      <c r="N1" s="273"/>
      <c r="O1" s="273"/>
      <c r="P1" s="273"/>
      <c r="Q1" s="273"/>
      <c r="R1" s="273"/>
      <c r="S1" s="273"/>
      <c r="T1" s="273"/>
      <c r="U1" s="273"/>
      <c r="V1" s="273"/>
      <c r="W1" s="273"/>
      <c r="X1" s="273"/>
      <c r="Y1" s="273"/>
      <c r="Z1" s="273"/>
    </row>
    <row r="2" spans="1:26" ht="93.75" thickBot="1" x14ac:dyDescent="0.25">
      <c r="A2" s="70" t="s">
        <v>385</v>
      </c>
      <c r="B2" s="71" t="s">
        <v>387</v>
      </c>
      <c r="C2" s="72" t="s">
        <v>388</v>
      </c>
      <c r="D2" s="73" t="s">
        <v>389</v>
      </c>
      <c r="E2" s="71" t="s">
        <v>390</v>
      </c>
      <c r="F2" s="71" t="s">
        <v>0</v>
      </c>
      <c r="G2" s="71" t="s">
        <v>1</v>
      </c>
      <c r="H2" s="71" t="s">
        <v>391</v>
      </c>
      <c r="I2" s="71" t="s">
        <v>2</v>
      </c>
      <c r="J2" s="71" t="s">
        <v>3</v>
      </c>
      <c r="K2" s="71" t="s">
        <v>4</v>
      </c>
      <c r="L2" s="53" t="s">
        <v>384</v>
      </c>
      <c r="M2" s="101" t="s">
        <v>383</v>
      </c>
      <c r="N2" s="71" t="s">
        <v>5</v>
      </c>
      <c r="O2" s="71" t="s">
        <v>6</v>
      </c>
      <c r="P2" s="54" t="s">
        <v>7</v>
      </c>
      <c r="Q2" s="54" t="s">
        <v>382</v>
      </c>
      <c r="R2" s="55" t="s">
        <v>392</v>
      </c>
      <c r="S2" s="74" t="s">
        <v>8</v>
      </c>
      <c r="T2" s="71" t="s">
        <v>9</v>
      </c>
      <c r="U2" s="71" t="s">
        <v>10</v>
      </c>
      <c r="V2" s="54" t="s">
        <v>11</v>
      </c>
      <c r="W2" s="54" t="s">
        <v>381</v>
      </c>
      <c r="X2" s="54" t="s">
        <v>12</v>
      </c>
      <c r="Y2" s="54" t="s">
        <v>13</v>
      </c>
      <c r="Z2" s="75" t="s">
        <v>380</v>
      </c>
    </row>
    <row r="3" spans="1:26" s="9" customFormat="1" ht="69.75" x14ac:dyDescent="0.25">
      <c r="A3" s="269" t="s">
        <v>14</v>
      </c>
      <c r="B3" s="199" t="s">
        <v>15</v>
      </c>
      <c r="C3" s="199" t="s">
        <v>16</v>
      </c>
      <c r="D3" s="202" t="s">
        <v>17</v>
      </c>
      <c r="E3" s="191" t="s">
        <v>18</v>
      </c>
      <c r="F3" s="191" t="s">
        <v>19</v>
      </c>
      <c r="G3" s="191" t="s">
        <v>20</v>
      </c>
      <c r="H3" s="193" t="s">
        <v>21</v>
      </c>
      <c r="I3" s="3" t="s">
        <v>22</v>
      </c>
      <c r="J3" s="4">
        <v>1</v>
      </c>
      <c r="K3" s="5">
        <v>0</v>
      </c>
      <c r="L3" s="5">
        <v>0.08</v>
      </c>
      <c r="M3" s="5">
        <v>0.2</v>
      </c>
      <c r="N3" s="5"/>
      <c r="O3" s="5"/>
      <c r="P3" s="169"/>
      <c r="Q3" s="169"/>
      <c r="R3" s="170"/>
      <c r="S3" s="6"/>
      <c r="T3" s="7"/>
      <c r="U3" s="7"/>
      <c r="V3" s="300" t="s">
        <v>463</v>
      </c>
      <c r="W3" s="172"/>
      <c r="X3" s="173"/>
      <c r="Y3" s="173"/>
      <c r="Z3" s="8"/>
    </row>
    <row r="4" spans="1:26" ht="46.5" x14ac:dyDescent="0.35">
      <c r="A4" s="270"/>
      <c r="B4" s="200"/>
      <c r="C4" s="200"/>
      <c r="D4" s="203"/>
      <c r="E4" s="192"/>
      <c r="F4" s="192"/>
      <c r="G4" s="192"/>
      <c r="H4" s="194"/>
      <c r="I4" s="10" t="s">
        <v>24</v>
      </c>
      <c r="J4" s="11">
        <v>80</v>
      </c>
      <c r="K4" s="12">
        <v>0</v>
      </c>
      <c r="L4" s="108">
        <v>99</v>
      </c>
      <c r="M4" s="108">
        <v>99</v>
      </c>
      <c r="N4" s="12"/>
      <c r="O4" s="12"/>
      <c r="P4" s="160"/>
      <c r="Q4" s="110"/>
      <c r="R4" s="171"/>
      <c r="S4" s="16"/>
      <c r="T4" s="17"/>
      <c r="U4" s="17"/>
      <c r="V4" s="231"/>
      <c r="W4" s="120"/>
      <c r="X4" s="174"/>
      <c r="Y4" s="174"/>
      <c r="Z4" s="19"/>
    </row>
    <row r="5" spans="1:26" ht="76.5" x14ac:dyDescent="0.2">
      <c r="A5" s="270"/>
      <c r="B5" s="200"/>
      <c r="C5" s="200"/>
      <c r="D5" s="203"/>
      <c r="E5" s="192"/>
      <c r="F5" s="192"/>
      <c r="G5" s="192"/>
      <c r="H5" s="194"/>
      <c r="I5" s="10" t="s">
        <v>25</v>
      </c>
      <c r="J5" s="11">
        <v>14500</v>
      </c>
      <c r="K5" s="12">
        <v>12850</v>
      </c>
      <c r="L5" s="108">
        <v>12500</v>
      </c>
      <c r="M5" s="105">
        <v>13000</v>
      </c>
      <c r="N5" s="20" t="s">
        <v>26</v>
      </c>
      <c r="O5" s="21">
        <v>2017130010078</v>
      </c>
      <c r="P5" s="149" t="s">
        <v>27</v>
      </c>
      <c r="Q5" s="164">
        <v>12500</v>
      </c>
      <c r="R5" s="166" t="s">
        <v>28</v>
      </c>
      <c r="S5" s="22">
        <v>12500</v>
      </c>
      <c r="T5" s="23">
        <v>43851</v>
      </c>
      <c r="U5" s="24">
        <v>44165</v>
      </c>
      <c r="V5" s="149" t="s">
        <v>452</v>
      </c>
      <c r="W5" s="167"/>
      <c r="X5" s="160"/>
      <c r="Y5" s="159"/>
      <c r="Z5" s="25"/>
    </row>
    <row r="6" spans="1:26" ht="93" x14ac:dyDescent="0.2">
      <c r="A6" s="270"/>
      <c r="B6" s="200"/>
      <c r="C6" s="200"/>
      <c r="D6" s="203"/>
      <c r="E6" s="192"/>
      <c r="F6" s="192"/>
      <c r="G6" s="192"/>
      <c r="H6" s="194"/>
      <c r="I6" s="91" t="s">
        <v>29</v>
      </c>
      <c r="J6" s="92">
        <v>100</v>
      </c>
      <c r="K6" s="82">
        <v>0</v>
      </c>
      <c r="L6" s="82">
        <v>23</v>
      </c>
      <c r="M6" s="78">
        <v>1</v>
      </c>
      <c r="N6" s="81" t="s">
        <v>30</v>
      </c>
      <c r="O6" s="93">
        <v>2017130010058</v>
      </c>
      <c r="P6" s="104" t="s">
        <v>31</v>
      </c>
      <c r="Q6" s="111">
        <v>24</v>
      </c>
      <c r="R6" s="168" t="s">
        <v>32</v>
      </c>
      <c r="S6" s="113">
        <v>950</v>
      </c>
      <c r="T6" s="114">
        <v>43831</v>
      </c>
      <c r="U6" s="114">
        <v>44196</v>
      </c>
      <c r="V6" s="150" t="s">
        <v>416</v>
      </c>
      <c r="W6" s="151">
        <v>6000000000</v>
      </c>
      <c r="X6" s="125" t="s">
        <v>417</v>
      </c>
      <c r="Y6" s="149" t="s">
        <v>399</v>
      </c>
      <c r="Z6" s="18" t="s">
        <v>418</v>
      </c>
    </row>
    <row r="7" spans="1:26" ht="76.5" x14ac:dyDescent="0.35">
      <c r="A7" s="270"/>
      <c r="B7" s="200"/>
      <c r="C7" s="200"/>
      <c r="D7" s="203"/>
      <c r="E7" s="192" t="s">
        <v>33</v>
      </c>
      <c r="F7" s="192" t="s">
        <v>34</v>
      </c>
      <c r="G7" s="192">
        <v>0.55000000000000004</v>
      </c>
      <c r="H7" s="194" t="s">
        <v>35</v>
      </c>
      <c r="I7" s="213" t="s">
        <v>36</v>
      </c>
      <c r="J7" s="209">
        <v>21700</v>
      </c>
      <c r="K7" s="210">
        <v>20500</v>
      </c>
      <c r="L7" s="211">
        <v>19804</v>
      </c>
      <c r="M7" s="212">
        <v>21000</v>
      </c>
      <c r="N7" s="195" t="s">
        <v>26</v>
      </c>
      <c r="O7" s="196">
        <v>2017130010078</v>
      </c>
      <c r="P7" s="149" t="s">
        <v>37</v>
      </c>
      <c r="Q7" s="164">
        <v>53379</v>
      </c>
      <c r="R7" s="165" t="s">
        <v>38</v>
      </c>
      <c r="S7" s="16">
        <v>53359</v>
      </c>
      <c r="T7" s="23">
        <v>43840</v>
      </c>
      <c r="U7" s="112">
        <v>43982</v>
      </c>
      <c r="V7" s="230" t="s">
        <v>452</v>
      </c>
      <c r="W7" s="120">
        <v>63377561897</v>
      </c>
      <c r="X7" s="175" t="s">
        <v>427</v>
      </c>
      <c r="Y7" s="149" t="s">
        <v>428</v>
      </c>
      <c r="Z7" s="19"/>
    </row>
    <row r="8" spans="1:26" ht="51" x14ac:dyDescent="0.35">
      <c r="A8" s="270"/>
      <c r="B8" s="200"/>
      <c r="C8" s="200"/>
      <c r="D8" s="203"/>
      <c r="E8" s="192"/>
      <c r="F8" s="192"/>
      <c r="G8" s="192"/>
      <c r="H8" s="194"/>
      <c r="I8" s="213"/>
      <c r="J8" s="209"/>
      <c r="K8" s="210"/>
      <c r="L8" s="211"/>
      <c r="M8" s="212"/>
      <c r="N8" s="195"/>
      <c r="O8" s="196"/>
      <c r="P8" s="149" t="s">
        <v>39</v>
      </c>
      <c r="Q8" s="121">
        <v>3</v>
      </c>
      <c r="R8" s="165" t="s">
        <v>40</v>
      </c>
      <c r="S8" s="16">
        <v>20000</v>
      </c>
      <c r="T8" s="23">
        <v>44148</v>
      </c>
      <c r="U8" s="24">
        <v>44185</v>
      </c>
      <c r="V8" s="301"/>
      <c r="W8" s="115"/>
      <c r="X8" s="160"/>
      <c r="Y8" s="110"/>
      <c r="Z8" s="19"/>
    </row>
    <row r="9" spans="1:26" ht="46.5" x14ac:dyDescent="0.2">
      <c r="A9" s="270"/>
      <c r="B9" s="200"/>
      <c r="C9" s="200"/>
      <c r="D9" s="203"/>
      <c r="E9" s="192"/>
      <c r="F9" s="192"/>
      <c r="G9" s="192"/>
      <c r="H9" s="194"/>
      <c r="I9" s="213"/>
      <c r="J9" s="209"/>
      <c r="K9" s="210"/>
      <c r="L9" s="211"/>
      <c r="M9" s="212"/>
      <c r="N9" s="195"/>
      <c r="O9" s="196"/>
      <c r="P9" s="149" t="s">
        <v>41</v>
      </c>
      <c r="Q9" s="121">
        <v>170000</v>
      </c>
      <c r="R9" s="165" t="s">
        <v>42</v>
      </c>
      <c r="S9" s="29" t="s">
        <v>43</v>
      </c>
      <c r="T9" s="23">
        <v>43983</v>
      </c>
      <c r="U9" s="24">
        <v>43983</v>
      </c>
      <c r="V9" s="231"/>
      <c r="W9" s="115"/>
      <c r="X9" s="160"/>
      <c r="Y9" s="110"/>
      <c r="Z9" s="30"/>
    </row>
    <row r="10" spans="1:26" ht="23.25" customHeight="1" x14ac:dyDescent="0.2">
      <c r="A10" s="270"/>
      <c r="B10" s="200"/>
      <c r="C10" s="200"/>
      <c r="D10" s="203"/>
      <c r="E10" s="192"/>
      <c r="F10" s="192"/>
      <c r="G10" s="192"/>
      <c r="H10" s="194"/>
      <c r="I10" s="213"/>
      <c r="J10" s="209"/>
      <c r="K10" s="210"/>
      <c r="L10" s="211"/>
      <c r="M10" s="212"/>
      <c r="N10" s="195" t="s">
        <v>44</v>
      </c>
      <c r="O10" s="196">
        <v>2019130010002</v>
      </c>
      <c r="P10" s="217" t="s">
        <v>45</v>
      </c>
      <c r="Q10" s="218">
        <v>5644</v>
      </c>
      <c r="R10" s="219" t="s">
        <v>46</v>
      </c>
      <c r="S10" s="214" t="s">
        <v>47</v>
      </c>
      <c r="T10" s="215">
        <v>43860</v>
      </c>
      <c r="U10" s="216">
        <v>44196</v>
      </c>
      <c r="V10" s="217" t="s">
        <v>465</v>
      </c>
      <c r="W10" s="302">
        <v>360675145726</v>
      </c>
      <c r="X10" s="305" t="s">
        <v>466</v>
      </c>
      <c r="Y10" s="219" t="s">
        <v>434</v>
      </c>
      <c r="Z10" s="308"/>
    </row>
    <row r="11" spans="1:26" ht="23.25" customHeight="1" x14ac:dyDescent="0.2">
      <c r="A11" s="270"/>
      <c r="B11" s="200"/>
      <c r="C11" s="200"/>
      <c r="D11" s="203"/>
      <c r="E11" s="192"/>
      <c r="F11" s="192"/>
      <c r="G11" s="192"/>
      <c r="H11" s="194"/>
      <c r="I11" s="213"/>
      <c r="J11" s="209"/>
      <c r="K11" s="210"/>
      <c r="L11" s="211"/>
      <c r="M11" s="212"/>
      <c r="N11" s="195"/>
      <c r="O11" s="196"/>
      <c r="P11" s="217"/>
      <c r="Q11" s="218"/>
      <c r="R11" s="219"/>
      <c r="S11" s="214"/>
      <c r="T11" s="215"/>
      <c r="U11" s="216"/>
      <c r="V11" s="217"/>
      <c r="W11" s="303"/>
      <c r="X11" s="306"/>
      <c r="Y11" s="219"/>
      <c r="Z11" s="308"/>
    </row>
    <row r="12" spans="1:26" ht="23.25" customHeight="1" x14ac:dyDescent="0.2">
      <c r="A12" s="270"/>
      <c r="B12" s="200"/>
      <c r="C12" s="200"/>
      <c r="D12" s="203"/>
      <c r="E12" s="192"/>
      <c r="F12" s="192"/>
      <c r="G12" s="192"/>
      <c r="H12" s="194"/>
      <c r="I12" s="213"/>
      <c r="J12" s="209"/>
      <c r="K12" s="210"/>
      <c r="L12" s="211"/>
      <c r="M12" s="212"/>
      <c r="N12" s="195"/>
      <c r="O12" s="196"/>
      <c r="P12" s="217"/>
      <c r="Q12" s="218"/>
      <c r="R12" s="219"/>
      <c r="S12" s="214"/>
      <c r="T12" s="215"/>
      <c r="U12" s="216"/>
      <c r="V12" s="217"/>
      <c r="W12" s="303"/>
      <c r="X12" s="306"/>
      <c r="Y12" s="219"/>
      <c r="Z12" s="308"/>
    </row>
    <row r="13" spans="1:26" ht="210.75" customHeight="1" x14ac:dyDescent="0.2">
      <c r="A13" s="270"/>
      <c r="B13" s="200"/>
      <c r="C13" s="200"/>
      <c r="D13" s="203"/>
      <c r="E13" s="192"/>
      <c r="F13" s="192"/>
      <c r="G13" s="192"/>
      <c r="H13" s="194"/>
      <c r="I13" s="213"/>
      <c r="J13" s="209"/>
      <c r="K13" s="210"/>
      <c r="L13" s="211"/>
      <c r="M13" s="212"/>
      <c r="N13" s="195"/>
      <c r="O13" s="196"/>
      <c r="P13" s="217"/>
      <c r="Q13" s="218"/>
      <c r="R13" s="219"/>
      <c r="S13" s="214"/>
      <c r="T13" s="215"/>
      <c r="U13" s="216"/>
      <c r="V13" s="217"/>
      <c r="W13" s="304"/>
      <c r="X13" s="307"/>
      <c r="Y13" s="219"/>
      <c r="Z13" s="308"/>
    </row>
    <row r="14" spans="1:26" x14ac:dyDescent="0.2">
      <c r="A14" s="270"/>
      <c r="B14" s="200"/>
      <c r="C14" s="200"/>
      <c r="D14" s="203"/>
      <c r="E14" s="192"/>
      <c r="F14" s="192"/>
      <c r="G14" s="192"/>
      <c r="H14" s="194"/>
      <c r="I14" s="213"/>
      <c r="J14" s="209"/>
      <c r="K14" s="210"/>
      <c r="L14" s="211"/>
      <c r="M14" s="212"/>
      <c r="N14" s="195"/>
      <c r="O14" s="196"/>
      <c r="P14" s="149" t="s">
        <v>48</v>
      </c>
      <c r="Q14" s="121">
        <v>730</v>
      </c>
      <c r="R14" s="165" t="s">
        <v>49</v>
      </c>
      <c r="S14" s="13">
        <v>730</v>
      </c>
      <c r="T14" s="23">
        <v>43860</v>
      </c>
      <c r="U14" s="24">
        <v>44196</v>
      </c>
      <c r="V14" s="217"/>
      <c r="W14" s="171"/>
      <c r="X14" s="171"/>
      <c r="Y14" s="165"/>
      <c r="Z14" s="171"/>
    </row>
    <row r="15" spans="1:26" ht="263.25" customHeight="1" x14ac:dyDescent="0.2">
      <c r="A15" s="270"/>
      <c r="B15" s="200"/>
      <c r="C15" s="200"/>
      <c r="D15" s="203"/>
      <c r="E15" s="192"/>
      <c r="F15" s="192"/>
      <c r="G15" s="192"/>
      <c r="H15" s="194"/>
      <c r="I15" s="213"/>
      <c r="J15" s="209"/>
      <c r="K15" s="210"/>
      <c r="L15" s="211"/>
      <c r="M15" s="212"/>
      <c r="N15" s="195"/>
      <c r="O15" s="196"/>
      <c r="P15" s="149" t="s">
        <v>50</v>
      </c>
      <c r="Q15" s="121">
        <v>420</v>
      </c>
      <c r="R15" s="165" t="s">
        <v>51</v>
      </c>
      <c r="S15" s="29" t="s">
        <v>52</v>
      </c>
      <c r="T15" s="23">
        <v>43860</v>
      </c>
      <c r="U15" s="24">
        <v>44196</v>
      </c>
      <c r="V15" s="217"/>
      <c r="W15" s="151">
        <v>507777105</v>
      </c>
      <c r="X15" s="177" t="s">
        <v>466</v>
      </c>
      <c r="Y15" s="165" t="s">
        <v>434</v>
      </c>
      <c r="Z15" s="171"/>
    </row>
    <row r="16" spans="1:26" ht="51" x14ac:dyDescent="0.2">
      <c r="A16" s="270"/>
      <c r="B16" s="200"/>
      <c r="C16" s="200"/>
      <c r="D16" s="203"/>
      <c r="E16" s="192"/>
      <c r="F16" s="192"/>
      <c r="G16" s="192"/>
      <c r="H16" s="194"/>
      <c r="I16" s="213"/>
      <c r="J16" s="209"/>
      <c r="K16" s="210"/>
      <c r="L16" s="211"/>
      <c r="M16" s="212"/>
      <c r="N16" s="195" t="s">
        <v>53</v>
      </c>
      <c r="O16" s="196">
        <v>2019130010002</v>
      </c>
      <c r="P16" s="149" t="s">
        <v>54</v>
      </c>
      <c r="Q16" s="121">
        <v>81</v>
      </c>
      <c r="R16" s="165" t="s">
        <v>55</v>
      </c>
      <c r="S16" s="29" t="s">
        <v>56</v>
      </c>
      <c r="T16" s="23">
        <v>43860</v>
      </c>
      <c r="U16" s="24">
        <v>44196</v>
      </c>
      <c r="V16" s="217" t="s">
        <v>469</v>
      </c>
      <c r="W16" s="178">
        <v>176207461</v>
      </c>
      <c r="X16" s="177" t="s">
        <v>472</v>
      </c>
      <c r="Y16" s="176" t="s">
        <v>399</v>
      </c>
      <c r="Z16" s="25"/>
    </row>
    <row r="17" spans="1:26" ht="69.75" x14ac:dyDescent="0.2">
      <c r="A17" s="270"/>
      <c r="B17" s="200"/>
      <c r="C17" s="200"/>
      <c r="D17" s="203"/>
      <c r="E17" s="192"/>
      <c r="F17" s="192"/>
      <c r="G17" s="192"/>
      <c r="H17" s="194"/>
      <c r="I17" s="213"/>
      <c r="J17" s="209"/>
      <c r="K17" s="210"/>
      <c r="L17" s="211"/>
      <c r="M17" s="212"/>
      <c r="N17" s="195"/>
      <c r="O17" s="196"/>
      <c r="P17" s="149" t="s">
        <v>57</v>
      </c>
      <c r="Q17" s="121">
        <v>173</v>
      </c>
      <c r="R17" s="165" t="s">
        <v>58</v>
      </c>
      <c r="S17" s="29" t="s">
        <v>59</v>
      </c>
      <c r="T17" s="23">
        <v>43860</v>
      </c>
      <c r="U17" s="24">
        <v>44196</v>
      </c>
      <c r="V17" s="217"/>
      <c r="W17" s="120">
        <v>1450000000</v>
      </c>
      <c r="X17" s="177" t="s">
        <v>471</v>
      </c>
      <c r="Y17" s="121" t="s">
        <v>434</v>
      </c>
      <c r="Z17" s="25"/>
    </row>
    <row r="18" spans="1:26" ht="64.5" customHeight="1" x14ac:dyDescent="0.35">
      <c r="A18" s="270"/>
      <c r="B18" s="200"/>
      <c r="C18" s="200"/>
      <c r="D18" s="203"/>
      <c r="E18" s="192"/>
      <c r="F18" s="192"/>
      <c r="G18" s="192"/>
      <c r="H18" s="194"/>
      <c r="I18" s="213"/>
      <c r="J18" s="209"/>
      <c r="K18" s="210"/>
      <c r="L18" s="211"/>
      <c r="M18" s="212"/>
      <c r="N18" s="195"/>
      <c r="O18" s="196"/>
      <c r="P18" s="149" t="s">
        <v>60</v>
      </c>
      <c r="Q18" s="121">
        <v>105</v>
      </c>
      <c r="R18" s="165" t="s">
        <v>61</v>
      </c>
      <c r="S18" s="29" t="s">
        <v>62</v>
      </c>
      <c r="T18" s="23">
        <v>43860</v>
      </c>
      <c r="U18" s="24">
        <v>44196</v>
      </c>
      <c r="V18" s="217"/>
      <c r="W18" s="120">
        <v>16266050739</v>
      </c>
      <c r="X18" s="165" t="s">
        <v>473</v>
      </c>
      <c r="Y18" s="125" t="s">
        <v>470</v>
      </c>
      <c r="Z18" s="19"/>
    </row>
    <row r="19" spans="1:26" ht="93" x14ac:dyDescent="0.2">
      <c r="A19" s="270"/>
      <c r="B19" s="200"/>
      <c r="C19" s="200"/>
      <c r="D19" s="203"/>
      <c r="E19" s="192" t="s">
        <v>63</v>
      </c>
      <c r="F19" s="192" t="s">
        <v>64</v>
      </c>
      <c r="G19" s="192">
        <v>4.9500000000000002E-2</v>
      </c>
      <c r="H19" s="194" t="s">
        <v>65</v>
      </c>
      <c r="I19" s="220" t="s">
        <v>66</v>
      </c>
      <c r="J19" s="210">
        <v>77000</v>
      </c>
      <c r="K19" s="210">
        <v>76200</v>
      </c>
      <c r="L19" s="210">
        <v>94630</v>
      </c>
      <c r="M19" s="221">
        <v>94300</v>
      </c>
      <c r="N19" s="224" t="s">
        <v>67</v>
      </c>
      <c r="O19" s="227">
        <v>2018130010151</v>
      </c>
      <c r="P19" s="125" t="s">
        <v>68</v>
      </c>
      <c r="Q19" s="121">
        <v>43995</v>
      </c>
      <c r="R19" s="87" t="s">
        <v>69</v>
      </c>
      <c r="S19" s="12">
        <v>43995</v>
      </c>
      <c r="T19" s="107" t="s">
        <v>453</v>
      </c>
      <c r="U19" s="104" t="s">
        <v>454</v>
      </c>
      <c r="V19" s="218" t="s">
        <v>452</v>
      </c>
      <c r="W19" s="185">
        <f>2854098420+98624608+8439957772+3085436798</f>
        <v>14478117598</v>
      </c>
      <c r="X19" s="107" t="s">
        <v>480</v>
      </c>
      <c r="Y19" s="107" t="s">
        <v>399</v>
      </c>
      <c r="Z19" s="225"/>
    </row>
    <row r="20" spans="1:26" ht="69.75" x14ac:dyDescent="0.2">
      <c r="A20" s="270"/>
      <c r="B20" s="200"/>
      <c r="C20" s="200"/>
      <c r="D20" s="203"/>
      <c r="E20" s="192"/>
      <c r="F20" s="192"/>
      <c r="G20" s="192"/>
      <c r="H20" s="194"/>
      <c r="I20" s="220"/>
      <c r="J20" s="210"/>
      <c r="K20" s="210"/>
      <c r="L20" s="210"/>
      <c r="M20" s="222"/>
      <c r="N20" s="224"/>
      <c r="O20" s="227"/>
      <c r="P20" s="125" t="s">
        <v>70</v>
      </c>
      <c r="Q20" s="121">
        <v>52867</v>
      </c>
      <c r="R20" s="87" t="s">
        <v>71</v>
      </c>
      <c r="S20" s="12">
        <v>52867</v>
      </c>
      <c r="T20" s="107" t="s">
        <v>453</v>
      </c>
      <c r="U20" s="104" t="s">
        <v>454</v>
      </c>
      <c r="V20" s="218"/>
      <c r="W20" s="185">
        <v>8288342228</v>
      </c>
      <c r="X20" s="107" t="s">
        <v>479</v>
      </c>
      <c r="Y20" s="107" t="s">
        <v>399</v>
      </c>
      <c r="Z20" s="225"/>
    </row>
    <row r="21" spans="1:26" ht="25.5" customHeight="1" x14ac:dyDescent="0.2">
      <c r="A21" s="270"/>
      <c r="B21" s="200"/>
      <c r="C21" s="200"/>
      <c r="D21" s="203"/>
      <c r="E21" s="192"/>
      <c r="F21" s="192"/>
      <c r="G21" s="192"/>
      <c r="H21" s="194"/>
      <c r="I21" s="220"/>
      <c r="J21" s="210"/>
      <c r="K21" s="210"/>
      <c r="L21" s="210"/>
      <c r="M21" s="222"/>
      <c r="N21" s="224"/>
      <c r="O21" s="227"/>
      <c r="P21" s="218" t="s">
        <v>72</v>
      </c>
      <c r="Q21" s="218">
        <v>16</v>
      </c>
      <c r="R21" s="226" t="s">
        <v>73</v>
      </c>
      <c r="S21" s="210">
        <v>96862</v>
      </c>
      <c r="T21" s="194" t="s">
        <v>455</v>
      </c>
      <c r="U21" s="224" t="s">
        <v>456</v>
      </c>
      <c r="V21" s="218"/>
      <c r="W21" s="298">
        <f>1189200000+82500000</f>
        <v>1271700000</v>
      </c>
      <c r="X21" s="258" t="s">
        <v>479</v>
      </c>
      <c r="Y21" s="258" t="s">
        <v>399</v>
      </c>
      <c r="Z21" s="225"/>
    </row>
    <row r="22" spans="1:26" ht="25.5" customHeight="1" x14ac:dyDescent="0.2">
      <c r="A22" s="270"/>
      <c r="B22" s="200"/>
      <c r="C22" s="200"/>
      <c r="D22" s="203"/>
      <c r="E22" s="192"/>
      <c r="F22" s="192"/>
      <c r="G22" s="192"/>
      <c r="H22" s="194"/>
      <c r="I22" s="220"/>
      <c r="J22" s="210"/>
      <c r="K22" s="210"/>
      <c r="L22" s="210"/>
      <c r="M22" s="223"/>
      <c r="N22" s="224"/>
      <c r="O22" s="227"/>
      <c r="P22" s="218"/>
      <c r="Q22" s="218"/>
      <c r="R22" s="226"/>
      <c r="S22" s="210"/>
      <c r="T22" s="194"/>
      <c r="U22" s="224"/>
      <c r="V22" s="218"/>
      <c r="W22" s="299"/>
      <c r="X22" s="259"/>
      <c r="Y22" s="259"/>
      <c r="Z22" s="225"/>
    </row>
    <row r="23" spans="1:26" ht="24.6" customHeight="1" x14ac:dyDescent="0.2">
      <c r="A23" s="270"/>
      <c r="B23" s="200"/>
      <c r="C23" s="200"/>
      <c r="D23" s="203"/>
      <c r="E23" s="192"/>
      <c r="F23" s="192"/>
      <c r="G23" s="192"/>
      <c r="H23" s="194"/>
      <c r="I23" s="213" t="s">
        <v>74</v>
      </c>
      <c r="J23" s="209">
        <v>4000</v>
      </c>
      <c r="K23" s="210">
        <v>3700</v>
      </c>
      <c r="L23" s="209">
        <v>3942</v>
      </c>
      <c r="M23" s="209">
        <v>4000</v>
      </c>
      <c r="N23" s="224" t="s">
        <v>75</v>
      </c>
      <c r="O23" s="227">
        <v>2018130010245</v>
      </c>
      <c r="P23" s="218" t="s">
        <v>76</v>
      </c>
      <c r="Q23" s="217">
        <v>4800</v>
      </c>
      <c r="R23" s="229" t="s">
        <v>77</v>
      </c>
      <c r="S23" s="195">
        <v>4800</v>
      </c>
      <c r="T23" s="228">
        <v>43922</v>
      </c>
      <c r="U23" s="228">
        <v>44165</v>
      </c>
      <c r="V23" s="218" t="s">
        <v>452</v>
      </c>
      <c r="W23" s="230">
        <v>4983554822</v>
      </c>
      <c r="X23" s="197" t="s">
        <v>425</v>
      </c>
      <c r="Y23" s="197" t="s">
        <v>399</v>
      </c>
      <c r="Z23" s="225"/>
    </row>
    <row r="24" spans="1:26" ht="132.6" customHeight="1" x14ac:dyDescent="0.2">
      <c r="A24" s="270"/>
      <c r="B24" s="200"/>
      <c r="C24" s="200"/>
      <c r="D24" s="203"/>
      <c r="E24" s="192"/>
      <c r="F24" s="192"/>
      <c r="G24" s="192"/>
      <c r="H24" s="194"/>
      <c r="I24" s="213"/>
      <c r="J24" s="209"/>
      <c r="K24" s="210"/>
      <c r="L24" s="209"/>
      <c r="M24" s="209"/>
      <c r="N24" s="224"/>
      <c r="O24" s="227"/>
      <c r="P24" s="218"/>
      <c r="Q24" s="217"/>
      <c r="R24" s="229"/>
      <c r="S24" s="195"/>
      <c r="T24" s="228"/>
      <c r="U24" s="228"/>
      <c r="V24" s="218"/>
      <c r="W24" s="231"/>
      <c r="X24" s="198"/>
      <c r="Y24" s="198"/>
      <c r="Z24" s="225"/>
    </row>
    <row r="25" spans="1:26" ht="93.75" customHeight="1" x14ac:dyDescent="0.2">
      <c r="A25" s="270"/>
      <c r="B25" s="200"/>
      <c r="C25" s="200"/>
      <c r="D25" s="203"/>
      <c r="E25" s="192"/>
      <c r="F25" s="192"/>
      <c r="G25" s="192"/>
      <c r="H25" s="194"/>
      <c r="I25" s="10" t="s">
        <v>78</v>
      </c>
      <c r="J25" s="11">
        <v>5000</v>
      </c>
      <c r="K25" s="12">
        <v>2600</v>
      </c>
      <c r="L25" s="108">
        <v>4803</v>
      </c>
      <c r="M25" s="105">
        <v>5000</v>
      </c>
      <c r="N25" s="20" t="s">
        <v>26</v>
      </c>
      <c r="O25" s="27">
        <v>2017130010078</v>
      </c>
      <c r="P25" s="149" t="s">
        <v>79</v>
      </c>
      <c r="Q25" s="149">
        <v>800</v>
      </c>
      <c r="R25" s="149" t="s">
        <v>80</v>
      </c>
      <c r="S25" s="20">
        <v>800</v>
      </c>
      <c r="T25" s="23">
        <v>43936</v>
      </c>
      <c r="U25" s="28">
        <v>44165</v>
      </c>
      <c r="V25" s="149" t="s">
        <v>426</v>
      </c>
      <c r="W25" s="120">
        <v>1741416021</v>
      </c>
      <c r="X25" s="175" t="s">
        <v>464</v>
      </c>
      <c r="Y25" s="149" t="s">
        <v>399</v>
      </c>
      <c r="Z25" s="30"/>
    </row>
    <row r="26" spans="1:26" ht="86.25" customHeight="1" x14ac:dyDescent="0.35">
      <c r="A26" s="270"/>
      <c r="B26" s="200"/>
      <c r="C26" s="200"/>
      <c r="D26" s="203"/>
      <c r="E26" s="192"/>
      <c r="F26" s="192"/>
      <c r="G26" s="192"/>
      <c r="H26" s="194"/>
      <c r="I26" s="10" t="s">
        <v>81</v>
      </c>
      <c r="J26" s="11">
        <v>1</v>
      </c>
      <c r="K26" s="12">
        <v>0</v>
      </c>
      <c r="L26" s="108">
        <v>1</v>
      </c>
      <c r="M26" s="163"/>
      <c r="N26" s="14" t="s">
        <v>82</v>
      </c>
      <c r="O26" s="14" t="s">
        <v>82</v>
      </c>
      <c r="P26" s="166" t="s">
        <v>82</v>
      </c>
      <c r="Q26" s="166" t="s">
        <v>82</v>
      </c>
      <c r="R26" s="166" t="s">
        <v>82</v>
      </c>
      <c r="S26" s="14" t="s">
        <v>82</v>
      </c>
      <c r="T26" s="14" t="s">
        <v>82</v>
      </c>
      <c r="U26" s="14" t="s">
        <v>82</v>
      </c>
      <c r="V26" s="180"/>
      <c r="W26" s="180"/>
      <c r="X26" s="180"/>
      <c r="Y26" s="180"/>
      <c r="Z26" s="19"/>
    </row>
    <row r="27" spans="1:26" ht="76.5" x14ac:dyDescent="0.2">
      <c r="A27" s="270"/>
      <c r="B27" s="200"/>
      <c r="C27" s="200"/>
      <c r="D27" s="203"/>
      <c r="E27" s="192"/>
      <c r="F27" s="192"/>
      <c r="G27" s="192"/>
      <c r="H27" s="194" t="s">
        <v>83</v>
      </c>
      <c r="I27" s="10" t="s">
        <v>84</v>
      </c>
      <c r="J27" s="105">
        <v>4200</v>
      </c>
      <c r="K27" s="108">
        <v>3649</v>
      </c>
      <c r="L27" s="108">
        <v>3694</v>
      </c>
      <c r="M27" s="108">
        <v>3950</v>
      </c>
      <c r="N27" s="195" t="s">
        <v>85</v>
      </c>
      <c r="O27" s="232" t="s">
        <v>86</v>
      </c>
      <c r="P27" s="149" t="s">
        <v>87</v>
      </c>
      <c r="Q27" s="181">
        <v>6</v>
      </c>
      <c r="R27" s="182" t="s">
        <v>88</v>
      </c>
      <c r="S27" s="34" t="s">
        <v>89</v>
      </c>
      <c r="T27" s="24">
        <v>43891</v>
      </c>
      <c r="U27" s="28">
        <v>44175</v>
      </c>
      <c r="V27" s="233" t="s">
        <v>452</v>
      </c>
      <c r="W27" s="129">
        <v>400000000</v>
      </c>
      <c r="X27" s="125" t="s">
        <v>475</v>
      </c>
      <c r="Y27" s="90" t="s">
        <v>434</v>
      </c>
      <c r="Z27" s="314"/>
    </row>
    <row r="28" spans="1:26" ht="76.5" customHeight="1" x14ac:dyDescent="0.2">
      <c r="A28" s="270"/>
      <c r="B28" s="200"/>
      <c r="C28" s="200"/>
      <c r="D28" s="203"/>
      <c r="E28" s="192"/>
      <c r="F28" s="192"/>
      <c r="G28" s="192"/>
      <c r="H28" s="194"/>
      <c r="I28" s="10" t="s">
        <v>90</v>
      </c>
      <c r="J28" s="105">
        <v>5</v>
      </c>
      <c r="K28" s="108">
        <v>0</v>
      </c>
      <c r="L28" s="108">
        <v>5</v>
      </c>
      <c r="M28" s="108">
        <v>5</v>
      </c>
      <c r="N28" s="195"/>
      <c r="O28" s="232"/>
      <c r="P28" s="149" t="s">
        <v>91</v>
      </c>
      <c r="Q28" s="87">
        <v>3</v>
      </c>
      <c r="R28" s="149" t="s">
        <v>92</v>
      </c>
      <c r="S28" s="34" t="s">
        <v>89</v>
      </c>
      <c r="T28" s="24">
        <v>43891</v>
      </c>
      <c r="U28" s="28">
        <v>44175</v>
      </c>
      <c r="V28" s="233"/>
      <c r="W28" s="129">
        <v>132000000</v>
      </c>
      <c r="X28" s="125" t="s">
        <v>476</v>
      </c>
      <c r="Y28" s="149" t="s">
        <v>399</v>
      </c>
      <c r="Z28" s="314"/>
    </row>
    <row r="29" spans="1:26" ht="51" customHeight="1" x14ac:dyDescent="0.2">
      <c r="A29" s="270"/>
      <c r="B29" s="200"/>
      <c r="C29" s="200"/>
      <c r="D29" s="203"/>
      <c r="E29" s="192"/>
      <c r="F29" s="192"/>
      <c r="G29" s="192"/>
      <c r="H29" s="194"/>
      <c r="I29" s="10" t="s">
        <v>93</v>
      </c>
      <c r="J29" s="105">
        <v>800</v>
      </c>
      <c r="K29" s="108">
        <v>520</v>
      </c>
      <c r="L29" s="108">
        <v>840</v>
      </c>
      <c r="M29" s="108">
        <v>800</v>
      </c>
      <c r="N29" s="195"/>
      <c r="O29" s="232"/>
      <c r="P29" s="149" t="s">
        <v>94</v>
      </c>
      <c r="Q29" s="87">
        <v>30</v>
      </c>
      <c r="R29" s="182" t="s">
        <v>95</v>
      </c>
      <c r="S29" s="34" t="s">
        <v>96</v>
      </c>
      <c r="T29" s="24">
        <v>43891</v>
      </c>
      <c r="U29" s="28">
        <v>44165</v>
      </c>
      <c r="V29" s="233"/>
      <c r="W29" s="129">
        <v>350000000</v>
      </c>
      <c r="X29" s="125" t="s">
        <v>475</v>
      </c>
      <c r="Y29" s="90" t="s">
        <v>434</v>
      </c>
      <c r="Z29" s="35"/>
    </row>
    <row r="30" spans="1:26" ht="102" customHeight="1" x14ac:dyDescent="0.2">
      <c r="A30" s="270"/>
      <c r="B30" s="200"/>
      <c r="C30" s="200"/>
      <c r="D30" s="203"/>
      <c r="E30" s="192"/>
      <c r="F30" s="192"/>
      <c r="G30" s="192"/>
      <c r="H30" s="194"/>
      <c r="I30" s="213" t="s">
        <v>97</v>
      </c>
      <c r="J30" s="194">
        <v>12000</v>
      </c>
      <c r="K30" s="194">
        <v>7442</v>
      </c>
      <c r="L30" s="194">
        <v>20353</v>
      </c>
      <c r="M30" s="194">
        <v>15000</v>
      </c>
      <c r="N30" s="195"/>
      <c r="O30" s="232"/>
      <c r="P30" s="149" t="s">
        <v>474</v>
      </c>
      <c r="Q30" s="87">
        <v>12000</v>
      </c>
      <c r="R30" s="182" t="s">
        <v>98</v>
      </c>
      <c r="S30" s="34" t="s">
        <v>99</v>
      </c>
      <c r="T30" s="24">
        <v>43891</v>
      </c>
      <c r="U30" s="28">
        <v>44175</v>
      </c>
      <c r="V30" s="233"/>
      <c r="W30" s="129">
        <v>801509498.57000005</v>
      </c>
      <c r="X30" s="125" t="s">
        <v>477</v>
      </c>
      <c r="Y30" s="90" t="s">
        <v>428</v>
      </c>
      <c r="Z30" s="30"/>
    </row>
    <row r="31" spans="1:26" ht="76.5" x14ac:dyDescent="0.35">
      <c r="A31" s="270"/>
      <c r="B31" s="200"/>
      <c r="C31" s="200"/>
      <c r="D31" s="203"/>
      <c r="E31" s="192"/>
      <c r="F31" s="192"/>
      <c r="G31" s="192"/>
      <c r="H31" s="194"/>
      <c r="I31" s="213"/>
      <c r="J31" s="194"/>
      <c r="K31" s="194"/>
      <c r="L31" s="194"/>
      <c r="M31" s="194"/>
      <c r="N31" s="195"/>
      <c r="O31" s="232"/>
      <c r="P31" s="125" t="s">
        <v>100</v>
      </c>
      <c r="Q31" s="121">
        <v>10</v>
      </c>
      <c r="R31" s="165" t="s">
        <v>95</v>
      </c>
      <c r="S31" s="34">
        <v>250</v>
      </c>
      <c r="T31" s="23">
        <v>43891</v>
      </c>
      <c r="U31" s="24">
        <v>44175</v>
      </c>
      <c r="V31" s="233"/>
      <c r="W31" s="129">
        <v>300000000</v>
      </c>
      <c r="X31" s="125" t="s">
        <v>475</v>
      </c>
      <c r="Y31" s="90" t="s">
        <v>434</v>
      </c>
      <c r="Z31" s="184"/>
    </row>
    <row r="32" spans="1:26" x14ac:dyDescent="0.2">
      <c r="A32" s="270"/>
      <c r="B32" s="200"/>
      <c r="C32" s="200"/>
      <c r="D32" s="203"/>
      <c r="E32" s="192" t="s">
        <v>101</v>
      </c>
      <c r="F32" s="192" t="s">
        <v>102</v>
      </c>
      <c r="G32" s="237">
        <v>2.7300000000000001E-2</v>
      </c>
      <c r="H32" s="194" t="s">
        <v>103</v>
      </c>
      <c r="I32" s="213" t="s">
        <v>104</v>
      </c>
      <c r="J32" s="209">
        <v>800</v>
      </c>
      <c r="K32" s="210">
        <v>0</v>
      </c>
      <c r="L32" s="210">
        <v>2188</v>
      </c>
      <c r="M32" s="234">
        <v>300</v>
      </c>
      <c r="N32" s="224" t="s">
        <v>105</v>
      </c>
      <c r="O32" s="227">
        <v>2017130010054</v>
      </c>
      <c r="P32" s="125" t="s">
        <v>106</v>
      </c>
      <c r="Q32" s="183">
        <v>158</v>
      </c>
      <c r="R32" s="87" t="s">
        <v>107</v>
      </c>
      <c r="S32" s="224" t="s">
        <v>108</v>
      </c>
      <c r="T32" s="23">
        <v>43831</v>
      </c>
      <c r="U32" s="24">
        <v>44073</v>
      </c>
      <c r="V32" s="218" t="s">
        <v>452</v>
      </c>
      <c r="W32" s="120">
        <v>276229904.00999999</v>
      </c>
      <c r="X32" s="125" t="s">
        <v>478</v>
      </c>
      <c r="Y32" s="149" t="s">
        <v>399</v>
      </c>
      <c r="Z32" s="313"/>
    </row>
    <row r="33" spans="1:26" ht="102" customHeight="1" x14ac:dyDescent="0.2">
      <c r="A33" s="270"/>
      <c r="B33" s="200"/>
      <c r="C33" s="200"/>
      <c r="D33" s="203"/>
      <c r="E33" s="192"/>
      <c r="F33" s="192"/>
      <c r="G33" s="237"/>
      <c r="H33" s="194"/>
      <c r="I33" s="213"/>
      <c r="J33" s="209"/>
      <c r="K33" s="210"/>
      <c r="L33" s="210"/>
      <c r="M33" s="235"/>
      <c r="N33" s="224"/>
      <c r="O33" s="227"/>
      <c r="P33" s="125" t="s">
        <v>109</v>
      </c>
      <c r="Q33" s="183">
        <v>3</v>
      </c>
      <c r="R33" s="87" t="s">
        <v>110</v>
      </c>
      <c r="S33" s="224"/>
      <c r="T33" s="24">
        <v>43850</v>
      </c>
      <c r="U33" s="24">
        <v>43881</v>
      </c>
      <c r="V33" s="218"/>
      <c r="W33" s="120">
        <v>38500000</v>
      </c>
      <c r="X33" s="125" t="s">
        <v>478</v>
      </c>
      <c r="Y33" s="149" t="s">
        <v>399</v>
      </c>
      <c r="Z33" s="313"/>
    </row>
    <row r="34" spans="1:26" ht="72" customHeight="1" x14ac:dyDescent="0.2">
      <c r="A34" s="270"/>
      <c r="B34" s="200"/>
      <c r="C34" s="200"/>
      <c r="D34" s="203"/>
      <c r="E34" s="192"/>
      <c r="F34" s="192"/>
      <c r="G34" s="237"/>
      <c r="H34" s="224" t="s">
        <v>111</v>
      </c>
      <c r="I34" s="10" t="s">
        <v>112</v>
      </c>
      <c r="J34" s="11">
        <v>1</v>
      </c>
      <c r="K34" s="12">
        <v>0</v>
      </c>
      <c r="L34" s="108">
        <v>0.6</v>
      </c>
      <c r="M34" s="33">
        <v>0.6</v>
      </c>
      <c r="N34" s="224" t="s">
        <v>30</v>
      </c>
      <c r="O34" s="227">
        <v>2017130010058</v>
      </c>
      <c r="P34" s="79" t="s">
        <v>423</v>
      </c>
      <c r="Q34" s="109">
        <v>1</v>
      </c>
      <c r="R34" s="157" t="s">
        <v>113</v>
      </c>
      <c r="S34" s="94" t="s">
        <v>114</v>
      </c>
      <c r="T34" s="95">
        <v>43922</v>
      </c>
      <c r="U34" s="96">
        <v>44195</v>
      </c>
      <c r="V34" s="244" t="s">
        <v>416</v>
      </c>
      <c r="W34" s="133">
        <v>250000000</v>
      </c>
      <c r="X34" s="109" t="s">
        <v>419</v>
      </c>
      <c r="Y34" s="134" t="s">
        <v>420</v>
      </c>
      <c r="Z34" s="148" t="s">
        <v>421</v>
      </c>
    </row>
    <row r="35" spans="1:26" ht="72" customHeight="1" x14ac:dyDescent="0.2">
      <c r="A35" s="270"/>
      <c r="B35" s="200"/>
      <c r="C35" s="200"/>
      <c r="D35" s="203"/>
      <c r="E35" s="192"/>
      <c r="F35" s="192"/>
      <c r="G35" s="237"/>
      <c r="H35" s="224"/>
      <c r="I35" s="10" t="s">
        <v>115</v>
      </c>
      <c r="J35" s="11">
        <v>432</v>
      </c>
      <c r="K35" s="12">
        <v>0</v>
      </c>
      <c r="L35" s="108">
        <v>104</v>
      </c>
      <c r="M35" s="33">
        <v>40</v>
      </c>
      <c r="N35" s="224"/>
      <c r="O35" s="227"/>
      <c r="P35" s="79" t="s">
        <v>116</v>
      </c>
      <c r="Q35" s="109">
        <v>171</v>
      </c>
      <c r="R35" s="157" t="s">
        <v>117</v>
      </c>
      <c r="S35" s="94" t="s">
        <v>118</v>
      </c>
      <c r="T35" s="95">
        <v>43922</v>
      </c>
      <c r="U35" s="96">
        <v>44196</v>
      </c>
      <c r="V35" s="244"/>
      <c r="W35" s="135">
        <v>3000000000</v>
      </c>
      <c r="X35" s="79" t="s">
        <v>417</v>
      </c>
      <c r="Y35" s="136" t="s">
        <v>399</v>
      </c>
      <c r="Z35" s="148" t="s">
        <v>422</v>
      </c>
    </row>
    <row r="36" spans="1:26" ht="116.25" x14ac:dyDescent="0.2">
      <c r="A36" s="270"/>
      <c r="B36" s="200"/>
      <c r="C36" s="200"/>
      <c r="D36" s="236" t="s">
        <v>119</v>
      </c>
      <c r="E36" s="192" t="s">
        <v>120</v>
      </c>
      <c r="F36" s="192" t="s">
        <v>121</v>
      </c>
      <c r="G36" s="192">
        <v>5.09</v>
      </c>
      <c r="H36" s="194" t="s">
        <v>122</v>
      </c>
      <c r="I36" s="10" t="s">
        <v>123</v>
      </c>
      <c r="J36" s="11">
        <f>35-13</f>
        <v>22</v>
      </c>
      <c r="K36" s="12">
        <v>13</v>
      </c>
      <c r="L36" s="108">
        <v>17</v>
      </c>
      <c r="M36" s="121">
        <v>18</v>
      </c>
      <c r="N36" s="224" t="s">
        <v>124</v>
      </c>
      <c r="O36" s="227">
        <v>2018130010225</v>
      </c>
      <c r="P36" s="79" t="s">
        <v>125</v>
      </c>
      <c r="Q36" s="109">
        <v>4</v>
      </c>
      <c r="R36" s="142" t="s">
        <v>126</v>
      </c>
      <c r="S36" s="11" t="s">
        <v>127</v>
      </c>
      <c r="T36" s="23">
        <v>43876</v>
      </c>
      <c r="U36" s="24">
        <v>44052</v>
      </c>
      <c r="V36" s="281" t="s">
        <v>436</v>
      </c>
      <c r="W36" s="137">
        <v>400000000</v>
      </c>
      <c r="X36" s="244" t="s">
        <v>430</v>
      </c>
      <c r="Y36" s="244" t="s">
        <v>431</v>
      </c>
      <c r="Z36" s="25"/>
    </row>
    <row r="37" spans="1:26" ht="69.75" x14ac:dyDescent="0.2">
      <c r="A37" s="270"/>
      <c r="B37" s="200"/>
      <c r="C37" s="200"/>
      <c r="D37" s="236"/>
      <c r="E37" s="192"/>
      <c r="F37" s="192"/>
      <c r="G37" s="192"/>
      <c r="H37" s="194"/>
      <c r="I37" s="10" t="s">
        <v>128</v>
      </c>
      <c r="J37" s="11">
        <f>25-15</f>
        <v>10</v>
      </c>
      <c r="K37" s="12">
        <v>15</v>
      </c>
      <c r="L37" s="108">
        <v>27</v>
      </c>
      <c r="M37" s="121">
        <v>25</v>
      </c>
      <c r="N37" s="224"/>
      <c r="O37" s="227"/>
      <c r="P37" s="79" t="s">
        <v>129</v>
      </c>
      <c r="Q37" s="109">
        <v>1</v>
      </c>
      <c r="R37" s="142" t="s">
        <v>130</v>
      </c>
      <c r="S37" s="11" t="s">
        <v>131</v>
      </c>
      <c r="T37" s="23">
        <v>43876</v>
      </c>
      <c r="U37" s="24">
        <v>44052</v>
      </c>
      <c r="V37" s="282"/>
      <c r="W37" s="137">
        <v>200000000</v>
      </c>
      <c r="X37" s="243"/>
      <c r="Y37" s="243"/>
      <c r="Z37" s="25"/>
    </row>
    <row r="38" spans="1:26" ht="51" x14ac:dyDescent="0.2">
      <c r="A38" s="270"/>
      <c r="B38" s="200"/>
      <c r="C38" s="200"/>
      <c r="D38" s="236"/>
      <c r="E38" s="192"/>
      <c r="F38" s="192"/>
      <c r="G38" s="192"/>
      <c r="H38" s="194"/>
      <c r="I38" s="194" t="s">
        <v>132</v>
      </c>
      <c r="J38" s="209">
        <v>2.64</v>
      </c>
      <c r="K38" s="210">
        <v>2.3199999999999998</v>
      </c>
      <c r="L38" s="210">
        <v>2.42</v>
      </c>
      <c r="M38" s="245">
        <v>2.42</v>
      </c>
      <c r="N38" s="224"/>
      <c r="O38" s="227"/>
      <c r="P38" s="244" t="s">
        <v>133</v>
      </c>
      <c r="Q38" s="109">
        <v>3</v>
      </c>
      <c r="R38" s="142" t="s">
        <v>134</v>
      </c>
      <c r="S38" s="11" t="s">
        <v>135</v>
      </c>
      <c r="T38" s="23">
        <v>43908</v>
      </c>
      <c r="U38" s="24">
        <v>44094</v>
      </c>
      <c r="V38" s="282"/>
      <c r="W38" s="137">
        <v>300000000</v>
      </c>
      <c r="X38" s="243"/>
      <c r="Y38" s="243"/>
      <c r="Z38" s="25"/>
    </row>
    <row r="39" spans="1:26" ht="76.5" x14ac:dyDescent="0.2">
      <c r="A39" s="270"/>
      <c r="B39" s="200"/>
      <c r="C39" s="200"/>
      <c r="D39" s="236"/>
      <c r="E39" s="192"/>
      <c r="F39" s="192"/>
      <c r="G39" s="192"/>
      <c r="H39" s="194"/>
      <c r="I39" s="194"/>
      <c r="J39" s="209"/>
      <c r="K39" s="210"/>
      <c r="L39" s="210"/>
      <c r="M39" s="241"/>
      <c r="N39" s="224"/>
      <c r="O39" s="227"/>
      <c r="P39" s="243"/>
      <c r="Q39" s="109">
        <v>2</v>
      </c>
      <c r="R39" s="142" t="s">
        <v>136</v>
      </c>
      <c r="S39" s="11" t="s">
        <v>137</v>
      </c>
      <c r="T39" s="23">
        <v>43908</v>
      </c>
      <c r="U39" s="24">
        <v>44094</v>
      </c>
      <c r="V39" s="282"/>
      <c r="W39" s="137"/>
      <c r="X39" s="243"/>
      <c r="Y39" s="243"/>
      <c r="Z39" s="25"/>
    </row>
    <row r="40" spans="1:26" ht="45.6" customHeight="1" x14ac:dyDescent="0.2">
      <c r="A40" s="270"/>
      <c r="B40" s="200"/>
      <c r="C40" s="200"/>
      <c r="D40" s="236"/>
      <c r="E40" s="192"/>
      <c r="F40" s="192"/>
      <c r="G40" s="192"/>
      <c r="H40" s="194"/>
      <c r="I40" s="10" t="s">
        <v>138</v>
      </c>
      <c r="J40" s="11">
        <v>2.57</v>
      </c>
      <c r="K40" s="12">
        <v>2.1800000000000002</v>
      </c>
      <c r="L40" s="108">
        <v>2.36</v>
      </c>
      <c r="M40" s="121">
        <v>2.36</v>
      </c>
      <c r="N40" s="224"/>
      <c r="O40" s="227"/>
      <c r="P40" s="244" t="s">
        <v>139</v>
      </c>
      <c r="Q40" s="244">
        <v>12</v>
      </c>
      <c r="R40" s="244" t="s">
        <v>140</v>
      </c>
      <c r="S40" s="224" t="s">
        <v>141</v>
      </c>
      <c r="T40" s="215">
        <v>43876</v>
      </c>
      <c r="U40" s="216">
        <v>44052</v>
      </c>
      <c r="V40" s="282"/>
      <c r="W40" s="242">
        <v>280040063.08999997</v>
      </c>
      <c r="X40" s="79" t="s">
        <v>432</v>
      </c>
      <c r="Y40" s="79" t="s">
        <v>399</v>
      </c>
      <c r="Z40" s="312"/>
    </row>
    <row r="41" spans="1:26" ht="46.5" x14ac:dyDescent="0.2">
      <c r="A41" s="270"/>
      <c r="B41" s="200"/>
      <c r="C41" s="200"/>
      <c r="D41" s="236"/>
      <c r="E41" s="192"/>
      <c r="F41" s="192"/>
      <c r="G41" s="192"/>
      <c r="H41" s="194"/>
      <c r="I41" s="10" t="s">
        <v>142</v>
      </c>
      <c r="J41" s="11">
        <v>2.71</v>
      </c>
      <c r="K41" s="12">
        <v>2.31</v>
      </c>
      <c r="L41" s="108">
        <v>2.38</v>
      </c>
      <c r="M41" s="121">
        <v>2.38</v>
      </c>
      <c r="N41" s="224"/>
      <c r="O41" s="227"/>
      <c r="P41" s="243"/>
      <c r="Q41" s="243"/>
      <c r="R41" s="243"/>
      <c r="S41" s="224"/>
      <c r="T41" s="215"/>
      <c r="U41" s="216"/>
      <c r="V41" s="282"/>
      <c r="W41" s="243"/>
      <c r="X41" s="79" t="s">
        <v>433</v>
      </c>
      <c r="Y41" s="79" t="s">
        <v>434</v>
      </c>
      <c r="Z41" s="312"/>
    </row>
    <row r="42" spans="1:26" ht="51" x14ac:dyDescent="0.2">
      <c r="A42" s="270"/>
      <c r="B42" s="200"/>
      <c r="C42" s="200"/>
      <c r="D42" s="236"/>
      <c r="E42" s="192"/>
      <c r="F42" s="192"/>
      <c r="G42" s="192"/>
      <c r="H42" s="194"/>
      <c r="I42" s="10" t="s">
        <v>143</v>
      </c>
      <c r="J42" s="11">
        <v>104</v>
      </c>
      <c r="K42" s="12">
        <v>50</v>
      </c>
      <c r="L42" s="108">
        <v>77</v>
      </c>
      <c r="M42" s="121">
        <v>27</v>
      </c>
      <c r="N42" s="224"/>
      <c r="O42" s="227"/>
      <c r="P42" s="79" t="s">
        <v>144</v>
      </c>
      <c r="Q42" s="109">
        <v>2</v>
      </c>
      <c r="R42" s="142" t="s">
        <v>145</v>
      </c>
      <c r="S42" s="11" t="s">
        <v>146</v>
      </c>
      <c r="T42" s="23">
        <v>43908</v>
      </c>
      <c r="U42" s="24">
        <v>44094</v>
      </c>
      <c r="V42" s="283"/>
      <c r="W42" s="137">
        <v>100000000</v>
      </c>
      <c r="X42" s="138" t="s">
        <v>433</v>
      </c>
      <c r="Y42" s="79" t="s">
        <v>434</v>
      </c>
      <c r="Z42" s="36"/>
    </row>
    <row r="43" spans="1:26" ht="51" x14ac:dyDescent="0.2">
      <c r="A43" s="270"/>
      <c r="B43" s="200"/>
      <c r="C43" s="200"/>
      <c r="D43" s="236"/>
      <c r="E43" s="192" t="s">
        <v>147</v>
      </c>
      <c r="F43" s="192" t="s">
        <v>148</v>
      </c>
      <c r="G43" s="192">
        <v>4.71</v>
      </c>
      <c r="H43" s="224" t="s">
        <v>149</v>
      </c>
      <c r="I43" s="10" t="s">
        <v>150</v>
      </c>
      <c r="J43" s="11">
        <f>1700-500</f>
        <v>1200</v>
      </c>
      <c r="K43" s="12">
        <v>500</v>
      </c>
      <c r="L43" s="108">
        <f>967+725</f>
        <v>1692</v>
      </c>
      <c r="M43" s="161">
        <v>100</v>
      </c>
      <c r="N43" s="224" t="s">
        <v>151</v>
      </c>
      <c r="O43" s="196">
        <v>2017130010057</v>
      </c>
      <c r="P43" s="79" t="s">
        <v>152</v>
      </c>
      <c r="Q43" s="79">
        <v>100</v>
      </c>
      <c r="R43" s="142" t="s">
        <v>153</v>
      </c>
      <c r="S43" s="26" t="s">
        <v>154</v>
      </c>
      <c r="T43" s="28">
        <v>43862</v>
      </c>
      <c r="U43" s="28">
        <v>44165</v>
      </c>
      <c r="V43" s="139"/>
      <c r="W43" s="140">
        <v>740629610.74000001</v>
      </c>
      <c r="X43" s="79" t="s">
        <v>432</v>
      </c>
      <c r="Y43" s="79" t="s">
        <v>399</v>
      </c>
      <c r="Z43" s="225"/>
    </row>
    <row r="44" spans="1:26" ht="76.5" x14ac:dyDescent="0.2">
      <c r="A44" s="270"/>
      <c r="B44" s="200"/>
      <c r="C44" s="200"/>
      <c r="D44" s="236"/>
      <c r="E44" s="192"/>
      <c r="F44" s="192"/>
      <c r="G44" s="192"/>
      <c r="H44" s="224"/>
      <c r="I44" s="10" t="s">
        <v>155</v>
      </c>
      <c r="J44" s="11">
        <v>800</v>
      </c>
      <c r="K44" s="12" t="s">
        <v>156</v>
      </c>
      <c r="L44" s="104">
        <v>122</v>
      </c>
      <c r="M44" s="161">
        <v>300</v>
      </c>
      <c r="N44" s="224"/>
      <c r="O44" s="196"/>
      <c r="P44" s="79" t="s">
        <v>157</v>
      </c>
      <c r="Q44" s="109">
        <v>300</v>
      </c>
      <c r="R44" s="142" t="s">
        <v>158</v>
      </c>
      <c r="S44" s="26" t="s">
        <v>159</v>
      </c>
      <c r="T44" s="28">
        <v>44044</v>
      </c>
      <c r="U44" s="28">
        <v>44134</v>
      </c>
      <c r="V44" s="139"/>
      <c r="W44" s="141">
        <v>700000000</v>
      </c>
      <c r="X44" s="79" t="s">
        <v>432</v>
      </c>
      <c r="Y44" s="79" t="s">
        <v>399</v>
      </c>
      <c r="Z44" s="246"/>
    </row>
    <row r="45" spans="1:26" ht="51" x14ac:dyDescent="0.2">
      <c r="A45" s="270"/>
      <c r="B45" s="200"/>
      <c r="C45" s="200"/>
      <c r="D45" s="236"/>
      <c r="E45" s="192"/>
      <c r="F45" s="192"/>
      <c r="G45" s="192"/>
      <c r="H45" s="224"/>
      <c r="I45" s="10" t="s">
        <v>160</v>
      </c>
      <c r="J45" s="11">
        <v>250</v>
      </c>
      <c r="K45" s="12" t="s">
        <v>156</v>
      </c>
      <c r="L45" s="104">
        <v>151</v>
      </c>
      <c r="M45" s="162" t="s">
        <v>429</v>
      </c>
      <c r="N45" s="224"/>
      <c r="O45" s="196"/>
      <c r="P45" s="142" t="s">
        <v>82</v>
      </c>
      <c r="Q45" s="142" t="s">
        <v>82</v>
      </c>
      <c r="R45" s="142" t="s">
        <v>82</v>
      </c>
      <c r="S45" s="15" t="s">
        <v>82</v>
      </c>
      <c r="T45" s="27" t="s">
        <v>82</v>
      </c>
      <c r="U45" s="27" t="s">
        <v>82</v>
      </c>
      <c r="V45" s="139" t="s">
        <v>437</v>
      </c>
      <c r="W45" s="141"/>
      <c r="X45" s="79"/>
      <c r="Y45" s="79"/>
      <c r="Z45" s="246"/>
    </row>
    <row r="46" spans="1:26" ht="46.5" x14ac:dyDescent="0.2">
      <c r="A46" s="270"/>
      <c r="B46" s="200"/>
      <c r="C46" s="200"/>
      <c r="D46" s="236"/>
      <c r="E46" s="192"/>
      <c r="F46" s="192"/>
      <c r="G46" s="192"/>
      <c r="H46" s="224"/>
      <c r="I46" s="10" t="s">
        <v>161</v>
      </c>
      <c r="J46" s="11">
        <v>380</v>
      </c>
      <c r="K46" s="12" t="s">
        <v>156</v>
      </c>
      <c r="L46" s="104">
        <v>105</v>
      </c>
      <c r="M46" s="162" t="s">
        <v>429</v>
      </c>
      <c r="N46" s="224"/>
      <c r="O46" s="196"/>
      <c r="P46" s="142" t="s">
        <v>82</v>
      </c>
      <c r="Q46" s="142" t="s">
        <v>82</v>
      </c>
      <c r="R46" s="142" t="s">
        <v>82</v>
      </c>
      <c r="S46" s="15" t="s">
        <v>82</v>
      </c>
      <c r="T46" s="27" t="s">
        <v>82</v>
      </c>
      <c r="U46" s="27" t="s">
        <v>82</v>
      </c>
      <c r="V46" s="139"/>
      <c r="W46" s="142"/>
      <c r="X46" s="142"/>
      <c r="Y46" s="142"/>
      <c r="Z46" s="246"/>
    </row>
    <row r="47" spans="1:26" ht="76.5" x14ac:dyDescent="0.2">
      <c r="A47" s="270"/>
      <c r="B47" s="200"/>
      <c r="C47" s="200"/>
      <c r="D47" s="236"/>
      <c r="E47" s="192"/>
      <c r="F47" s="192"/>
      <c r="G47" s="192"/>
      <c r="H47" s="224"/>
      <c r="I47" s="10" t="s">
        <v>162</v>
      </c>
      <c r="J47" s="11">
        <v>720</v>
      </c>
      <c r="K47" s="12" t="s">
        <v>156</v>
      </c>
      <c r="L47" s="104">
        <v>266</v>
      </c>
      <c r="M47" s="161">
        <v>454</v>
      </c>
      <c r="N47" s="224"/>
      <c r="O47" s="196"/>
      <c r="P47" s="142" t="s">
        <v>163</v>
      </c>
      <c r="Q47" s="142">
        <v>10</v>
      </c>
      <c r="R47" s="142" t="s">
        <v>164</v>
      </c>
      <c r="S47" s="15" t="s">
        <v>159</v>
      </c>
      <c r="T47" s="28">
        <v>44044</v>
      </c>
      <c r="U47" s="28">
        <v>44134</v>
      </c>
      <c r="V47" s="143"/>
      <c r="W47" s="144">
        <v>700000000</v>
      </c>
      <c r="X47" s="116" t="s">
        <v>435</v>
      </c>
      <c r="Y47" s="142" t="s">
        <v>434</v>
      </c>
      <c r="Z47" s="246"/>
    </row>
    <row r="48" spans="1:26" ht="45.6" customHeight="1" x14ac:dyDescent="0.2">
      <c r="A48" s="270"/>
      <c r="B48" s="200"/>
      <c r="C48" s="200"/>
      <c r="D48" s="236"/>
      <c r="E48" s="192" t="s">
        <v>165</v>
      </c>
      <c r="F48" s="192" t="s">
        <v>166</v>
      </c>
      <c r="G48" s="192">
        <v>5.17</v>
      </c>
      <c r="H48" s="194" t="s">
        <v>167</v>
      </c>
      <c r="I48" s="10" t="s">
        <v>168</v>
      </c>
      <c r="J48" s="11">
        <v>60</v>
      </c>
      <c r="K48" s="12">
        <v>0</v>
      </c>
      <c r="L48" s="108">
        <v>31</v>
      </c>
      <c r="M48" s="121">
        <v>30</v>
      </c>
      <c r="N48" s="224" t="s">
        <v>169</v>
      </c>
      <c r="O48" s="227">
        <v>2018130010226</v>
      </c>
      <c r="P48" s="244" t="s">
        <v>170</v>
      </c>
      <c r="Q48" s="251">
        <v>30</v>
      </c>
      <c r="R48" s="252" t="s">
        <v>171</v>
      </c>
      <c r="S48" s="248" t="s">
        <v>172</v>
      </c>
      <c r="T48" s="215">
        <v>43894</v>
      </c>
      <c r="U48" s="216">
        <v>44165</v>
      </c>
      <c r="V48" s="244" t="s">
        <v>438</v>
      </c>
      <c r="W48" s="284">
        <v>1229022099.0999999</v>
      </c>
      <c r="X48" s="285" t="s">
        <v>439</v>
      </c>
      <c r="Y48" s="244" t="s">
        <v>440</v>
      </c>
      <c r="Z48" s="224"/>
    </row>
    <row r="49" spans="1:26" ht="93" x14ac:dyDescent="0.2">
      <c r="A49" s="270"/>
      <c r="B49" s="200"/>
      <c r="C49" s="200"/>
      <c r="D49" s="236"/>
      <c r="E49" s="192"/>
      <c r="F49" s="192"/>
      <c r="G49" s="192"/>
      <c r="H49" s="194"/>
      <c r="I49" s="10" t="s">
        <v>173</v>
      </c>
      <c r="J49" s="11">
        <v>20</v>
      </c>
      <c r="K49" s="12">
        <v>40</v>
      </c>
      <c r="L49" s="108">
        <v>25</v>
      </c>
      <c r="M49" s="121" t="s">
        <v>429</v>
      </c>
      <c r="N49" s="224"/>
      <c r="O49" s="227"/>
      <c r="P49" s="243"/>
      <c r="Q49" s="243"/>
      <c r="R49" s="243"/>
      <c r="S49" s="248"/>
      <c r="T49" s="215"/>
      <c r="U49" s="216"/>
      <c r="V49" s="244"/>
      <c r="W49" s="243"/>
      <c r="X49" s="243"/>
      <c r="Y49" s="243"/>
      <c r="Z49" s="224"/>
    </row>
    <row r="50" spans="1:26" ht="46.5" x14ac:dyDescent="0.2">
      <c r="A50" s="270"/>
      <c r="B50" s="200"/>
      <c r="C50" s="200"/>
      <c r="D50" s="236"/>
      <c r="E50" s="192"/>
      <c r="F50" s="192"/>
      <c r="G50" s="192"/>
      <c r="H50" s="194"/>
      <c r="I50" s="10" t="s">
        <v>174</v>
      </c>
      <c r="J50" s="11">
        <v>40</v>
      </c>
      <c r="K50" s="12">
        <v>50</v>
      </c>
      <c r="L50" s="108">
        <f>42+20+19</f>
        <v>81</v>
      </c>
      <c r="M50" s="121" t="s">
        <v>429</v>
      </c>
      <c r="N50" s="224"/>
      <c r="O50" s="227"/>
      <c r="P50" s="243"/>
      <c r="Q50" s="243"/>
      <c r="R50" s="243"/>
      <c r="S50" s="248"/>
      <c r="T50" s="215"/>
      <c r="U50" s="216"/>
      <c r="V50" s="244"/>
      <c r="W50" s="243"/>
      <c r="X50" s="243"/>
      <c r="Y50" s="243"/>
      <c r="Z50" s="224"/>
    </row>
    <row r="51" spans="1:26" ht="69.75" x14ac:dyDescent="0.2">
      <c r="A51" s="270"/>
      <c r="B51" s="200"/>
      <c r="C51" s="200"/>
      <c r="D51" s="236"/>
      <c r="E51" s="192" t="s">
        <v>175</v>
      </c>
      <c r="F51" s="192" t="s">
        <v>176</v>
      </c>
      <c r="G51" s="192">
        <v>0.62</v>
      </c>
      <c r="H51" s="224" t="s">
        <v>177</v>
      </c>
      <c r="I51" s="194" t="s">
        <v>178</v>
      </c>
      <c r="J51" s="238">
        <v>0.03</v>
      </c>
      <c r="K51" s="210" t="s">
        <v>156</v>
      </c>
      <c r="L51" s="239">
        <v>2.7E-2</v>
      </c>
      <c r="M51" s="240">
        <v>2.7E-2</v>
      </c>
      <c r="N51" s="224" t="s">
        <v>179</v>
      </c>
      <c r="O51" s="227">
        <v>2017130010056</v>
      </c>
      <c r="P51" s="79" t="s">
        <v>180</v>
      </c>
      <c r="Q51" s="109">
        <v>1</v>
      </c>
      <c r="R51" s="142" t="s">
        <v>181</v>
      </c>
      <c r="S51" s="26" t="s">
        <v>182</v>
      </c>
      <c r="T51" s="28">
        <v>44013</v>
      </c>
      <c r="U51" s="108" t="s">
        <v>457</v>
      </c>
      <c r="V51" s="244" t="s">
        <v>437</v>
      </c>
      <c r="W51" s="145">
        <v>201961884.68000001</v>
      </c>
      <c r="X51" s="79" t="s">
        <v>441</v>
      </c>
      <c r="Y51" s="109" t="s">
        <v>399</v>
      </c>
      <c r="Z51" s="253"/>
    </row>
    <row r="52" spans="1:26" ht="51" x14ac:dyDescent="0.2">
      <c r="A52" s="270"/>
      <c r="B52" s="200"/>
      <c r="C52" s="200"/>
      <c r="D52" s="236"/>
      <c r="E52" s="192"/>
      <c r="F52" s="192"/>
      <c r="G52" s="192"/>
      <c r="H52" s="224"/>
      <c r="I52" s="194"/>
      <c r="J52" s="238"/>
      <c r="K52" s="210"/>
      <c r="L52" s="239"/>
      <c r="M52" s="241"/>
      <c r="N52" s="224"/>
      <c r="O52" s="227"/>
      <c r="P52" s="79" t="s">
        <v>183</v>
      </c>
      <c r="Q52" s="109">
        <v>400</v>
      </c>
      <c r="R52" s="142" t="s">
        <v>184</v>
      </c>
      <c r="S52" s="26" t="s">
        <v>185</v>
      </c>
      <c r="T52" s="28">
        <v>43876</v>
      </c>
      <c r="U52" s="24">
        <v>43997</v>
      </c>
      <c r="V52" s="244"/>
      <c r="W52" s="119">
        <v>809397339</v>
      </c>
      <c r="X52" s="79" t="s">
        <v>442</v>
      </c>
      <c r="Y52" s="109" t="s">
        <v>434</v>
      </c>
      <c r="Z52" s="254"/>
    </row>
    <row r="53" spans="1:26" ht="76.5" x14ac:dyDescent="0.2">
      <c r="A53" s="270"/>
      <c r="B53" s="200"/>
      <c r="C53" s="200"/>
      <c r="D53" s="236"/>
      <c r="E53" s="192"/>
      <c r="F53" s="192"/>
      <c r="G53" s="192"/>
      <c r="H53" s="194" t="s">
        <v>186</v>
      </c>
      <c r="I53" s="194" t="s">
        <v>187</v>
      </c>
      <c r="J53" s="209">
        <v>16</v>
      </c>
      <c r="K53" s="210">
        <v>10</v>
      </c>
      <c r="L53" s="210">
        <v>12</v>
      </c>
      <c r="M53" s="245">
        <v>13</v>
      </c>
      <c r="N53" s="224" t="s">
        <v>188</v>
      </c>
      <c r="O53" s="227">
        <v>2017130010039</v>
      </c>
      <c r="P53" s="79" t="s">
        <v>189</v>
      </c>
      <c r="Q53" s="79">
        <v>6</v>
      </c>
      <c r="R53" s="142" t="s">
        <v>190</v>
      </c>
      <c r="S53" s="11" t="s">
        <v>191</v>
      </c>
      <c r="T53" s="23">
        <v>43876</v>
      </c>
      <c r="U53" s="24">
        <v>44134</v>
      </c>
      <c r="V53" s="244" t="s">
        <v>444</v>
      </c>
      <c r="W53" s="119">
        <v>134225253.52000001</v>
      </c>
      <c r="X53" s="244" t="s">
        <v>443</v>
      </c>
      <c r="Y53" s="251" t="s">
        <v>399</v>
      </c>
      <c r="Z53" s="255"/>
    </row>
    <row r="54" spans="1:26" ht="93" x14ac:dyDescent="0.2">
      <c r="A54" s="270"/>
      <c r="B54" s="200"/>
      <c r="C54" s="200"/>
      <c r="D54" s="236"/>
      <c r="E54" s="192"/>
      <c r="F54" s="192"/>
      <c r="G54" s="192"/>
      <c r="H54" s="194"/>
      <c r="I54" s="194"/>
      <c r="J54" s="209"/>
      <c r="K54" s="210"/>
      <c r="L54" s="210"/>
      <c r="M54" s="241"/>
      <c r="N54" s="224"/>
      <c r="O54" s="227"/>
      <c r="P54" s="79" t="s">
        <v>192</v>
      </c>
      <c r="Q54" s="79">
        <v>13</v>
      </c>
      <c r="R54" s="142" t="s">
        <v>193</v>
      </c>
      <c r="S54" s="26" t="s">
        <v>194</v>
      </c>
      <c r="T54" s="23">
        <v>43876</v>
      </c>
      <c r="U54" s="24">
        <v>44134</v>
      </c>
      <c r="V54" s="244"/>
      <c r="W54" s="145">
        <v>65000000</v>
      </c>
      <c r="X54" s="243"/>
      <c r="Y54" s="243"/>
      <c r="Z54" s="256"/>
    </row>
    <row r="55" spans="1:26" ht="102" x14ac:dyDescent="0.2">
      <c r="A55" s="270"/>
      <c r="B55" s="200"/>
      <c r="C55" s="200"/>
      <c r="D55" s="236"/>
      <c r="E55" s="192"/>
      <c r="F55" s="192"/>
      <c r="G55" s="192"/>
      <c r="H55" s="194"/>
      <c r="I55" s="10" t="s">
        <v>195</v>
      </c>
      <c r="J55" s="11">
        <v>37</v>
      </c>
      <c r="K55" s="12">
        <v>15</v>
      </c>
      <c r="L55" s="108">
        <v>28</v>
      </c>
      <c r="M55" s="121">
        <v>9</v>
      </c>
      <c r="N55" s="224"/>
      <c r="O55" s="227"/>
      <c r="P55" s="79" t="s">
        <v>196</v>
      </c>
      <c r="Q55" s="109">
        <v>9</v>
      </c>
      <c r="R55" s="142" t="s">
        <v>197</v>
      </c>
      <c r="S55" s="26" t="s">
        <v>198</v>
      </c>
      <c r="T55" s="23">
        <v>43876</v>
      </c>
      <c r="U55" s="24">
        <v>44134</v>
      </c>
      <c r="V55" s="244"/>
      <c r="W55" s="145">
        <v>65000000</v>
      </c>
      <c r="X55" s="243"/>
      <c r="Y55" s="243"/>
      <c r="Z55" s="25"/>
    </row>
    <row r="56" spans="1:26" ht="348.75" x14ac:dyDescent="0.35">
      <c r="A56" s="270"/>
      <c r="B56" s="200"/>
      <c r="C56" s="200"/>
      <c r="D56" s="236"/>
      <c r="E56" s="192"/>
      <c r="F56" s="192"/>
      <c r="G56" s="192"/>
      <c r="H56" s="194" t="s">
        <v>199</v>
      </c>
      <c r="I56" s="213" t="s">
        <v>200</v>
      </c>
      <c r="J56" s="209">
        <v>9</v>
      </c>
      <c r="K56" s="210">
        <v>12</v>
      </c>
      <c r="L56" s="210">
        <v>11.5</v>
      </c>
      <c r="M56" s="245">
        <v>12</v>
      </c>
      <c r="N56" s="224" t="s">
        <v>201</v>
      </c>
      <c r="O56" s="196">
        <v>2017130010073</v>
      </c>
      <c r="P56" s="79" t="s">
        <v>202</v>
      </c>
      <c r="Q56" s="136">
        <v>175</v>
      </c>
      <c r="R56" s="142" t="s">
        <v>203</v>
      </c>
      <c r="S56" s="15" t="s">
        <v>204</v>
      </c>
      <c r="T56" s="66">
        <v>43862</v>
      </c>
      <c r="U56" s="66">
        <v>44166</v>
      </c>
      <c r="V56" s="244" t="s">
        <v>411</v>
      </c>
      <c r="W56" s="133">
        <f>2261145915.01+311543054.67</f>
        <v>2572688969.6800003</v>
      </c>
      <c r="X56" s="79" t="s">
        <v>412</v>
      </c>
      <c r="Y56" s="146" t="s">
        <v>413</v>
      </c>
      <c r="Z56" s="152" t="s">
        <v>414</v>
      </c>
    </row>
    <row r="57" spans="1:26" ht="51" x14ac:dyDescent="0.35">
      <c r="A57" s="270"/>
      <c r="B57" s="200"/>
      <c r="C57" s="200"/>
      <c r="D57" s="236"/>
      <c r="E57" s="192"/>
      <c r="F57" s="192"/>
      <c r="G57" s="192"/>
      <c r="H57" s="194"/>
      <c r="I57" s="213"/>
      <c r="J57" s="209"/>
      <c r="K57" s="210"/>
      <c r="L57" s="210"/>
      <c r="M57" s="241"/>
      <c r="N57" s="224"/>
      <c r="O57" s="196"/>
      <c r="P57" s="79" t="s">
        <v>205</v>
      </c>
      <c r="Q57" s="79">
        <v>4</v>
      </c>
      <c r="R57" s="158" t="s">
        <v>206</v>
      </c>
      <c r="S57" s="68" t="s">
        <v>207</v>
      </c>
      <c r="T57" s="66">
        <v>43862</v>
      </c>
      <c r="U57" s="66">
        <v>44166</v>
      </c>
      <c r="V57" s="244"/>
      <c r="W57" s="147">
        <v>76320000</v>
      </c>
      <c r="X57" s="79" t="s">
        <v>415</v>
      </c>
      <c r="Y57" s="79" t="s">
        <v>399</v>
      </c>
      <c r="Z57" s="84"/>
    </row>
    <row r="58" spans="1:26" ht="45.6" customHeight="1" x14ac:dyDescent="0.2">
      <c r="A58" s="270"/>
      <c r="B58" s="200"/>
      <c r="C58" s="200"/>
      <c r="D58" s="236"/>
      <c r="E58" s="192"/>
      <c r="F58" s="192"/>
      <c r="G58" s="192"/>
      <c r="H58" s="194"/>
      <c r="I58" s="10" t="s">
        <v>208</v>
      </c>
      <c r="J58" s="11">
        <f>4064-3664</f>
        <v>400</v>
      </c>
      <c r="K58" s="12">
        <v>3664</v>
      </c>
      <c r="L58" s="108">
        <v>173</v>
      </c>
      <c r="M58" s="121">
        <v>60</v>
      </c>
      <c r="N58" s="224"/>
      <c r="O58" s="196"/>
      <c r="P58" s="244" t="s">
        <v>209</v>
      </c>
      <c r="Q58" s="251">
        <v>60</v>
      </c>
      <c r="R58" s="247" t="s">
        <v>210</v>
      </c>
      <c r="S58" s="248" t="s">
        <v>211</v>
      </c>
      <c r="T58" s="249">
        <v>43862</v>
      </c>
      <c r="U58" s="249">
        <v>44166</v>
      </c>
      <c r="V58" s="244"/>
      <c r="W58" s="286">
        <v>203774000</v>
      </c>
      <c r="X58" s="281" t="s">
        <v>415</v>
      </c>
      <c r="Y58" s="288" t="s">
        <v>399</v>
      </c>
      <c r="Z58" s="257"/>
    </row>
    <row r="59" spans="1:26" ht="46.5" x14ac:dyDescent="0.2">
      <c r="A59" s="270"/>
      <c r="B59" s="200"/>
      <c r="C59" s="200"/>
      <c r="D59" s="236"/>
      <c r="E59" s="192"/>
      <c r="F59" s="192"/>
      <c r="G59" s="192"/>
      <c r="H59" s="194"/>
      <c r="I59" s="10" t="s">
        <v>212</v>
      </c>
      <c r="J59" s="11">
        <v>300</v>
      </c>
      <c r="K59" s="12" t="s">
        <v>156</v>
      </c>
      <c r="L59" s="108">
        <v>192</v>
      </c>
      <c r="M59" s="121">
        <v>60</v>
      </c>
      <c r="N59" s="224"/>
      <c r="O59" s="196"/>
      <c r="P59" s="243"/>
      <c r="Q59" s="243"/>
      <c r="R59" s="243"/>
      <c r="S59" s="248"/>
      <c r="T59" s="250"/>
      <c r="U59" s="250"/>
      <c r="V59" s="244"/>
      <c r="W59" s="287"/>
      <c r="X59" s="283"/>
      <c r="Y59" s="289"/>
      <c r="Z59" s="257"/>
    </row>
    <row r="60" spans="1:26" ht="93" x14ac:dyDescent="0.35">
      <c r="A60" s="270"/>
      <c r="B60" s="200"/>
      <c r="C60" s="200"/>
      <c r="D60" s="236"/>
      <c r="E60" s="192"/>
      <c r="F60" s="192"/>
      <c r="G60" s="192"/>
      <c r="H60" s="194"/>
      <c r="I60" s="10" t="s">
        <v>213</v>
      </c>
      <c r="J60" s="11">
        <v>3000</v>
      </c>
      <c r="K60" s="12" t="s">
        <v>156</v>
      </c>
      <c r="L60" s="108">
        <v>11728</v>
      </c>
      <c r="M60" s="121">
        <v>20000</v>
      </c>
      <c r="N60" s="224"/>
      <c r="O60" s="196"/>
      <c r="P60" s="79" t="s">
        <v>214</v>
      </c>
      <c r="Q60" s="134">
        <v>20000</v>
      </c>
      <c r="R60" s="158" t="s">
        <v>215</v>
      </c>
      <c r="S60" s="68" t="s">
        <v>216</v>
      </c>
      <c r="T60" s="66">
        <v>43862</v>
      </c>
      <c r="U60" s="66">
        <v>44166</v>
      </c>
      <c r="V60" s="244"/>
      <c r="W60" s="133">
        <v>463000000</v>
      </c>
      <c r="X60" s="79" t="s">
        <v>415</v>
      </c>
      <c r="Y60" s="109" t="s">
        <v>399</v>
      </c>
      <c r="Z60" s="84"/>
    </row>
    <row r="61" spans="1:26" ht="76.5" x14ac:dyDescent="0.2">
      <c r="A61" s="270"/>
      <c r="B61" s="200"/>
      <c r="C61" s="200"/>
      <c r="D61" s="236"/>
      <c r="E61" s="192"/>
      <c r="F61" s="192"/>
      <c r="G61" s="192"/>
      <c r="H61" s="194" t="s">
        <v>217</v>
      </c>
      <c r="I61" s="258" t="s">
        <v>218</v>
      </c>
      <c r="J61" s="221">
        <v>1</v>
      </c>
      <c r="K61" s="234">
        <v>0</v>
      </c>
      <c r="L61" s="234">
        <v>1</v>
      </c>
      <c r="M61" s="245">
        <v>1</v>
      </c>
      <c r="N61" s="224" t="s">
        <v>219</v>
      </c>
      <c r="O61" s="227">
        <v>2018130010224</v>
      </c>
      <c r="P61" s="79" t="s">
        <v>220</v>
      </c>
      <c r="Q61" s="109">
        <v>1500</v>
      </c>
      <c r="R61" s="142" t="s">
        <v>221</v>
      </c>
      <c r="S61" s="26" t="s">
        <v>222</v>
      </c>
      <c r="T61" s="37" t="s">
        <v>458</v>
      </c>
      <c r="U61" s="108" t="s">
        <v>459</v>
      </c>
      <c r="V61" s="244" t="s">
        <v>446</v>
      </c>
      <c r="W61" s="309">
        <v>809971192.04999995</v>
      </c>
      <c r="X61" s="251" t="s">
        <v>445</v>
      </c>
      <c r="Y61" s="251" t="s">
        <v>399</v>
      </c>
      <c r="Z61" s="25"/>
    </row>
    <row r="62" spans="1:26" ht="76.5" x14ac:dyDescent="0.35">
      <c r="A62" s="270"/>
      <c r="B62" s="200"/>
      <c r="C62" s="200"/>
      <c r="D62" s="236"/>
      <c r="E62" s="192"/>
      <c r="F62" s="192"/>
      <c r="G62" s="192"/>
      <c r="H62" s="194"/>
      <c r="I62" s="259"/>
      <c r="J62" s="223"/>
      <c r="K62" s="235"/>
      <c r="L62" s="235"/>
      <c r="M62" s="241"/>
      <c r="N62" s="224"/>
      <c r="O62" s="227"/>
      <c r="P62" s="79" t="s">
        <v>223</v>
      </c>
      <c r="Q62" s="109">
        <v>1</v>
      </c>
      <c r="R62" s="79" t="s">
        <v>224</v>
      </c>
      <c r="S62" s="25" t="s">
        <v>225</v>
      </c>
      <c r="T62" s="104" t="s">
        <v>460</v>
      </c>
      <c r="U62" s="37" t="s">
        <v>461</v>
      </c>
      <c r="V62" s="244"/>
      <c r="W62" s="243"/>
      <c r="X62" s="243"/>
      <c r="Y62" s="243"/>
      <c r="Z62" s="19"/>
    </row>
    <row r="63" spans="1:26" ht="76.5" x14ac:dyDescent="0.2">
      <c r="A63" s="270"/>
      <c r="B63" s="200"/>
      <c r="C63" s="200"/>
      <c r="D63" s="236"/>
      <c r="E63" s="192"/>
      <c r="F63" s="192"/>
      <c r="G63" s="192"/>
      <c r="H63" s="194"/>
      <c r="I63" s="194" t="s">
        <v>226</v>
      </c>
      <c r="J63" s="209">
        <v>15</v>
      </c>
      <c r="K63" s="209">
        <v>0</v>
      </c>
      <c r="L63" s="209">
        <v>54</v>
      </c>
      <c r="M63" s="121">
        <v>50</v>
      </c>
      <c r="N63" s="224"/>
      <c r="O63" s="227"/>
      <c r="P63" s="79" t="s">
        <v>227</v>
      </c>
      <c r="Q63" s="109">
        <v>50</v>
      </c>
      <c r="R63" s="79" t="s">
        <v>228</v>
      </c>
      <c r="S63" s="25" t="s">
        <v>229</v>
      </c>
      <c r="T63" s="104" t="s">
        <v>462</v>
      </c>
      <c r="U63" s="104" t="s">
        <v>459</v>
      </c>
      <c r="V63" s="244"/>
      <c r="W63" s="243"/>
      <c r="X63" s="243"/>
      <c r="Y63" s="243"/>
      <c r="Z63" s="25"/>
    </row>
    <row r="64" spans="1:26" ht="76.5" x14ac:dyDescent="0.2">
      <c r="A64" s="270"/>
      <c r="B64" s="200"/>
      <c r="C64" s="200"/>
      <c r="D64" s="236"/>
      <c r="E64" s="192"/>
      <c r="F64" s="192"/>
      <c r="G64" s="192"/>
      <c r="H64" s="194"/>
      <c r="I64" s="194"/>
      <c r="J64" s="209"/>
      <c r="K64" s="209"/>
      <c r="L64" s="209"/>
      <c r="M64" s="121">
        <v>404</v>
      </c>
      <c r="N64" s="224"/>
      <c r="O64" s="227"/>
      <c r="P64" s="79" t="s">
        <v>230</v>
      </c>
      <c r="Q64" s="109">
        <v>404</v>
      </c>
      <c r="R64" s="79" t="s">
        <v>231</v>
      </c>
      <c r="S64" s="25" t="s">
        <v>232</v>
      </c>
      <c r="T64" s="104" t="s">
        <v>462</v>
      </c>
      <c r="U64" s="104" t="s">
        <v>459</v>
      </c>
      <c r="V64" s="244"/>
      <c r="W64" s="243"/>
      <c r="X64" s="243"/>
      <c r="Y64" s="243"/>
      <c r="Z64" s="25"/>
    </row>
    <row r="65" spans="1:26" ht="51" x14ac:dyDescent="0.2">
      <c r="A65" s="270"/>
      <c r="B65" s="200"/>
      <c r="C65" s="200"/>
      <c r="D65" s="236"/>
      <c r="E65" s="192"/>
      <c r="F65" s="192"/>
      <c r="G65" s="192"/>
      <c r="H65" s="194"/>
      <c r="I65" s="194"/>
      <c r="J65" s="209"/>
      <c r="K65" s="209"/>
      <c r="L65" s="209"/>
      <c r="M65" s="121">
        <v>50</v>
      </c>
      <c r="N65" s="224"/>
      <c r="O65" s="227"/>
      <c r="P65" s="79" t="s">
        <v>233</v>
      </c>
      <c r="Q65" s="109">
        <v>50</v>
      </c>
      <c r="R65" s="79" t="s">
        <v>234</v>
      </c>
      <c r="S65" s="25" t="s">
        <v>229</v>
      </c>
      <c r="T65" s="104" t="s">
        <v>462</v>
      </c>
      <c r="U65" s="104" t="s">
        <v>459</v>
      </c>
      <c r="V65" s="244"/>
      <c r="W65" s="243"/>
      <c r="X65" s="243"/>
      <c r="Y65" s="243"/>
      <c r="Z65" s="32"/>
    </row>
    <row r="66" spans="1:26" ht="76.5" x14ac:dyDescent="0.2">
      <c r="A66" s="270"/>
      <c r="B66" s="200"/>
      <c r="C66" s="200"/>
      <c r="D66" s="236"/>
      <c r="E66" s="192"/>
      <c r="F66" s="192"/>
      <c r="G66" s="192"/>
      <c r="H66" s="13" t="s">
        <v>235</v>
      </c>
      <c r="I66" s="10" t="s">
        <v>236</v>
      </c>
      <c r="J66" s="12">
        <v>52</v>
      </c>
      <c r="K66" s="12">
        <v>0</v>
      </c>
      <c r="L66" s="108">
        <v>12</v>
      </c>
      <c r="M66" s="121">
        <v>12</v>
      </c>
      <c r="N66" s="13" t="s">
        <v>237</v>
      </c>
      <c r="O66" s="21">
        <v>2019130010009</v>
      </c>
      <c r="P66" s="79" t="s">
        <v>238</v>
      </c>
      <c r="Q66" s="109">
        <v>12</v>
      </c>
      <c r="R66" s="142" t="s">
        <v>239</v>
      </c>
      <c r="S66" s="26" t="s">
        <v>240</v>
      </c>
      <c r="T66" s="28">
        <v>43876</v>
      </c>
      <c r="U66" s="24">
        <v>44164</v>
      </c>
      <c r="V66" s="79" t="s">
        <v>444</v>
      </c>
      <c r="W66" s="119">
        <v>379794870.61000001</v>
      </c>
      <c r="X66" s="79" t="s">
        <v>447</v>
      </c>
      <c r="Y66" s="109" t="s">
        <v>399</v>
      </c>
      <c r="Z66" s="25"/>
    </row>
    <row r="67" spans="1:26" ht="76.5" x14ac:dyDescent="0.2">
      <c r="A67" s="270"/>
      <c r="B67" s="200"/>
      <c r="C67" s="200"/>
      <c r="D67" s="236"/>
      <c r="E67" s="192"/>
      <c r="F67" s="192"/>
      <c r="G67" s="192"/>
      <c r="H67" s="224" t="s">
        <v>241</v>
      </c>
      <c r="I67" s="220" t="s">
        <v>242</v>
      </c>
      <c r="J67" s="224">
        <v>60</v>
      </c>
      <c r="K67" s="224">
        <v>40</v>
      </c>
      <c r="L67" s="224">
        <v>88</v>
      </c>
      <c r="M67" s="125">
        <v>1</v>
      </c>
      <c r="N67" s="224" t="s">
        <v>243</v>
      </c>
      <c r="O67" s="227">
        <v>2019130010013</v>
      </c>
      <c r="P67" s="79" t="s">
        <v>244</v>
      </c>
      <c r="Q67" s="78">
        <v>1</v>
      </c>
      <c r="R67" s="142" t="s">
        <v>245</v>
      </c>
      <c r="S67" s="11" t="s">
        <v>246</v>
      </c>
      <c r="T67" s="28">
        <v>43891</v>
      </c>
      <c r="U67" s="24">
        <v>44165</v>
      </c>
      <c r="V67" s="244" t="s">
        <v>444</v>
      </c>
      <c r="W67" s="119">
        <v>97418576.25</v>
      </c>
      <c r="X67" s="244" t="s">
        <v>448</v>
      </c>
      <c r="Y67" s="251" t="s">
        <v>399</v>
      </c>
      <c r="Z67" s="310"/>
    </row>
    <row r="68" spans="1:26" ht="76.5" x14ac:dyDescent="0.2">
      <c r="A68" s="270"/>
      <c r="B68" s="200"/>
      <c r="C68" s="200"/>
      <c r="D68" s="236"/>
      <c r="E68" s="192"/>
      <c r="F68" s="192"/>
      <c r="G68" s="192"/>
      <c r="H68" s="224"/>
      <c r="I68" s="220"/>
      <c r="J68" s="224"/>
      <c r="K68" s="224"/>
      <c r="L68" s="224"/>
      <c r="M68" s="125">
        <v>30</v>
      </c>
      <c r="N68" s="224"/>
      <c r="O68" s="227"/>
      <c r="P68" s="79" t="s">
        <v>247</v>
      </c>
      <c r="Q68" s="78">
        <v>30</v>
      </c>
      <c r="R68" s="142" t="s">
        <v>248</v>
      </c>
      <c r="S68" s="11" t="s">
        <v>249</v>
      </c>
      <c r="T68" s="28">
        <v>43920</v>
      </c>
      <c r="U68" s="24">
        <v>44165</v>
      </c>
      <c r="V68" s="244"/>
      <c r="W68" s="119">
        <v>100000000</v>
      </c>
      <c r="X68" s="243"/>
      <c r="Y68" s="243"/>
      <c r="Z68" s="310"/>
    </row>
    <row r="69" spans="1:26" ht="102" x14ac:dyDescent="0.2">
      <c r="A69" s="270"/>
      <c r="B69" s="200"/>
      <c r="C69" s="200"/>
      <c r="D69" s="236"/>
      <c r="E69" s="192"/>
      <c r="F69" s="192"/>
      <c r="G69" s="192"/>
      <c r="H69" s="224"/>
      <c r="I69" s="220"/>
      <c r="J69" s="224"/>
      <c r="K69" s="224"/>
      <c r="L69" s="224"/>
      <c r="M69" s="125">
        <v>1</v>
      </c>
      <c r="N69" s="224"/>
      <c r="O69" s="227"/>
      <c r="P69" s="79" t="s">
        <v>250</v>
      </c>
      <c r="Q69" s="78">
        <v>1</v>
      </c>
      <c r="R69" s="142" t="s">
        <v>251</v>
      </c>
      <c r="S69" s="26" t="s">
        <v>252</v>
      </c>
      <c r="T69" s="28">
        <v>43966</v>
      </c>
      <c r="U69" s="24">
        <v>44165</v>
      </c>
      <c r="V69" s="244"/>
      <c r="W69" s="119">
        <v>100000000</v>
      </c>
      <c r="X69" s="243"/>
      <c r="Y69" s="243"/>
      <c r="Z69" s="310"/>
    </row>
    <row r="70" spans="1:26" ht="54.75" customHeight="1" x14ac:dyDescent="0.2">
      <c r="A70" s="270"/>
      <c r="B70" s="200"/>
      <c r="C70" s="200"/>
      <c r="D70" s="236"/>
      <c r="E70" s="192"/>
      <c r="F70" s="192"/>
      <c r="G70" s="192"/>
      <c r="H70" s="224" t="s">
        <v>253</v>
      </c>
      <c r="I70" s="258" t="s">
        <v>259</v>
      </c>
      <c r="J70" s="209">
        <v>60</v>
      </c>
      <c r="K70" s="210">
        <v>0</v>
      </c>
      <c r="L70" s="210">
        <v>82</v>
      </c>
      <c r="M70" s="121">
        <v>20</v>
      </c>
      <c r="N70" s="224" t="s">
        <v>254</v>
      </c>
      <c r="O70" s="260">
        <v>2019130010021</v>
      </c>
      <c r="P70" s="79" t="s">
        <v>255</v>
      </c>
      <c r="Q70" s="79">
        <v>20</v>
      </c>
      <c r="R70" s="79" t="s">
        <v>256</v>
      </c>
      <c r="S70" s="25" t="s">
        <v>257</v>
      </c>
      <c r="T70" s="13" t="s">
        <v>258</v>
      </c>
      <c r="U70" s="24">
        <v>44134</v>
      </c>
      <c r="V70" s="263" t="s">
        <v>450</v>
      </c>
      <c r="W70" s="264">
        <v>89092515.879999995</v>
      </c>
      <c r="X70" s="244" t="s">
        <v>449</v>
      </c>
      <c r="Y70" s="251" t="s">
        <v>399</v>
      </c>
      <c r="Z70" s="311"/>
    </row>
    <row r="71" spans="1:26" ht="51" x14ac:dyDescent="0.2">
      <c r="A71" s="270"/>
      <c r="B71" s="200"/>
      <c r="C71" s="200"/>
      <c r="D71" s="236"/>
      <c r="E71" s="192"/>
      <c r="F71" s="192"/>
      <c r="G71" s="192"/>
      <c r="H71" s="224"/>
      <c r="I71" s="290"/>
      <c r="J71" s="209"/>
      <c r="K71" s="210"/>
      <c r="L71" s="210"/>
      <c r="M71" s="121">
        <v>40</v>
      </c>
      <c r="N71" s="224"/>
      <c r="O71" s="261"/>
      <c r="P71" s="79" t="s">
        <v>260</v>
      </c>
      <c r="Q71" s="79">
        <v>40</v>
      </c>
      <c r="R71" s="79" t="s">
        <v>261</v>
      </c>
      <c r="S71" s="25" t="s">
        <v>262</v>
      </c>
      <c r="T71" s="13" t="s">
        <v>258</v>
      </c>
      <c r="U71" s="24">
        <v>44134</v>
      </c>
      <c r="V71" s="263"/>
      <c r="W71" s="243"/>
      <c r="X71" s="243"/>
      <c r="Y71" s="243"/>
      <c r="Z71" s="311"/>
    </row>
    <row r="72" spans="1:26" ht="75" customHeight="1" x14ac:dyDescent="0.2">
      <c r="A72" s="270"/>
      <c r="B72" s="200"/>
      <c r="C72" s="200"/>
      <c r="D72" s="236"/>
      <c r="E72" s="192"/>
      <c r="F72" s="192"/>
      <c r="G72" s="192"/>
      <c r="H72" s="224"/>
      <c r="I72" s="290"/>
      <c r="J72" s="209"/>
      <c r="K72" s="210"/>
      <c r="L72" s="210"/>
      <c r="M72" s="121">
        <v>1</v>
      </c>
      <c r="N72" s="224"/>
      <c r="O72" s="261"/>
      <c r="P72" s="79" t="s">
        <v>263</v>
      </c>
      <c r="Q72" s="79">
        <v>1</v>
      </c>
      <c r="R72" s="79" t="s">
        <v>264</v>
      </c>
      <c r="S72" s="25" t="s">
        <v>265</v>
      </c>
      <c r="T72" s="28">
        <v>44075</v>
      </c>
      <c r="U72" s="24">
        <v>44104</v>
      </c>
      <c r="V72" s="263"/>
      <c r="W72" s="243"/>
      <c r="X72" s="243"/>
      <c r="Y72" s="243"/>
      <c r="Z72" s="311"/>
    </row>
    <row r="73" spans="1:26" ht="93" x14ac:dyDescent="0.2">
      <c r="A73" s="270"/>
      <c r="B73" s="200"/>
      <c r="C73" s="200"/>
      <c r="D73" s="236"/>
      <c r="E73" s="192"/>
      <c r="F73" s="192"/>
      <c r="G73" s="192"/>
      <c r="H73" s="224"/>
      <c r="I73" s="259"/>
      <c r="J73" s="209"/>
      <c r="K73" s="210"/>
      <c r="L73" s="210"/>
      <c r="M73" s="121">
        <v>20</v>
      </c>
      <c r="N73" s="224"/>
      <c r="O73" s="262"/>
      <c r="P73" s="79" t="s">
        <v>266</v>
      </c>
      <c r="Q73" s="109">
        <v>20</v>
      </c>
      <c r="R73" s="79" t="s">
        <v>267</v>
      </c>
      <c r="S73" s="14" t="s">
        <v>268</v>
      </c>
      <c r="T73" s="13" t="s">
        <v>269</v>
      </c>
      <c r="U73" s="24">
        <v>44134</v>
      </c>
      <c r="V73" s="263"/>
      <c r="W73" s="243"/>
      <c r="X73" s="243"/>
      <c r="Y73" s="243"/>
      <c r="Z73" s="311"/>
    </row>
    <row r="74" spans="1:26" s="38" customFormat="1" ht="102" x14ac:dyDescent="0.2">
      <c r="A74" s="270"/>
      <c r="B74" s="200"/>
      <c r="C74" s="200"/>
      <c r="D74" s="204" t="s">
        <v>270</v>
      </c>
      <c r="E74" s="205" t="s">
        <v>271</v>
      </c>
      <c r="F74" s="205" t="s">
        <v>272</v>
      </c>
      <c r="G74" s="205" t="s">
        <v>156</v>
      </c>
      <c r="H74" s="224" t="s">
        <v>273</v>
      </c>
      <c r="I74" s="10" t="s">
        <v>274</v>
      </c>
      <c r="J74" s="26">
        <v>1</v>
      </c>
      <c r="K74" s="13">
        <v>0</v>
      </c>
      <c r="L74" s="104">
        <v>0</v>
      </c>
      <c r="M74" s="125">
        <v>2</v>
      </c>
      <c r="N74" s="224" t="s">
        <v>275</v>
      </c>
      <c r="O74" s="196">
        <v>2017130010055</v>
      </c>
      <c r="P74" s="79" t="s">
        <v>276</v>
      </c>
      <c r="Q74" s="79">
        <v>2</v>
      </c>
      <c r="R74" s="79" t="s">
        <v>277</v>
      </c>
      <c r="S74" s="87" t="s">
        <v>278</v>
      </c>
      <c r="T74" s="88">
        <v>43862</v>
      </c>
      <c r="U74" s="89">
        <v>44134</v>
      </c>
      <c r="V74" s="125" t="s">
        <v>481</v>
      </c>
      <c r="W74" s="186"/>
      <c r="X74" s="131"/>
      <c r="Y74" s="131"/>
      <c r="Z74" s="30"/>
    </row>
    <row r="75" spans="1:26" ht="76.5" x14ac:dyDescent="0.2">
      <c r="A75" s="270"/>
      <c r="B75" s="200"/>
      <c r="C75" s="200"/>
      <c r="D75" s="204"/>
      <c r="E75" s="205"/>
      <c r="F75" s="205"/>
      <c r="G75" s="205"/>
      <c r="H75" s="224"/>
      <c r="I75" s="10" t="s">
        <v>279</v>
      </c>
      <c r="J75" s="11">
        <v>1</v>
      </c>
      <c r="K75" s="12">
        <v>0</v>
      </c>
      <c r="L75" s="108">
        <v>1</v>
      </c>
      <c r="M75" s="121" t="s">
        <v>23</v>
      </c>
      <c r="N75" s="224"/>
      <c r="O75" s="196"/>
      <c r="P75" s="79" t="s">
        <v>280</v>
      </c>
      <c r="Q75" s="109">
        <v>3</v>
      </c>
      <c r="R75" s="156" t="s">
        <v>281</v>
      </c>
      <c r="S75" s="87" t="s">
        <v>282</v>
      </c>
      <c r="T75" s="88">
        <v>43862</v>
      </c>
      <c r="U75" s="89">
        <v>44104</v>
      </c>
      <c r="V75" s="125" t="s">
        <v>424</v>
      </c>
      <c r="W75" s="187"/>
      <c r="X75" s="179"/>
      <c r="Y75" s="179"/>
      <c r="Z75" s="30"/>
    </row>
    <row r="76" spans="1:26" ht="102" x14ac:dyDescent="0.2">
      <c r="A76" s="270"/>
      <c r="B76" s="200"/>
      <c r="C76" s="200"/>
      <c r="D76" s="204"/>
      <c r="E76" s="205"/>
      <c r="F76" s="205"/>
      <c r="G76" s="205"/>
      <c r="H76" s="224"/>
      <c r="I76" s="213" t="s">
        <v>283</v>
      </c>
      <c r="J76" s="209">
        <v>15</v>
      </c>
      <c r="K76" s="210">
        <v>28</v>
      </c>
      <c r="L76" s="210">
        <v>16</v>
      </c>
      <c r="M76" s="245">
        <v>15</v>
      </c>
      <c r="N76" s="224"/>
      <c r="O76" s="196"/>
      <c r="P76" s="79" t="s">
        <v>284</v>
      </c>
      <c r="Q76" s="79">
        <v>12</v>
      </c>
      <c r="R76" s="79" t="s">
        <v>285</v>
      </c>
      <c r="S76" s="87" t="s">
        <v>278</v>
      </c>
      <c r="T76" s="88">
        <v>43862</v>
      </c>
      <c r="U76" s="89">
        <v>44196</v>
      </c>
      <c r="V76" s="218" t="s">
        <v>482</v>
      </c>
      <c r="W76" s="187"/>
      <c r="X76" s="179"/>
      <c r="Y76" s="179"/>
      <c r="Z76" s="25"/>
    </row>
    <row r="77" spans="1:26" ht="102" x14ac:dyDescent="0.2">
      <c r="A77" s="270"/>
      <c r="B77" s="200"/>
      <c r="C77" s="200"/>
      <c r="D77" s="204"/>
      <c r="E77" s="205"/>
      <c r="F77" s="205"/>
      <c r="G77" s="205"/>
      <c r="H77" s="224"/>
      <c r="I77" s="213"/>
      <c r="J77" s="209"/>
      <c r="K77" s="210"/>
      <c r="L77" s="210"/>
      <c r="M77" s="245"/>
      <c r="N77" s="224"/>
      <c r="O77" s="196"/>
      <c r="P77" s="79" t="s">
        <v>286</v>
      </c>
      <c r="Q77" s="79">
        <v>4</v>
      </c>
      <c r="R77" s="79" t="s">
        <v>287</v>
      </c>
      <c r="S77" s="87" t="s">
        <v>278</v>
      </c>
      <c r="T77" s="88">
        <v>43832</v>
      </c>
      <c r="U77" s="89">
        <v>44196</v>
      </c>
      <c r="V77" s="218"/>
      <c r="W77" s="188"/>
      <c r="X77" s="189"/>
      <c r="Y77" s="179"/>
      <c r="Z77" s="25"/>
    </row>
    <row r="78" spans="1:26" ht="102" x14ac:dyDescent="0.2">
      <c r="A78" s="270"/>
      <c r="B78" s="200"/>
      <c r="C78" s="200"/>
      <c r="D78" s="204"/>
      <c r="E78" s="205"/>
      <c r="F78" s="205"/>
      <c r="G78" s="205"/>
      <c r="H78" s="224"/>
      <c r="I78" s="213"/>
      <c r="J78" s="209"/>
      <c r="K78" s="210"/>
      <c r="L78" s="210"/>
      <c r="M78" s="245"/>
      <c r="N78" s="224"/>
      <c r="O78" s="196"/>
      <c r="P78" s="79" t="s">
        <v>288</v>
      </c>
      <c r="Q78" s="79">
        <v>2</v>
      </c>
      <c r="R78" s="79" t="s">
        <v>289</v>
      </c>
      <c r="S78" s="87" t="s">
        <v>278</v>
      </c>
      <c r="T78" s="88">
        <v>43832</v>
      </c>
      <c r="U78" s="89">
        <v>44165</v>
      </c>
      <c r="V78" s="218"/>
      <c r="W78" s="188"/>
      <c r="X78" s="189"/>
      <c r="Y78" s="179"/>
      <c r="Z78" s="25"/>
    </row>
    <row r="79" spans="1:26" ht="51" x14ac:dyDescent="0.2">
      <c r="A79" s="270"/>
      <c r="B79" s="200"/>
      <c r="C79" s="200"/>
      <c r="D79" s="204"/>
      <c r="E79" s="205"/>
      <c r="F79" s="205"/>
      <c r="G79" s="205"/>
      <c r="H79" s="224"/>
      <c r="I79" s="213" t="s">
        <v>290</v>
      </c>
      <c r="J79" s="194">
        <v>1</v>
      </c>
      <c r="K79" s="194">
        <v>0</v>
      </c>
      <c r="L79" s="194">
        <v>1</v>
      </c>
      <c r="M79" s="266">
        <v>1</v>
      </c>
      <c r="N79" s="224"/>
      <c r="O79" s="196"/>
      <c r="P79" s="79" t="s">
        <v>408</v>
      </c>
      <c r="Q79" s="109">
        <v>2</v>
      </c>
      <c r="R79" s="156" t="s">
        <v>291</v>
      </c>
      <c r="S79" s="90">
        <v>40</v>
      </c>
      <c r="T79" s="88">
        <v>43876</v>
      </c>
      <c r="U79" s="89">
        <v>44165</v>
      </c>
      <c r="V79" s="265" t="s">
        <v>424</v>
      </c>
      <c r="W79" s="130"/>
      <c r="X79" s="131"/>
      <c r="Y79" s="132"/>
      <c r="Z79" s="25"/>
    </row>
    <row r="80" spans="1:26" ht="127.5" x14ac:dyDescent="0.2">
      <c r="A80" s="270"/>
      <c r="B80" s="200"/>
      <c r="C80" s="200"/>
      <c r="D80" s="204"/>
      <c r="E80" s="205"/>
      <c r="F80" s="205"/>
      <c r="G80" s="205"/>
      <c r="H80" s="224"/>
      <c r="I80" s="213"/>
      <c r="J80" s="194"/>
      <c r="K80" s="194"/>
      <c r="L80" s="194"/>
      <c r="M80" s="266"/>
      <c r="N80" s="224"/>
      <c r="O80" s="196"/>
      <c r="P80" s="79" t="s">
        <v>292</v>
      </c>
      <c r="Q80" s="109">
        <v>1</v>
      </c>
      <c r="R80" s="156" t="s">
        <v>293</v>
      </c>
      <c r="S80" s="87" t="s">
        <v>294</v>
      </c>
      <c r="T80" s="88">
        <v>44044</v>
      </c>
      <c r="U80" s="89">
        <v>44196</v>
      </c>
      <c r="V80" s="265"/>
      <c r="W80" s="118">
        <v>21291698</v>
      </c>
      <c r="X80" s="116" t="s">
        <v>409</v>
      </c>
      <c r="Y80" s="117" t="s">
        <v>399</v>
      </c>
      <c r="Z80" s="25"/>
    </row>
    <row r="81" spans="1:27" ht="76.5" x14ac:dyDescent="0.2">
      <c r="A81" s="270"/>
      <c r="B81" s="200"/>
      <c r="C81" s="200"/>
      <c r="D81" s="204"/>
      <c r="E81" s="205"/>
      <c r="F81" s="205"/>
      <c r="G81" s="205"/>
      <c r="H81" s="224"/>
      <c r="I81" s="10" t="s">
        <v>295</v>
      </c>
      <c r="J81" s="11">
        <f>24</f>
        <v>24</v>
      </c>
      <c r="K81" s="12">
        <v>15</v>
      </c>
      <c r="L81" s="108">
        <v>12</v>
      </c>
      <c r="M81" s="80">
        <v>12</v>
      </c>
      <c r="N81" s="224"/>
      <c r="O81" s="196"/>
      <c r="P81" s="79" t="s">
        <v>280</v>
      </c>
      <c r="Q81" s="109">
        <v>12</v>
      </c>
      <c r="R81" s="156" t="s">
        <v>296</v>
      </c>
      <c r="S81" s="87" t="s">
        <v>297</v>
      </c>
      <c r="T81" s="88">
        <v>43832</v>
      </c>
      <c r="U81" s="89">
        <v>44196</v>
      </c>
      <c r="V81" s="265"/>
      <c r="W81" s="118">
        <v>28000000</v>
      </c>
      <c r="X81" s="116" t="s">
        <v>409</v>
      </c>
      <c r="Y81" s="116" t="s">
        <v>399</v>
      </c>
      <c r="Z81" s="25"/>
    </row>
    <row r="82" spans="1:27" ht="51" x14ac:dyDescent="0.2">
      <c r="A82" s="270"/>
      <c r="B82" s="200"/>
      <c r="C82" s="200"/>
      <c r="D82" s="204"/>
      <c r="E82" s="205"/>
      <c r="F82" s="205"/>
      <c r="G82" s="205"/>
      <c r="H82" s="224"/>
      <c r="I82" s="213" t="s">
        <v>298</v>
      </c>
      <c r="J82" s="210">
        <f>300-50</f>
        <v>250</v>
      </c>
      <c r="K82" s="210">
        <v>50</v>
      </c>
      <c r="L82" s="210">
        <v>257</v>
      </c>
      <c r="M82" s="245">
        <v>40</v>
      </c>
      <c r="N82" s="224" t="s">
        <v>299</v>
      </c>
      <c r="O82" s="227">
        <v>2017130010037</v>
      </c>
      <c r="P82" s="125" t="s">
        <v>300</v>
      </c>
      <c r="Q82" s="121">
        <v>2</v>
      </c>
      <c r="R82" s="165" t="s">
        <v>301</v>
      </c>
      <c r="S82" s="64">
        <v>40</v>
      </c>
      <c r="T82" s="69">
        <v>43862</v>
      </c>
      <c r="U82" s="67">
        <v>44196</v>
      </c>
      <c r="V82" s="218" t="s">
        <v>465</v>
      </c>
      <c r="W82" s="190">
        <v>50000000</v>
      </c>
      <c r="X82" s="197" t="s">
        <v>468</v>
      </c>
      <c r="Y82" s="292" t="s">
        <v>399</v>
      </c>
      <c r="Z82" s="295"/>
    </row>
    <row r="83" spans="1:27" ht="51" x14ac:dyDescent="0.2">
      <c r="A83" s="270"/>
      <c r="B83" s="200"/>
      <c r="C83" s="200"/>
      <c r="D83" s="204"/>
      <c r="E83" s="205"/>
      <c r="F83" s="205"/>
      <c r="G83" s="205"/>
      <c r="H83" s="224"/>
      <c r="I83" s="213"/>
      <c r="J83" s="210"/>
      <c r="K83" s="210"/>
      <c r="L83" s="210"/>
      <c r="M83" s="245"/>
      <c r="N83" s="224"/>
      <c r="O83" s="227"/>
      <c r="P83" s="125" t="s">
        <v>302</v>
      </c>
      <c r="Q83" s="121">
        <v>20</v>
      </c>
      <c r="R83" s="165" t="s">
        <v>303</v>
      </c>
      <c r="S83" s="64">
        <v>20</v>
      </c>
      <c r="T83" s="69">
        <v>43862</v>
      </c>
      <c r="U83" s="67">
        <v>44196</v>
      </c>
      <c r="V83" s="218"/>
      <c r="W83" s="190">
        <v>173000000</v>
      </c>
      <c r="X83" s="291"/>
      <c r="Y83" s="293"/>
      <c r="Z83" s="296"/>
    </row>
    <row r="84" spans="1:27" x14ac:dyDescent="0.2">
      <c r="A84" s="270"/>
      <c r="B84" s="200"/>
      <c r="C84" s="200"/>
      <c r="D84" s="204"/>
      <c r="E84" s="205"/>
      <c r="F84" s="205"/>
      <c r="G84" s="205"/>
      <c r="H84" s="224"/>
      <c r="I84" s="213"/>
      <c r="J84" s="210"/>
      <c r="K84" s="210"/>
      <c r="L84" s="210"/>
      <c r="M84" s="245"/>
      <c r="N84" s="224"/>
      <c r="O84" s="227"/>
      <c r="P84" s="125" t="s">
        <v>304</v>
      </c>
      <c r="Q84" s="121">
        <v>2</v>
      </c>
      <c r="R84" s="165" t="s">
        <v>305</v>
      </c>
      <c r="S84" s="64">
        <v>300</v>
      </c>
      <c r="T84" s="69">
        <v>43862</v>
      </c>
      <c r="U84" s="67">
        <v>44196</v>
      </c>
      <c r="V84" s="218"/>
      <c r="W84" s="190">
        <v>525686511</v>
      </c>
      <c r="X84" s="291"/>
      <c r="Y84" s="293"/>
      <c r="Z84" s="296"/>
    </row>
    <row r="85" spans="1:27" x14ac:dyDescent="0.2">
      <c r="A85" s="270"/>
      <c r="B85" s="200"/>
      <c r="C85" s="200"/>
      <c r="D85" s="204"/>
      <c r="E85" s="205"/>
      <c r="F85" s="205"/>
      <c r="G85" s="205"/>
      <c r="H85" s="224"/>
      <c r="I85" s="213"/>
      <c r="J85" s="210"/>
      <c r="K85" s="210"/>
      <c r="L85" s="210"/>
      <c r="M85" s="245"/>
      <c r="N85" s="224"/>
      <c r="O85" s="227"/>
      <c r="P85" s="125" t="s">
        <v>306</v>
      </c>
      <c r="Q85" s="121">
        <v>1</v>
      </c>
      <c r="R85" s="165" t="s">
        <v>307</v>
      </c>
      <c r="S85" s="105" t="s">
        <v>467</v>
      </c>
      <c r="T85" s="69">
        <v>43862</v>
      </c>
      <c r="U85" s="67">
        <v>44196</v>
      </c>
      <c r="V85" s="218"/>
      <c r="W85" s="190">
        <v>80000000</v>
      </c>
      <c r="X85" s="198"/>
      <c r="Y85" s="294"/>
      <c r="Z85" s="297"/>
    </row>
    <row r="86" spans="1:27" ht="46.5" x14ac:dyDescent="0.35">
      <c r="A86" s="270"/>
      <c r="B86" s="200"/>
      <c r="C86" s="200"/>
      <c r="D86" s="204"/>
      <c r="E86" s="205" t="s">
        <v>308</v>
      </c>
      <c r="F86" s="192" t="s">
        <v>308</v>
      </c>
      <c r="G86" s="205">
        <v>0.52</v>
      </c>
      <c r="H86" s="224" t="s">
        <v>309</v>
      </c>
      <c r="I86" s="10" t="s">
        <v>310</v>
      </c>
      <c r="J86" s="11">
        <v>1</v>
      </c>
      <c r="K86" s="12">
        <v>0</v>
      </c>
      <c r="L86" s="108">
        <v>1</v>
      </c>
      <c r="M86" s="79" t="s">
        <v>23</v>
      </c>
      <c r="N86" s="224" t="s">
        <v>311</v>
      </c>
      <c r="O86" s="227">
        <v>2017130010053</v>
      </c>
      <c r="P86" s="79" t="s">
        <v>23</v>
      </c>
      <c r="Q86" s="79" t="s">
        <v>23</v>
      </c>
      <c r="R86" s="79" t="s">
        <v>23</v>
      </c>
      <c r="S86" s="63" t="s">
        <v>23</v>
      </c>
      <c r="T86" s="63" t="s">
        <v>23</v>
      </c>
      <c r="U86" s="63" t="s">
        <v>23</v>
      </c>
      <c r="V86" s="160"/>
      <c r="W86" s="160"/>
      <c r="X86" s="160"/>
      <c r="Y86" s="160"/>
      <c r="Z86" s="19"/>
    </row>
    <row r="87" spans="1:27" ht="76.5" x14ac:dyDescent="0.2">
      <c r="A87" s="270"/>
      <c r="B87" s="200"/>
      <c r="C87" s="200"/>
      <c r="D87" s="204"/>
      <c r="E87" s="205"/>
      <c r="F87" s="192"/>
      <c r="G87" s="205"/>
      <c r="H87" s="224"/>
      <c r="I87" s="10" t="s">
        <v>312</v>
      </c>
      <c r="J87" s="11">
        <v>22</v>
      </c>
      <c r="K87" s="12">
        <v>8</v>
      </c>
      <c r="L87" s="108">
        <v>23</v>
      </c>
      <c r="M87" s="80">
        <v>5</v>
      </c>
      <c r="N87" s="224"/>
      <c r="O87" s="227"/>
      <c r="P87" s="79" t="s">
        <v>313</v>
      </c>
      <c r="Q87" s="109">
        <v>2</v>
      </c>
      <c r="R87" s="156" t="s">
        <v>314</v>
      </c>
      <c r="S87" s="65" t="s">
        <v>315</v>
      </c>
      <c r="T87" s="69">
        <v>43862</v>
      </c>
      <c r="U87" s="69">
        <v>44180</v>
      </c>
      <c r="V87" s="218" t="s">
        <v>424</v>
      </c>
      <c r="W87" s="120"/>
      <c r="X87" s="121"/>
      <c r="Y87" s="121"/>
      <c r="Z87" s="25"/>
    </row>
    <row r="88" spans="1:27" ht="72.75" customHeight="1" x14ac:dyDescent="0.2">
      <c r="A88" s="270"/>
      <c r="B88" s="200"/>
      <c r="C88" s="200"/>
      <c r="D88" s="204"/>
      <c r="E88" s="205"/>
      <c r="F88" s="192"/>
      <c r="G88" s="205"/>
      <c r="H88" s="224"/>
      <c r="I88" s="220" t="s">
        <v>316</v>
      </c>
      <c r="J88" s="210">
        <v>8</v>
      </c>
      <c r="K88" s="210">
        <v>0</v>
      </c>
      <c r="L88" s="210">
        <v>7</v>
      </c>
      <c r="M88" s="251">
        <v>5</v>
      </c>
      <c r="N88" s="224"/>
      <c r="O88" s="227"/>
      <c r="P88" s="79" t="s">
        <v>317</v>
      </c>
      <c r="Q88" s="79">
        <v>2</v>
      </c>
      <c r="R88" s="156" t="s">
        <v>318</v>
      </c>
      <c r="S88" s="65" t="s">
        <v>319</v>
      </c>
      <c r="T88" s="69">
        <v>43862</v>
      </c>
      <c r="U88" s="69">
        <v>44180</v>
      </c>
      <c r="V88" s="218"/>
      <c r="W88" s="122">
        <v>54000000</v>
      </c>
      <c r="X88" s="106" t="s">
        <v>410</v>
      </c>
      <c r="Y88" s="106" t="s">
        <v>399</v>
      </c>
      <c r="Z88" s="25"/>
    </row>
    <row r="89" spans="1:27" ht="65.25" customHeight="1" x14ac:dyDescent="0.2">
      <c r="A89" s="270"/>
      <c r="B89" s="200"/>
      <c r="C89" s="200"/>
      <c r="D89" s="204"/>
      <c r="E89" s="205"/>
      <c r="F89" s="192"/>
      <c r="G89" s="205"/>
      <c r="H89" s="224"/>
      <c r="I89" s="220"/>
      <c r="J89" s="210"/>
      <c r="K89" s="210"/>
      <c r="L89" s="210"/>
      <c r="M89" s="251"/>
      <c r="N89" s="224"/>
      <c r="O89" s="227"/>
      <c r="P89" s="79" t="s">
        <v>320</v>
      </c>
      <c r="Q89" s="79">
        <v>1</v>
      </c>
      <c r="R89" s="156" t="s">
        <v>291</v>
      </c>
      <c r="S89" s="65" t="s">
        <v>321</v>
      </c>
      <c r="T89" s="69">
        <v>43891</v>
      </c>
      <c r="U89" s="69">
        <v>44180</v>
      </c>
      <c r="V89" s="218"/>
      <c r="W89" s="122">
        <v>14529604.869999999</v>
      </c>
      <c r="X89" s="106" t="s">
        <v>410</v>
      </c>
      <c r="Y89" s="106" t="s">
        <v>399</v>
      </c>
      <c r="Z89" s="25"/>
    </row>
    <row r="90" spans="1:27" ht="65.25" customHeight="1" x14ac:dyDescent="0.2">
      <c r="A90" s="270"/>
      <c r="B90" s="200"/>
      <c r="C90" s="200"/>
      <c r="D90" s="204"/>
      <c r="E90" s="205"/>
      <c r="F90" s="192"/>
      <c r="G90" s="205"/>
      <c r="H90" s="224"/>
      <c r="I90" s="220"/>
      <c r="J90" s="210"/>
      <c r="K90" s="210"/>
      <c r="L90" s="210"/>
      <c r="M90" s="251"/>
      <c r="N90" s="224"/>
      <c r="O90" s="227"/>
      <c r="P90" s="79" t="s">
        <v>292</v>
      </c>
      <c r="Q90" s="79">
        <v>5</v>
      </c>
      <c r="R90" s="156" t="s">
        <v>322</v>
      </c>
      <c r="S90" s="85" t="s">
        <v>278</v>
      </c>
      <c r="T90" s="86">
        <v>43862</v>
      </c>
      <c r="U90" s="86">
        <v>44180</v>
      </c>
      <c r="V90" s="218"/>
      <c r="W90" s="122">
        <v>25000000</v>
      </c>
      <c r="X90" s="106" t="s">
        <v>410</v>
      </c>
      <c r="Y90" s="106" t="s">
        <v>399</v>
      </c>
      <c r="Z90" s="25"/>
    </row>
    <row r="91" spans="1:27" ht="51" x14ac:dyDescent="0.2">
      <c r="A91" s="270"/>
      <c r="B91" s="200"/>
      <c r="C91" s="200"/>
      <c r="D91" s="267" t="s">
        <v>323</v>
      </c>
      <c r="E91" s="205">
        <v>0.15</v>
      </c>
      <c r="F91" s="192" t="s">
        <v>324</v>
      </c>
      <c r="G91" s="205">
        <v>0.11</v>
      </c>
      <c r="H91" s="224" t="s">
        <v>325</v>
      </c>
      <c r="I91" s="10" t="s">
        <v>326</v>
      </c>
      <c r="J91" s="11">
        <v>7</v>
      </c>
      <c r="K91" s="12">
        <v>5</v>
      </c>
      <c r="L91" s="108">
        <v>7</v>
      </c>
      <c r="M91" s="76">
        <v>7</v>
      </c>
      <c r="N91" s="224" t="s">
        <v>327</v>
      </c>
      <c r="O91" s="227">
        <v>2017130010074</v>
      </c>
      <c r="P91" s="79" t="s">
        <v>328</v>
      </c>
      <c r="Q91" s="79">
        <v>15</v>
      </c>
      <c r="R91" s="157" t="s">
        <v>329</v>
      </c>
      <c r="S91" s="26">
        <v>15</v>
      </c>
      <c r="T91" s="28">
        <v>43832</v>
      </c>
      <c r="U91" s="28">
        <v>44165</v>
      </c>
      <c r="V91" s="218" t="s">
        <v>393</v>
      </c>
      <c r="W91" s="123">
        <v>630000000</v>
      </c>
      <c r="X91" s="106" t="s">
        <v>397</v>
      </c>
      <c r="Y91" s="124" t="s">
        <v>394</v>
      </c>
      <c r="Z91" s="30"/>
    </row>
    <row r="92" spans="1:27" ht="102" x14ac:dyDescent="0.2">
      <c r="A92" s="270"/>
      <c r="B92" s="200"/>
      <c r="C92" s="200"/>
      <c r="D92" s="267"/>
      <c r="E92" s="205"/>
      <c r="F92" s="192"/>
      <c r="G92" s="205"/>
      <c r="H92" s="224"/>
      <c r="I92" s="10" t="s">
        <v>330</v>
      </c>
      <c r="J92" s="11">
        <f>13-5</f>
        <v>8</v>
      </c>
      <c r="K92" s="12">
        <v>5</v>
      </c>
      <c r="L92" s="108">
        <v>5</v>
      </c>
      <c r="M92" s="76">
        <v>8</v>
      </c>
      <c r="N92" s="224"/>
      <c r="O92" s="227"/>
      <c r="P92" s="79" t="s">
        <v>331</v>
      </c>
      <c r="Q92" s="109">
        <v>15</v>
      </c>
      <c r="R92" s="157" t="s">
        <v>332</v>
      </c>
      <c r="S92" s="12">
        <v>15</v>
      </c>
      <c r="T92" s="28">
        <v>43832</v>
      </c>
      <c r="U92" s="28">
        <v>44165</v>
      </c>
      <c r="V92" s="218"/>
      <c r="W92" s="123">
        <v>750000000</v>
      </c>
      <c r="X92" s="106" t="s">
        <v>397</v>
      </c>
      <c r="Y92" s="124" t="s">
        <v>394</v>
      </c>
      <c r="Z92" s="30"/>
    </row>
    <row r="93" spans="1:27" ht="51" x14ac:dyDescent="0.2">
      <c r="A93" s="270"/>
      <c r="B93" s="200"/>
      <c r="C93" s="200"/>
      <c r="D93" s="267"/>
      <c r="E93" s="205"/>
      <c r="F93" s="192"/>
      <c r="G93" s="205"/>
      <c r="H93" s="224"/>
      <c r="I93" s="213" t="s">
        <v>333</v>
      </c>
      <c r="J93" s="209">
        <v>15</v>
      </c>
      <c r="K93" s="209">
        <v>13</v>
      </c>
      <c r="L93" s="209">
        <v>0</v>
      </c>
      <c r="M93" s="268">
        <v>15</v>
      </c>
      <c r="N93" s="224"/>
      <c r="O93" s="227"/>
      <c r="P93" s="79" t="s">
        <v>334</v>
      </c>
      <c r="Q93" s="109">
        <v>8</v>
      </c>
      <c r="R93" s="157" t="s">
        <v>335</v>
      </c>
      <c r="S93" s="13" t="s">
        <v>336</v>
      </c>
      <c r="T93" s="28">
        <v>43832</v>
      </c>
      <c r="U93" s="28">
        <v>44165</v>
      </c>
      <c r="V93" s="218"/>
      <c r="W93" s="123">
        <v>370000000</v>
      </c>
      <c r="X93" s="106" t="s">
        <v>396</v>
      </c>
      <c r="Y93" s="124" t="s">
        <v>395</v>
      </c>
      <c r="Z93" s="30"/>
    </row>
    <row r="94" spans="1:27" ht="76.5" x14ac:dyDescent="0.2">
      <c r="A94" s="270"/>
      <c r="B94" s="200"/>
      <c r="C94" s="200"/>
      <c r="D94" s="267"/>
      <c r="E94" s="205"/>
      <c r="F94" s="192"/>
      <c r="G94" s="205"/>
      <c r="H94" s="224"/>
      <c r="I94" s="213"/>
      <c r="J94" s="209"/>
      <c r="K94" s="209"/>
      <c r="L94" s="209"/>
      <c r="M94" s="268"/>
      <c r="N94" s="224"/>
      <c r="O94" s="227"/>
      <c r="P94" s="79" t="s">
        <v>337</v>
      </c>
      <c r="Q94" s="109">
        <v>30</v>
      </c>
      <c r="R94" s="79" t="s">
        <v>338</v>
      </c>
      <c r="S94" s="13" t="s">
        <v>339</v>
      </c>
      <c r="T94" s="28">
        <v>43832</v>
      </c>
      <c r="U94" s="28">
        <v>44165</v>
      </c>
      <c r="V94" s="218"/>
      <c r="W94" s="123">
        <v>1170344368</v>
      </c>
      <c r="X94" s="106" t="s">
        <v>396</v>
      </c>
      <c r="Y94" s="124" t="s">
        <v>395</v>
      </c>
      <c r="Z94" s="30"/>
    </row>
    <row r="95" spans="1:27" ht="93" x14ac:dyDescent="0.35">
      <c r="A95" s="270"/>
      <c r="B95" s="200"/>
      <c r="C95" s="200"/>
      <c r="D95" s="267"/>
      <c r="E95" s="205"/>
      <c r="F95" s="192"/>
      <c r="G95" s="205"/>
      <c r="H95" s="224"/>
      <c r="I95" s="10" t="s">
        <v>340</v>
      </c>
      <c r="J95" s="11">
        <v>84</v>
      </c>
      <c r="K95" s="12">
        <v>0</v>
      </c>
      <c r="L95" s="108">
        <v>102</v>
      </c>
      <c r="M95" s="77">
        <v>10</v>
      </c>
      <c r="N95" s="13" t="s">
        <v>341</v>
      </c>
      <c r="O95" s="21">
        <v>2018130010139</v>
      </c>
      <c r="P95" s="79" t="s">
        <v>407</v>
      </c>
      <c r="Q95" s="79">
        <v>150</v>
      </c>
      <c r="R95" s="79" t="s">
        <v>349</v>
      </c>
      <c r="S95" s="13" t="s">
        <v>23</v>
      </c>
      <c r="T95" s="69">
        <v>43983</v>
      </c>
      <c r="U95" s="69">
        <v>44180</v>
      </c>
      <c r="V95" s="125" t="s">
        <v>393</v>
      </c>
      <c r="W95" s="123">
        <f>410906730.74-61284160</f>
        <v>349622570.74000001</v>
      </c>
      <c r="X95" s="106" t="s">
        <v>406</v>
      </c>
      <c r="Y95" s="124" t="s">
        <v>395</v>
      </c>
      <c r="Z95" s="30"/>
      <c r="AA95" s="83"/>
    </row>
    <row r="96" spans="1:27" ht="79.5" customHeight="1" x14ac:dyDescent="0.2">
      <c r="A96" s="270"/>
      <c r="B96" s="200"/>
      <c r="C96" s="200"/>
      <c r="D96" s="267"/>
      <c r="E96" s="205"/>
      <c r="F96" s="192"/>
      <c r="G96" s="205"/>
      <c r="H96" s="39" t="s">
        <v>342</v>
      </c>
      <c r="I96" s="10" t="s">
        <v>343</v>
      </c>
      <c r="J96" s="11">
        <v>28</v>
      </c>
      <c r="K96" s="12">
        <v>16</v>
      </c>
      <c r="L96" s="108">
        <v>17</v>
      </c>
      <c r="M96" s="77">
        <v>0</v>
      </c>
      <c r="N96" s="13" t="s">
        <v>344</v>
      </c>
      <c r="O96" s="21">
        <v>2017130010095</v>
      </c>
      <c r="P96" s="79" t="s">
        <v>23</v>
      </c>
      <c r="Q96" s="79" t="s">
        <v>23</v>
      </c>
      <c r="R96" s="79" t="s">
        <v>23</v>
      </c>
      <c r="S96" s="13" t="s">
        <v>23</v>
      </c>
      <c r="T96" s="13" t="s">
        <v>23</v>
      </c>
      <c r="U96" s="13" t="s">
        <v>23</v>
      </c>
      <c r="V96" s="125" t="s">
        <v>393</v>
      </c>
      <c r="W96" s="106" t="s">
        <v>405</v>
      </c>
      <c r="X96" s="106" t="s">
        <v>405</v>
      </c>
      <c r="Y96" s="124"/>
      <c r="Z96" s="40"/>
    </row>
    <row r="97" spans="1:26" ht="56.25" x14ac:dyDescent="0.2">
      <c r="A97" s="270"/>
      <c r="B97" s="200"/>
      <c r="C97" s="200"/>
      <c r="D97" s="267"/>
      <c r="E97" s="205"/>
      <c r="F97" s="192"/>
      <c r="G97" s="205"/>
      <c r="H97" s="220" t="s">
        <v>345</v>
      </c>
      <c r="I97" s="194" t="s">
        <v>346</v>
      </c>
      <c r="J97" s="209">
        <f>12503-8503</f>
        <v>4000</v>
      </c>
      <c r="K97" s="209">
        <v>8503</v>
      </c>
      <c r="L97" s="209">
        <v>3578</v>
      </c>
      <c r="M97" s="268">
        <v>400</v>
      </c>
      <c r="N97" s="224" t="s">
        <v>347</v>
      </c>
      <c r="O97" s="227">
        <v>2017130010038</v>
      </c>
      <c r="P97" s="79" t="s">
        <v>348</v>
      </c>
      <c r="Q97" s="79">
        <v>200</v>
      </c>
      <c r="R97" s="157" t="s">
        <v>349</v>
      </c>
      <c r="S97" s="26" t="s">
        <v>350</v>
      </c>
      <c r="T97" s="28">
        <v>43891</v>
      </c>
      <c r="U97" s="24">
        <v>44165</v>
      </c>
      <c r="V97" s="218" t="s">
        <v>393</v>
      </c>
      <c r="W97" s="122">
        <v>500000000</v>
      </c>
      <c r="X97" s="126" t="s">
        <v>400</v>
      </c>
      <c r="Y97" s="124" t="s">
        <v>402</v>
      </c>
      <c r="Z97" s="25"/>
    </row>
    <row r="98" spans="1:26" ht="90.75" customHeight="1" x14ac:dyDescent="0.2">
      <c r="A98" s="270"/>
      <c r="B98" s="200"/>
      <c r="C98" s="200"/>
      <c r="D98" s="267"/>
      <c r="E98" s="205"/>
      <c r="F98" s="192"/>
      <c r="G98" s="205"/>
      <c r="H98" s="220"/>
      <c r="I98" s="194"/>
      <c r="J98" s="209"/>
      <c r="K98" s="209"/>
      <c r="L98" s="209"/>
      <c r="M98" s="268"/>
      <c r="N98" s="224"/>
      <c r="O98" s="227"/>
      <c r="P98" s="79" t="s">
        <v>351</v>
      </c>
      <c r="Q98" s="79">
        <v>350</v>
      </c>
      <c r="R98" s="157" t="s">
        <v>349</v>
      </c>
      <c r="S98" s="26" t="s">
        <v>352</v>
      </c>
      <c r="T98" s="28">
        <v>43832</v>
      </c>
      <c r="U98" s="24">
        <v>44165</v>
      </c>
      <c r="V98" s="218"/>
      <c r="W98" s="122">
        <f>7771512605+61284160</f>
        <v>7832796765</v>
      </c>
      <c r="X98" s="106" t="s">
        <v>404</v>
      </c>
      <c r="Y98" s="124" t="s">
        <v>403</v>
      </c>
      <c r="Z98" s="25"/>
    </row>
    <row r="99" spans="1:26" ht="54" x14ac:dyDescent="0.2">
      <c r="A99" s="270"/>
      <c r="B99" s="200"/>
      <c r="C99" s="200"/>
      <c r="D99" s="267"/>
      <c r="E99" s="205"/>
      <c r="F99" s="192"/>
      <c r="G99" s="205"/>
      <c r="H99" s="220"/>
      <c r="I99" s="194"/>
      <c r="J99" s="209"/>
      <c r="K99" s="209"/>
      <c r="L99" s="209"/>
      <c r="M99" s="268"/>
      <c r="N99" s="224"/>
      <c r="O99" s="227"/>
      <c r="P99" s="79" t="s">
        <v>353</v>
      </c>
      <c r="Q99" s="79">
        <v>400</v>
      </c>
      <c r="R99" s="157" t="s">
        <v>349</v>
      </c>
      <c r="S99" s="26" t="s">
        <v>354</v>
      </c>
      <c r="T99" s="28">
        <v>43832</v>
      </c>
      <c r="U99" s="24">
        <v>44165</v>
      </c>
      <c r="V99" s="218"/>
      <c r="W99" s="122">
        <v>600000000</v>
      </c>
      <c r="X99" s="126" t="s">
        <v>400</v>
      </c>
      <c r="Y99" s="127" t="s">
        <v>401</v>
      </c>
      <c r="Z99" s="25"/>
    </row>
    <row r="100" spans="1:26" ht="102" x14ac:dyDescent="0.2">
      <c r="A100" s="270"/>
      <c r="B100" s="200"/>
      <c r="C100" s="200"/>
      <c r="D100" s="267"/>
      <c r="E100" s="205"/>
      <c r="F100" s="192"/>
      <c r="G100" s="205"/>
      <c r="H100" s="39" t="s">
        <v>345</v>
      </c>
      <c r="I100" s="10" t="s">
        <v>355</v>
      </c>
      <c r="J100" s="11">
        <v>80</v>
      </c>
      <c r="K100" s="12">
        <v>0</v>
      </c>
      <c r="L100" s="108">
        <v>86</v>
      </c>
      <c r="M100" s="78">
        <v>30</v>
      </c>
      <c r="N100" s="13" t="s">
        <v>356</v>
      </c>
      <c r="O100" s="21">
        <v>2017130010080</v>
      </c>
      <c r="P100" s="79" t="s">
        <v>357</v>
      </c>
      <c r="Q100" s="109">
        <v>30</v>
      </c>
      <c r="R100" s="157" t="s">
        <v>349</v>
      </c>
      <c r="S100" s="26" t="s">
        <v>358</v>
      </c>
      <c r="T100" s="28">
        <v>44013</v>
      </c>
      <c r="U100" s="24">
        <v>44180</v>
      </c>
      <c r="V100" s="125" t="s">
        <v>393</v>
      </c>
      <c r="W100" s="128">
        <v>1220000000</v>
      </c>
      <c r="X100" s="126" t="s">
        <v>400</v>
      </c>
      <c r="Y100" s="127" t="s">
        <v>401</v>
      </c>
      <c r="Z100" s="25"/>
    </row>
    <row r="101" spans="1:26" ht="88.5" customHeight="1" x14ac:dyDescent="0.2">
      <c r="A101" s="270"/>
      <c r="B101" s="200"/>
      <c r="C101" s="200"/>
      <c r="D101" s="206" t="s">
        <v>359</v>
      </c>
      <c r="E101" s="192" t="s">
        <v>360</v>
      </c>
      <c r="F101" s="192" t="s">
        <v>361</v>
      </c>
      <c r="G101" s="192" t="s">
        <v>156</v>
      </c>
      <c r="H101" s="224" t="s">
        <v>362</v>
      </c>
      <c r="I101" s="213" t="s">
        <v>363</v>
      </c>
      <c r="J101" s="209">
        <v>500</v>
      </c>
      <c r="K101" s="209">
        <v>0</v>
      </c>
      <c r="L101" s="209">
        <v>50</v>
      </c>
      <c r="M101" s="268">
        <v>50</v>
      </c>
      <c r="N101" s="277" t="s">
        <v>364</v>
      </c>
      <c r="O101" s="278">
        <v>2017130010036</v>
      </c>
      <c r="P101" s="79" t="s">
        <v>365</v>
      </c>
      <c r="Q101" s="109">
        <v>1</v>
      </c>
      <c r="R101" s="156" t="s">
        <v>366</v>
      </c>
      <c r="S101" s="209">
        <v>50</v>
      </c>
      <c r="T101" s="28">
        <v>43862</v>
      </c>
      <c r="U101" s="24">
        <v>44043</v>
      </c>
      <c r="V101" s="218" t="s">
        <v>393</v>
      </c>
      <c r="W101" s="128"/>
      <c r="X101" s="126"/>
      <c r="Y101" s="121"/>
      <c r="Z101" s="255"/>
    </row>
    <row r="102" spans="1:26" ht="51" x14ac:dyDescent="0.2">
      <c r="A102" s="270"/>
      <c r="B102" s="200"/>
      <c r="C102" s="200"/>
      <c r="D102" s="206"/>
      <c r="E102" s="192"/>
      <c r="F102" s="192"/>
      <c r="G102" s="192"/>
      <c r="H102" s="224"/>
      <c r="I102" s="213"/>
      <c r="J102" s="209"/>
      <c r="K102" s="209"/>
      <c r="L102" s="209"/>
      <c r="M102" s="268"/>
      <c r="N102" s="277"/>
      <c r="O102" s="278"/>
      <c r="P102" s="79" t="s">
        <v>367</v>
      </c>
      <c r="Q102" s="109">
        <v>50</v>
      </c>
      <c r="R102" s="79" t="s">
        <v>368</v>
      </c>
      <c r="S102" s="209"/>
      <c r="T102" s="28">
        <v>43862</v>
      </c>
      <c r="U102" s="24">
        <v>44043</v>
      </c>
      <c r="V102" s="218"/>
      <c r="W102" s="128">
        <v>139292304.40000001</v>
      </c>
      <c r="X102" s="126" t="s">
        <v>398</v>
      </c>
      <c r="Y102" s="121" t="s">
        <v>399</v>
      </c>
      <c r="Z102" s="255"/>
    </row>
    <row r="103" spans="1:26" ht="76.5" x14ac:dyDescent="0.2">
      <c r="A103" s="270"/>
      <c r="B103" s="200"/>
      <c r="C103" s="200"/>
      <c r="D103" s="206"/>
      <c r="E103" s="192"/>
      <c r="F103" s="192"/>
      <c r="G103" s="192"/>
      <c r="H103" s="224" t="s">
        <v>369</v>
      </c>
      <c r="I103" s="213" t="s">
        <v>370</v>
      </c>
      <c r="J103" s="209">
        <v>1500</v>
      </c>
      <c r="K103" s="209">
        <v>0</v>
      </c>
      <c r="L103" s="121">
        <v>758</v>
      </c>
      <c r="M103" s="121">
        <v>300</v>
      </c>
      <c r="N103" s="224" t="s">
        <v>371</v>
      </c>
      <c r="O103" s="227">
        <v>2017130010035</v>
      </c>
      <c r="P103" s="79" t="s">
        <v>372</v>
      </c>
      <c r="Q103" s="109">
        <v>300</v>
      </c>
      <c r="R103" s="158" t="s">
        <v>373</v>
      </c>
      <c r="S103" s="31" t="s">
        <v>374</v>
      </c>
      <c r="T103" s="114">
        <v>43844</v>
      </c>
      <c r="U103" s="114">
        <v>44173</v>
      </c>
      <c r="V103" s="218" t="s">
        <v>450</v>
      </c>
      <c r="W103" s="129">
        <v>157500000</v>
      </c>
      <c r="X103" s="218" t="s">
        <v>451</v>
      </c>
      <c r="Y103" s="245" t="s">
        <v>434</v>
      </c>
      <c r="Z103" s="255"/>
    </row>
    <row r="104" spans="1:26" ht="76.5" x14ac:dyDescent="0.2">
      <c r="A104" s="270"/>
      <c r="B104" s="200"/>
      <c r="C104" s="200"/>
      <c r="D104" s="206"/>
      <c r="E104" s="192"/>
      <c r="F104" s="192"/>
      <c r="G104" s="192"/>
      <c r="H104" s="224"/>
      <c r="I104" s="213"/>
      <c r="J104" s="209"/>
      <c r="K104" s="209"/>
      <c r="L104" s="121">
        <v>61</v>
      </c>
      <c r="M104" s="121">
        <v>40</v>
      </c>
      <c r="N104" s="224"/>
      <c r="O104" s="227"/>
      <c r="P104" s="79" t="s">
        <v>375</v>
      </c>
      <c r="Q104" s="109">
        <v>40</v>
      </c>
      <c r="R104" s="158" t="s">
        <v>239</v>
      </c>
      <c r="S104" s="31" t="s">
        <v>376</v>
      </c>
      <c r="T104" s="114">
        <v>43844</v>
      </c>
      <c r="U104" s="114">
        <v>44173</v>
      </c>
      <c r="V104" s="218"/>
      <c r="W104" s="129">
        <v>210000000</v>
      </c>
      <c r="X104" s="280"/>
      <c r="Y104" s="280"/>
      <c r="Z104" s="255"/>
    </row>
    <row r="105" spans="1:26" ht="77.25" thickBot="1" x14ac:dyDescent="0.25">
      <c r="A105" s="271"/>
      <c r="B105" s="201"/>
      <c r="C105" s="201"/>
      <c r="D105" s="207"/>
      <c r="E105" s="208"/>
      <c r="F105" s="208"/>
      <c r="G105" s="208"/>
      <c r="H105" s="276"/>
      <c r="I105" s="41" t="s">
        <v>377</v>
      </c>
      <c r="J105" s="42">
        <v>104</v>
      </c>
      <c r="K105" s="43">
        <v>0</v>
      </c>
      <c r="L105" s="155">
        <v>79</v>
      </c>
      <c r="M105" s="155" t="s">
        <v>429</v>
      </c>
      <c r="N105" s="276"/>
      <c r="O105" s="279"/>
      <c r="P105" s="79" t="s">
        <v>378</v>
      </c>
      <c r="Q105" s="109">
        <v>24</v>
      </c>
      <c r="R105" s="79" t="s">
        <v>379</v>
      </c>
      <c r="S105" s="44" t="s">
        <v>376</v>
      </c>
      <c r="T105" s="114">
        <v>43891</v>
      </c>
      <c r="U105" s="114">
        <v>44173</v>
      </c>
      <c r="V105" s="274"/>
      <c r="W105" s="153" t="s">
        <v>429</v>
      </c>
      <c r="X105" s="154"/>
      <c r="Y105" s="155"/>
      <c r="Z105" s="275"/>
    </row>
    <row r="106" spans="1:26" x14ac:dyDescent="0.35">
      <c r="L106" s="52"/>
      <c r="P106" s="102"/>
      <c r="Q106" s="99"/>
      <c r="R106" s="103"/>
      <c r="V106" s="97"/>
      <c r="W106" s="98"/>
      <c r="X106" s="99"/>
      <c r="Y106" s="100"/>
    </row>
    <row r="107" spans="1:26" x14ac:dyDescent="0.35">
      <c r="L107" s="52"/>
      <c r="P107" s="102"/>
      <c r="Q107" s="99"/>
      <c r="R107" s="103"/>
      <c r="V107" s="97"/>
      <c r="W107" s="98"/>
      <c r="X107" s="99"/>
      <c r="Y107" s="100"/>
    </row>
    <row r="108" spans="1:26" x14ac:dyDescent="0.35">
      <c r="L108" s="52"/>
      <c r="P108" s="102"/>
      <c r="Q108" s="99"/>
      <c r="R108" s="103"/>
      <c r="V108" s="97"/>
      <c r="W108" s="98"/>
      <c r="X108" s="99"/>
      <c r="Y108" s="100"/>
    </row>
    <row r="109" spans="1:26" x14ac:dyDescent="0.35">
      <c r="L109" s="52"/>
      <c r="P109" s="102"/>
      <c r="Q109" s="99"/>
      <c r="R109" s="103"/>
      <c r="V109" s="97"/>
      <c r="W109" s="98"/>
      <c r="X109" s="99"/>
      <c r="Y109" s="100"/>
    </row>
    <row r="110" spans="1:26" x14ac:dyDescent="0.35">
      <c r="L110" s="52"/>
      <c r="P110" s="102"/>
      <c r="Q110" s="99"/>
      <c r="R110" s="103"/>
      <c r="V110" s="97"/>
      <c r="W110" s="98"/>
      <c r="X110" s="99"/>
      <c r="Y110" s="100"/>
    </row>
    <row r="111" spans="1:26" x14ac:dyDescent="0.35">
      <c r="L111" s="52"/>
      <c r="P111" s="102"/>
      <c r="Q111" s="99"/>
      <c r="R111" s="103"/>
      <c r="V111" s="97"/>
      <c r="W111" s="98"/>
      <c r="X111" s="99"/>
      <c r="Y111" s="100"/>
    </row>
    <row r="112" spans="1:26" x14ac:dyDescent="0.35">
      <c r="L112" s="52"/>
      <c r="P112" s="102"/>
      <c r="Q112" s="99"/>
      <c r="R112" s="103"/>
      <c r="V112" s="97"/>
      <c r="W112" s="98"/>
      <c r="X112" s="99"/>
      <c r="Y112" s="100"/>
    </row>
    <row r="113" spans="12:25" x14ac:dyDescent="0.35">
      <c r="L113" s="52"/>
      <c r="P113" s="102"/>
      <c r="Q113" s="99"/>
      <c r="R113" s="103"/>
      <c r="V113" s="97"/>
      <c r="W113" s="98"/>
      <c r="X113" s="99"/>
      <c r="Y113" s="100"/>
    </row>
    <row r="114" spans="12:25" x14ac:dyDescent="0.35">
      <c r="L114" s="52"/>
      <c r="P114" s="102"/>
      <c r="Q114" s="99"/>
      <c r="R114" s="103"/>
      <c r="V114" s="97"/>
      <c r="W114" s="98"/>
      <c r="X114" s="99"/>
      <c r="Y114" s="100"/>
    </row>
    <row r="115" spans="12:25" x14ac:dyDescent="0.35">
      <c r="L115" s="52"/>
      <c r="P115" s="102"/>
      <c r="Q115" s="99"/>
      <c r="R115" s="103"/>
      <c r="V115" s="97"/>
      <c r="W115" s="98"/>
      <c r="X115" s="99"/>
      <c r="Y115" s="100"/>
    </row>
    <row r="116" spans="12:25" x14ac:dyDescent="0.35">
      <c r="L116" s="52"/>
      <c r="P116" s="102"/>
      <c r="Q116" s="99"/>
      <c r="R116" s="103"/>
      <c r="V116" s="97"/>
      <c r="W116" s="98"/>
      <c r="X116" s="99"/>
      <c r="Y116" s="100"/>
    </row>
    <row r="117" spans="12:25" x14ac:dyDescent="0.35">
      <c r="L117" s="52"/>
      <c r="P117" s="102"/>
      <c r="Q117" s="99"/>
      <c r="R117" s="103"/>
      <c r="V117" s="97"/>
      <c r="W117" s="98"/>
      <c r="X117" s="99"/>
      <c r="Y117" s="100"/>
    </row>
    <row r="118" spans="12:25" x14ac:dyDescent="0.35">
      <c r="L118" s="52"/>
      <c r="P118" s="102"/>
      <c r="Q118" s="99"/>
      <c r="R118" s="103"/>
      <c r="V118" s="97"/>
      <c r="W118" s="98"/>
      <c r="X118" s="99"/>
      <c r="Y118" s="100"/>
    </row>
    <row r="119" spans="12:25" x14ac:dyDescent="0.35">
      <c r="L119" s="52"/>
      <c r="P119" s="102"/>
      <c r="Q119" s="99"/>
      <c r="R119" s="103"/>
      <c r="V119" s="97"/>
      <c r="W119" s="98"/>
      <c r="X119" s="99"/>
      <c r="Y119" s="100"/>
    </row>
    <row r="120" spans="12:25" x14ac:dyDescent="0.35">
      <c r="L120" s="52"/>
      <c r="P120" s="102"/>
      <c r="Q120" s="99"/>
      <c r="R120" s="103"/>
      <c r="V120" s="97"/>
      <c r="W120" s="98"/>
      <c r="X120" s="99"/>
      <c r="Y120" s="100"/>
    </row>
    <row r="121" spans="12:25" x14ac:dyDescent="0.35">
      <c r="L121" s="52"/>
      <c r="P121" s="102"/>
      <c r="Q121" s="99"/>
      <c r="R121" s="103"/>
      <c r="V121" s="97"/>
      <c r="W121" s="98"/>
      <c r="X121" s="99"/>
      <c r="Y121" s="100"/>
    </row>
    <row r="122" spans="12:25" x14ac:dyDescent="0.35">
      <c r="L122" s="52"/>
      <c r="P122" s="102"/>
      <c r="Q122" s="99"/>
      <c r="R122" s="103"/>
      <c r="V122" s="97"/>
      <c r="W122" s="98"/>
      <c r="X122" s="99"/>
      <c r="Y122" s="100"/>
    </row>
    <row r="123" spans="12:25" x14ac:dyDescent="0.35">
      <c r="L123" s="52"/>
      <c r="P123" s="102"/>
      <c r="Q123" s="99"/>
      <c r="R123" s="103"/>
      <c r="V123" s="97"/>
      <c r="W123" s="98"/>
      <c r="X123" s="99"/>
      <c r="Y123" s="100"/>
    </row>
    <row r="124" spans="12:25" x14ac:dyDescent="0.35">
      <c r="L124" s="52"/>
      <c r="P124" s="102"/>
      <c r="Q124" s="99"/>
      <c r="R124" s="103"/>
      <c r="V124" s="97"/>
      <c r="W124" s="98"/>
      <c r="X124" s="99"/>
      <c r="Y124" s="100"/>
    </row>
    <row r="125" spans="12:25" x14ac:dyDescent="0.35">
      <c r="L125" s="52"/>
      <c r="P125" s="102"/>
      <c r="Q125" s="99"/>
      <c r="R125" s="103"/>
      <c r="V125" s="97"/>
      <c r="W125" s="98"/>
      <c r="X125" s="99"/>
      <c r="Y125" s="100"/>
    </row>
    <row r="126" spans="12:25" x14ac:dyDescent="0.35">
      <c r="L126" s="52"/>
      <c r="P126" s="102"/>
      <c r="Q126" s="99"/>
      <c r="R126" s="103"/>
      <c r="V126" s="97"/>
      <c r="W126" s="98"/>
      <c r="X126" s="99"/>
      <c r="Y126" s="100"/>
    </row>
    <row r="127" spans="12:25" x14ac:dyDescent="0.35">
      <c r="L127" s="52"/>
      <c r="P127" s="102"/>
      <c r="Q127" s="99"/>
      <c r="R127" s="103"/>
      <c r="V127" s="97"/>
      <c r="W127" s="98"/>
      <c r="X127" s="99"/>
      <c r="Y127" s="100"/>
    </row>
    <row r="128" spans="12:25" x14ac:dyDescent="0.35">
      <c r="L128" s="52"/>
      <c r="P128" s="102"/>
      <c r="Q128" s="99"/>
      <c r="R128" s="103"/>
      <c r="V128" s="97"/>
      <c r="W128" s="98"/>
      <c r="X128" s="99"/>
      <c r="Y128" s="100"/>
    </row>
    <row r="129" spans="12:25" x14ac:dyDescent="0.35">
      <c r="L129" s="52"/>
      <c r="P129" s="102"/>
      <c r="Q129" s="99"/>
      <c r="R129" s="103"/>
      <c r="V129" s="97"/>
      <c r="W129" s="98"/>
      <c r="X129" s="99"/>
      <c r="Y129" s="100"/>
    </row>
    <row r="130" spans="12:25" x14ac:dyDescent="0.35">
      <c r="L130" s="52"/>
      <c r="P130" s="102"/>
      <c r="Q130" s="99"/>
      <c r="R130" s="103"/>
      <c r="V130" s="97"/>
      <c r="W130" s="98"/>
      <c r="X130" s="99"/>
      <c r="Y130" s="100"/>
    </row>
    <row r="131" spans="12:25" x14ac:dyDescent="0.35">
      <c r="L131" s="52"/>
      <c r="P131" s="102"/>
      <c r="Q131" s="99"/>
      <c r="R131" s="103"/>
      <c r="V131" s="97"/>
      <c r="W131" s="98"/>
      <c r="X131" s="99"/>
      <c r="Y131" s="100"/>
    </row>
    <row r="132" spans="12:25" x14ac:dyDescent="0.35">
      <c r="L132" s="52"/>
      <c r="P132" s="102"/>
      <c r="Q132" s="99"/>
      <c r="R132" s="103"/>
      <c r="V132" s="97"/>
      <c r="W132" s="98"/>
      <c r="X132" s="99"/>
      <c r="Y132" s="100"/>
    </row>
    <row r="133" spans="12:25" x14ac:dyDescent="0.35">
      <c r="L133" s="52"/>
      <c r="P133" s="102"/>
      <c r="Q133" s="99"/>
      <c r="R133" s="103"/>
      <c r="V133" s="97"/>
      <c r="W133" s="98"/>
      <c r="X133" s="99"/>
      <c r="Y133" s="100"/>
    </row>
    <row r="134" spans="12:25" x14ac:dyDescent="0.35">
      <c r="L134" s="52"/>
      <c r="P134" s="102"/>
      <c r="Q134" s="99"/>
      <c r="R134" s="103"/>
      <c r="V134" s="97"/>
      <c r="W134" s="98"/>
      <c r="X134" s="99"/>
      <c r="Y134" s="100"/>
    </row>
    <row r="135" spans="12:25" x14ac:dyDescent="0.35">
      <c r="L135" s="52"/>
      <c r="P135" s="102"/>
      <c r="Q135" s="99"/>
      <c r="R135" s="103"/>
      <c r="V135" s="97"/>
      <c r="W135" s="98"/>
      <c r="X135" s="99"/>
      <c r="Y135" s="100"/>
    </row>
    <row r="136" spans="12:25" x14ac:dyDescent="0.35">
      <c r="L136" s="52"/>
      <c r="P136" s="102"/>
      <c r="Q136" s="99"/>
      <c r="R136" s="103"/>
      <c r="V136" s="97"/>
      <c r="W136" s="98"/>
      <c r="X136" s="99"/>
      <c r="Y136" s="100"/>
    </row>
    <row r="137" spans="12:25" x14ac:dyDescent="0.35">
      <c r="L137" s="52"/>
      <c r="P137" s="102"/>
      <c r="Q137" s="99"/>
      <c r="R137" s="103"/>
      <c r="V137" s="97"/>
      <c r="W137" s="98"/>
      <c r="X137" s="99"/>
      <c r="Y137" s="100"/>
    </row>
    <row r="138" spans="12:25" x14ac:dyDescent="0.35">
      <c r="L138" s="52"/>
      <c r="P138" s="102"/>
      <c r="Q138" s="99"/>
      <c r="R138" s="103"/>
      <c r="V138" s="97"/>
      <c r="W138" s="98"/>
      <c r="X138" s="99"/>
      <c r="Y138" s="100"/>
    </row>
    <row r="139" spans="12:25" x14ac:dyDescent="0.35">
      <c r="L139" s="52"/>
      <c r="P139" s="102"/>
      <c r="Q139" s="99"/>
      <c r="R139" s="103"/>
      <c r="V139" s="97"/>
      <c r="W139" s="98"/>
      <c r="X139" s="99"/>
      <c r="Y139" s="100"/>
    </row>
    <row r="140" spans="12:25" x14ac:dyDescent="0.35">
      <c r="L140" s="52"/>
      <c r="P140" s="102"/>
      <c r="Q140" s="99"/>
      <c r="R140" s="103"/>
      <c r="V140" s="97"/>
      <c r="W140" s="98"/>
      <c r="X140" s="99"/>
      <c r="Y140" s="100"/>
    </row>
    <row r="141" spans="12:25" x14ac:dyDescent="0.35">
      <c r="L141" s="52"/>
      <c r="P141" s="102"/>
      <c r="Q141" s="99"/>
      <c r="R141" s="103"/>
      <c r="V141" s="97"/>
      <c r="W141" s="98"/>
      <c r="X141" s="99"/>
      <c r="Y141" s="100"/>
    </row>
    <row r="142" spans="12:25" x14ac:dyDescent="0.35">
      <c r="P142" s="102"/>
      <c r="Q142" s="99"/>
      <c r="R142" s="103"/>
      <c r="V142" s="97"/>
      <c r="W142" s="98"/>
      <c r="X142" s="99"/>
      <c r="Y142" s="100"/>
    </row>
    <row r="143" spans="12:25" x14ac:dyDescent="0.35">
      <c r="P143" s="102"/>
      <c r="Q143" s="99"/>
      <c r="R143" s="103"/>
      <c r="V143" s="97"/>
      <c r="W143" s="98"/>
      <c r="X143" s="99"/>
      <c r="Y143" s="100"/>
    </row>
    <row r="144" spans="12:25" x14ac:dyDescent="0.35">
      <c r="P144" s="102"/>
      <c r="Q144" s="99"/>
      <c r="R144" s="103"/>
      <c r="V144" s="97"/>
      <c r="W144" s="98"/>
      <c r="X144" s="99"/>
      <c r="Y144" s="100"/>
    </row>
    <row r="145" spans="16:25" x14ac:dyDescent="0.35">
      <c r="P145" s="102"/>
      <c r="Q145" s="99"/>
      <c r="R145" s="103"/>
      <c r="V145" s="97"/>
      <c r="W145" s="98"/>
      <c r="X145" s="99"/>
      <c r="Y145" s="100"/>
    </row>
    <row r="146" spans="16:25" x14ac:dyDescent="0.35">
      <c r="P146" s="102"/>
      <c r="Q146" s="99"/>
      <c r="R146" s="103"/>
      <c r="V146" s="97"/>
      <c r="W146" s="98"/>
      <c r="X146" s="99"/>
      <c r="Y146" s="100"/>
    </row>
    <row r="147" spans="16:25" x14ac:dyDescent="0.35">
      <c r="P147" s="102"/>
      <c r="Q147" s="99"/>
      <c r="R147" s="103"/>
      <c r="V147" s="97"/>
      <c r="W147" s="98"/>
      <c r="X147" s="99"/>
      <c r="Y147" s="100"/>
    </row>
    <row r="148" spans="16:25" x14ac:dyDescent="0.35">
      <c r="P148" s="102"/>
      <c r="Q148" s="99"/>
      <c r="R148" s="103"/>
      <c r="V148" s="97"/>
      <c r="W148" s="98"/>
      <c r="X148" s="99"/>
      <c r="Y148" s="100"/>
    </row>
    <row r="149" spans="16:25" x14ac:dyDescent="0.35">
      <c r="P149" s="102"/>
      <c r="Q149" s="99"/>
      <c r="R149" s="103"/>
      <c r="V149" s="97"/>
      <c r="W149" s="98"/>
      <c r="X149" s="99"/>
      <c r="Y149" s="100"/>
    </row>
    <row r="150" spans="16:25" x14ac:dyDescent="0.35">
      <c r="P150" s="102"/>
      <c r="Q150" s="99"/>
      <c r="R150" s="103"/>
      <c r="V150" s="97"/>
      <c r="W150" s="98"/>
      <c r="X150" s="99"/>
      <c r="Y150" s="100"/>
    </row>
    <row r="151" spans="16:25" x14ac:dyDescent="0.35">
      <c r="P151" s="102"/>
      <c r="Q151" s="99"/>
      <c r="R151" s="103"/>
      <c r="V151" s="97"/>
      <c r="W151" s="98"/>
      <c r="X151" s="99"/>
      <c r="Y151" s="100"/>
    </row>
    <row r="152" spans="16:25" x14ac:dyDescent="0.35">
      <c r="P152" s="102"/>
      <c r="Q152" s="99"/>
      <c r="R152" s="103"/>
      <c r="V152" s="97"/>
      <c r="W152" s="98"/>
      <c r="X152" s="99"/>
      <c r="Y152" s="100"/>
    </row>
    <row r="153" spans="16:25" x14ac:dyDescent="0.35">
      <c r="P153" s="102"/>
      <c r="Q153" s="99"/>
      <c r="R153" s="103"/>
      <c r="V153" s="97"/>
      <c r="W153" s="98"/>
      <c r="X153" s="99"/>
      <c r="Y153" s="100"/>
    </row>
    <row r="154" spans="16:25" x14ac:dyDescent="0.35">
      <c r="P154" s="102"/>
      <c r="Q154" s="99"/>
      <c r="R154" s="103"/>
      <c r="V154" s="97"/>
      <c r="W154" s="98"/>
      <c r="X154" s="99"/>
      <c r="Y154" s="100"/>
    </row>
    <row r="155" spans="16:25" x14ac:dyDescent="0.35">
      <c r="P155" s="102"/>
      <c r="Q155" s="99"/>
      <c r="R155" s="103"/>
      <c r="V155" s="97"/>
      <c r="W155" s="98"/>
      <c r="X155" s="99"/>
      <c r="Y155" s="100"/>
    </row>
    <row r="156" spans="16:25" x14ac:dyDescent="0.35">
      <c r="P156" s="102"/>
      <c r="Q156" s="99"/>
      <c r="R156" s="103"/>
      <c r="V156" s="97"/>
      <c r="W156" s="98"/>
      <c r="X156" s="99"/>
      <c r="Y156" s="100"/>
    </row>
    <row r="157" spans="16:25" x14ac:dyDescent="0.35">
      <c r="P157" s="102"/>
      <c r="Q157" s="99"/>
      <c r="R157" s="103"/>
      <c r="V157" s="97"/>
      <c r="W157" s="98"/>
      <c r="X157" s="99"/>
      <c r="Y157" s="100"/>
    </row>
    <row r="158" spans="16:25" x14ac:dyDescent="0.35">
      <c r="P158" s="102"/>
      <c r="Q158" s="99"/>
      <c r="R158" s="103"/>
      <c r="V158" s="97"/>
      <c r="W158" s="98"/>
      <c r="X158" s="99"/>
      <c r="Y158" s="100"/>
    </row>
    <row r="159" spans="16:25" x14ac:dyDescent="0.35">
      <c r="P159" s="102"/>
      <c r="Q159" s="99"/>
      <c r="R159" s="103"/>
      <c r="V159" s="97"/>
      <c r="W159" s="98"/>
      <c r="X159" s="99"/>
      <c r="Y159" s="100"/>
    </row>
    <row r="160" spans="16:25" x14ac:dyDescent="0.35">
      <c r="P160" s="102"/>
      <c r="Q160" s="99"/>
      <c r="R160" s="103"/>
      <c r="V160" s="97"/>
      <c r="W160" s="98"/>
      <c r="X160" s="99"/>
      <c r="Y160" s="100"/>
    </row>
    <row r="161" spans="16:25" x14ac:dyDescent="0.35">
      <c r="P161" s="102"/>
      <c r="Q161" s="99"/>
      <c r="R161" s="103"/>
      <c r="V161" s="97"/>
      <c r="W161" s="98"/>
      <c r="X161" s="99"/>
      <c r="Y161" s="100"/>
    </row>
    <row r="162" spans="16:25" x14ac:dyDescent="0.35">
      <c r="P162" s="102"/>
      <c r="Q162" s="99"/>
      <c r="R162" s="103"/>
      <c r="V162" s="97"/>
      <c r="W162" s="98"/>
      <c r="X162" s="99"/>
      <c r="Y162" s="100"/>
    </row>
    <row r="163" spans="16:25" x14ac:dyDescent="0.35">
      <c r="P163" s="102"/>
      <c r="Q163" s="99"/>
      <c r="R163" s="103"/>
      <c r="V163" s="97"/>
      <c r="W163" s="98"/>
      <c r="X163" s="99"/>
      <c r="Y163" s="100"/>
    </row>
    <row r="164" spans="16:25" x14ac:dyDescent="0.35">
      <c r="P164" s="102"/>
      <c r="Q164" s="99"/>
      <c r="R164" s="103"/>
      <c r="V164" s="97"/>
      <c r="W164" s="98"/>
      <c r="X164" s="99"/>
      <c r="Y164" s="100"/>
    </row>
    <row r="165" spans="16:25" x14ac:dyDescent="0.35">
      <c r="P165" s="102"/>
      <c r="Q165" s="99"/>
      <c r="R165" s="103"/>
      <c r="V165" s="97"/>
      <c r="W165" s="98"/>
      <c r="X165" s="99"/>
      <c r="Y165" s="100"/>
    </row>
    <row r="166" spans="16:25" x14ac:dyDescent="0.35">
      <c r="P166" s="102"/>
      <c r="Q166" s="99"/>
      <c r="R166" s="103"/>
      <c r="V166" s="97"/>
      <c r="W166" s="98"/>
      <c r="X166" s="99"/>
      <c r="Y166" s="100"/>
    </row>
    <row r="167" spans="16:25" x14ac:dyDescent="0.35">
      <c r="P167" s="102"/>
      <c r="Q167" s="99"/>
      <c r="R167" s="103"/>
      <c r="V167" s="97"/>
      <c r="W167" s="98"/>
      <c r="X167" s="99"/>
      <c r="Y167" s="100"/>
    </row>
    <row r="168" spans="16:25" x14ac:dyDescent="0.35">
      <c r="P168" s="102"/>
      <c r="Q168" s="99"/>
      <c r="R168" s="103"/>
      <c r="V168" s="97"/>
      <c r="W168" s="98"/>
      <c r="X168" s="99"/>
      <c r="Y168" s="100"/>
    </row>
    <row r="169" spans="16:25" x14ac:dyDescent="0.35">
      <c r="P169" s="102"/>
      <c r="Q169" s="99"/>
      <c r="R169" s="103"/>
      <c r="V169" s="97"/>
      <c r="W169" s="98"/>
      <c r="X169" s="99"/>
      <c r="Y169" s="100"/>
    </row>
    <row r="170" spans="16:25" x14ac:dyDescent="0.35">
      <c r="P170" s="102"/>
      <c r="Q170" s="99"/>
      <c r="R170" s="103"/>
      <c r="V170" s="97"/>
      <c r="W170" s="98"/>
      <c r="X170" s="99"/>
      <c r="Y170" s="100"/>
    </row>
    <row r="171" spans="16:25" x14ac:dyDescent="0.35">
      <c r="P171" s="102"/>
      <c r="Q171" s="99"/>
      <c r="R171" s="103"/>
      <c r="V171" s="97"/>
      <c r="W171" s="98"/>
      <c r="X171" s="99"/>
      <c r="Y171" s="100"/>
    </row>
    <row r="172" spans="16:25" x14ac:dyDescent="0.35">
      <c r="P172" s="102"/>
      <c r="Q172" s="99"/>
      <c r="R172" s="103"/>
      <c r="V172" s="97"/>
      <c r="W172" s="98"/>
      <c r="X172" s="99"/>
      <c r="Y172" s="100"/>
    </row>
    <row r="173" spans="16:25" x14ac:dyDescent="0.35">
      <c r="P173" s="102"/>
      <c r="Q173" s="99"/>
      <c r="R173" s="103"/>
      <c r="V173" s="97"/>
      <c r="W173" s="98"/>
      <c r="X173" s="99"/>
      <c r="Y173" s="100"/>
    </row>
    <row r="174" spans="16:25" x14ac:dyDescent="0.35">
      <c r="P174" s="102"/>
      <c r="Q174" s="99"/>
      <c r="R174" s="103"/>
      <c r="V174" s="97"/>
      <c r="W174" s="98"/>
      <c r="X174" s="99"/>
      <c r="Y174" s="100"/>
    </row>
    <row r="175" spans="16:25" x14ac:dyDescent="0.35">
      <c r="P175" s="102"/>
      <c r="Q175" s="99"/>
      <c r="R175" s="103"/>
      <c r="V175" s="97"/>
      <c r="W175" s="98"/>
      <c r="X175" s="99"/>
      <c r="Y175" s="100"/>
    </row>
    <row r="176" spans="16:25" x14ac:dyDescent="0.35">
      <c r="P176" s="102"/>
      <c r="Q176" s="99"/>
      <c r="R176" s="103"/>
      <c r="V176" s="97"/>
      <c r="W176" s="98"/>
      <c r="X176" s="99"/>
      <c r="Y176" s="100"/>
    </row>
    <row r="177" spans="16:25" x14ac:dyDescent="0.35">
      <c r="P177" s="102"/>
      <c r="Q177" s="99"/>
      <c r="R177" s="103"/>
      <c r="V177" s="97"/>
      <c r="W177" s="98"/>
      <c r="X177" s="99"/>
      <c r="Y177" s="100"/>
    </row>
    <row r="178" spans="16:25" x14ac:dyDescent="0.35">
      <c r="P178" s="102"/>
      <c r="Q178" s="99"/>
      <c r="R178" s="103"/>
      <c r="V178" s="97"/>
      <c r="W178" s="98"/>
      <c r="X178" s="99"/>
      <c r="Y178" s="100"/>
    </row>
    <row r="179" spans="16:25" x14ac:dyDescent="0.35">
      <c r="P179" s="102"/>
      <c r="Q179" s="99"/>
      <c r="R179" s="103"/>
      <c r="V179" s="97"/>
      <c r="W179" s="98"/>
      <c r="X179" s="99"/>
      <c r="Y179" s="100"/>
    </row>
    <row r="180" spans="16:25" x14ac:dyDescent="0.35">
      <c r="P180" s="102"/>
      <c r="Q180" s="99"/>
      <c r="R180" s="103"/>
      <c r="V180" s="97"/>
      <c r="W180" s="98"/>
      <c r="X180" s="99"/>
      <c r="Y180" s="100"/>
    </row>
    <row r="181" spans="16:25" x14ac:dyDescent="0.35">
      <c r="P181" s="102"/>
      <c r="Q181" s="99"/>
      <c r="R181" s="103"/>
      <c r="V181" s="97"/>
      <c r="W181" s="98"/>
      <c r="X181" s="99"/>
      <c r="Y181" s="100"/>
    </row>
    <row r="182" spans="16:25" x14ac:dyDescent="0.35">
      <c r="P182" s="102"/>
      <c r="Q182" s="99"/>
      <c r="R182" s="103"/>
      <c r="V182" s="97"/>
      <c r="W182" s="98"/>
      <c r="X182" s="99"/>
      <c r="Y182" s="100"/>
    </row>
    <row r="183" spans="16:25" x14ac:dyDescent="0.35">
      <c r="P183" s="102"/>
      <c r="Q183" s="99"/>
      <c r="R183" s="103"/>
      <c r="V183" s="97"/>
      <c r="W183" s="98"/>
      <c r="X183" s="99"/>
      <c r="Y183" s="100"/>
    </row>
    <row r="184" spans="16:25" x14ac:dyDescent="0.35">
      <c r="P184" s="102"/>
      <c r="Q184" s="99"/>
      <c r="R184" s="103"/>
      <c r="V184" s="97"/>
      <c r="W184" s="98"/>
      <c r="X184" s="99"/>
      <c r="Y184" s="100"/>
    </row>
    <row r="185" spans="16:25" x14ac:dyDescent="0.35">
      <c r="P185" s="102"/>
      <c r="Q185" s="99"/>
      <c r="R185" s="103"/>
      <c r="V185" s="97"/>
      <c r="W185" s="98"/>
      <c r="X185" s="99"/>
      <c r="Y185" s="100"/>
    </row>
    <row r="186" spans="16:25" x14ac:dyDescent="0.35">
      <c r="P186" s="102"/>
      <c r="Q186" s="99"/>
      <c r="R186" s="103"/>
      <c r="V186" s="97"/>
      <c r="W186" s="98"/>
      <c r="X186" s="99"/>
      <c r="Y186" s="100"/>
    </row>
    <row r="187" spans="16:25" x14ac:dyDescent="0.35">
      <c r="P187" s="102"/>
      <c r="Q187" s="99"/>
      <c r="R187" s="103"/>
      <c r="V187" s="97"/>
      <c r="W187" s="98"/>
      <c r="X187" s="99"/>
      <c r="Y187" s="100"/>
    </row>
    <row r="188" spans="16:25" x14ac:dyDescent="0.35">
      <c r="P188" s="102"/>
      <c r="Q188" s="99"/>
      <c r="R188" s="103"/>
      <c r="V188" s="97"/>
      <c r="W188" s="98"/>
      <c r="X188" s="99"/>
      <c r="Y188" s="100"/>
    </row>
    <row r="189" spans="16:25" x14ac:dyDescent="0.35">
      <c r="P189" s="102"/>
      <c r="Q189" s="99"/>
      <c r="R189" s="103"/>
      <c r="V189" s="97"/>
      <c r="W189" s="98"/>
      <c r="X189" s="99"/>
      <c r="Y189" s="100"/>
    </row>
    <row r="190" spans="16:25" x14ac:dyDescent="0.35">
      <c r="P190" s="102"/>
      <c r="Q190" s="99"/>
      <c r="R190" s="103"/>
      <c r="V190" s="97"/>
      <c r="W190" s="98"/>
      <c r="X190" s="99"/>
      <c r="Y190" s="100"/>
    </row>
    <row r="191" spans="16:25" x14ac:dyDescent="0.35">
      <c r="P191" s="102"/>
      <c r="Q191" s="99"/>
      <c r="R191" s="103"/>
      <c r="V191" s="97"/>
      <c r="W191" s="98"/>
      <c r="X191" s="99"/>
      <c r="Y191" s="100"/>
    </row>
    <row r="192" spans="16:25" x14ac:dyDescent="0.35">
      <c r="P192" s="102"/>
      <c r="Q192" s="99"/>
      <c r="R192" s="103"/>
      <c r="V192" s="97"/>
      <c r="W192" s="98"/>
      <c r="X192" s="99"/>
      <c r="Y192" s="100"/>
    </row>
    <row r="193" spans="16:25" x14ac:dyDescent="0.35">
      <c r="P193" s="102"/>
      <c r="Q193" s="99"/>
      <c r="R193" s="103"/>
      <c r="V193" s="97"/>
      <c r="W193" s="98"/>
      <c r="X193" s="99"/>
      <c r="Y193" s="100"/>
    </row>
    <row r="194" spans="16:25" x14ac:dyDescent="0.35">
      <c r="P194" s="102"/>
      <c r="Q194" s="99"/>
      <c r="R194" s="103"/>
      <c r="V194" s="97"/>
      <c r="W194" s="98"/>
      <c r="X194" s="99"/>
      <c r="Y194" s="100"/>
    </row>
    <row r="195" spans="16:25" x14ac:dyDescent="0.35">
      <c r="P195" s="102"/>
      <c r="Q195" s="99"/>
      <c r="R195" s="103"/>
      <c r="V195" s="97"/>
      <c r="W195" s="98"/>
      <c r="X195" s="99"/>
      <c r="Y195" s="100"/>
    </row>
    <row r="196" spans="16:25" x14ac:dyDescent="0.35">
      <c r="P196" s="102"/>
      <c r="Q196" s="99"/>
      <c r="R196" s="103"/>
      <c r="V196" s="97"/>
      <c r="W196" s="98"/>
      <c r="X196" s="99"/>
      <c r="Y196" s="100"/>
    </row>
    <row r="197" spans="16:25" x14ac:dyDescent="0.35">
      <c r="P197" s="102"/>
      <c r="Q197" s="99"/>
      <c r="R197" s="103"/>
      <c r="V197" s="97"/>
      <c r="W197" s="98"/>
      <c r="X197" s="99"/>
      <c r="Y197" s="100"/>
    </row>
    <row r="198" spans="16:25" x14ac:dyDescent="0.35">
      <c r="P198" s="102"/>
      <c r="Q198" s="99"/>
      <c r="R198" s="103"/>
      <c r="V198" s="97"/>
      <c r="W198" s="98"/>
      <c r="X198" s="99"/>
      <c r="Y198" s="100"/>
    </row>
    <row r="199" spans="16:25" x14ac:dyDescent="0.35">
      <c r="P199" s="102"/>
      <c r="Q199" s="99"/>
      <c r="R199" s="103"/>
      <c r="V199" s="97"/>
      <c r="W199" s="98"/>
      <c r="X199" s="99"/>
      <c r="Y199" s="100"/>
    </row>
    <row r="200" spans="16:25" x14ac:dyDescent="0.35">
      <c r="P200" s="102"/>
      <c r="Q200" s="99"/>
      <c r="R200" s="103"/>
      <c r="V200" s="97"/>
      <c r="W200" s="98"/>
      <c r="X200" s="99"/>
      <c r="Y200" s="100"/>
    </row>
    <row r="201" spans="16:25" x14ac:dyDescent="0.35">
      <c r="P201" s="102"/>
      <c r="Q201" s="99"/>
      <c r="R201" s="103"/>
      <c r="V201" s="97"/>
      <c r="W201" s="98"/>
      <c r="X201" s="99"/>
      <c r="Y201" s="100"/>
    </row>
    <row r="202" spans="16:25" x14ac:dyDescent="0.35">
      <c r="P202" s="102"/>
      <c r="Q202" s="99"/>
      <c r="R202" s="103"/>
      <c r="V202" s="97"/>
      <c r="W202" s="98"/>
      <c r="X202" s="99"/>
      <c r="Y202" s="100"/>
    </row>
    <row r="203" spans="16:25" x14ac:dyDescent="0.35">
      <c r="P203" s="102"/>
      <c r="Q203" s="99"/>
      <c r="R203" s="103"/>
      <c r="V203" s="97"/>
      <c r="W203" s="98"/>
      <c r="X203" s="99"/>
      <c r="Y203" s="100"/>
    </row>
    <row r="204" spans="16:25" x14ac:dyDescent="0.35">
      <c r="P204" s="102"/>
      <c r="Q204" s="99"/>
      <c r="R204" s="103"/>
      <c r="V204" s="97"/>
      <c r="W204" s="98"/>
      <c r="X204" s="99"/>
      <c r="Y204" s="100"/>
    </row>
    <row r="205" spans="16:25" x14ac:dyDescent="0.35">
      <c r="P205" s="102"/>
      <c r="Q205" s="99"/>
      <c r="R205" s="103"/>
      <c r="V205" s="97"/>
      <c r="W205" s="98"/>
      <c r="X205" s="99"/>
      <c r="Y205" s="100"/>
    </row>
    <row r="206" spans="16:25" x14ac:dyDescent="0.35">
      <c r="P206" s="102"/>
      <c r="Q206" s="99"/>
      <c r="R206" s="103"/>
      <c r="V206" s="97"/>
      <c r="W206" s="98"/>
      <c r="X206" s="99"/>
      <c r="Y206" s="100"/>
    </row>
    <row r="207" spans="16:25" x14ac:dyDescent="0.35">
      <c r="P207" s="102"/>
      <c r="Q207" s="99"/>
      <c r="R207" s="103"/>
      <c r="V207" s="97"/>
      <c r="W207" s="98"/>
      <c r="X207" s="99"/>
      <c r="Y207" s="100"/>
    </row>
    <row r="208" spans="16:25" x14ac:dyDescent="0.35">
      <c r="P208" s="102"/>
      <c r="Q208" s="99"/>
      <c r="R208" s="103"/>
      <c r="V208" s="97"/>
      <c r="W208" s="98"/>
      <c r="X208" s="99"/>
      <c r="Y208" s="100"/>
    </row>
    <row r="209" spans="16:25" x14ac:dyDescent="0.35">
      <c r="P209" s="102"/>
      <c r="Q209" s="99"/>
      <c r="R209" s="103"/>
      <c r="V209" s="97"/>
      <c r="W209" s="98"/>
      <c r="X209" s="99"/>
      <c r="Y209" s="100"/>
    </row>
    <row r="210" spans="16:25" x14ac:dyDescent="0.35">
      <c r="P210" s="102"/>
      <c r="Q210" s="99"/>
      <c r="R210" s="103"/>
      <c r="V210" s="97"/>
      <c r="W210" s="98"/>
      <c r="X210" s="99"/>
      <c r="Y210" s="100"/>
    </row>
    <row r="211" spans="16:25" x14ac:dyDescent="0.35">
      <c r="P211" s="102"/>
      <c r="Q211" s="99"/>
      <c r="R211" s="103"/>
      <c r="V211" s="97"/>
      <c r="W211" s="98"/>
      <c r="X211" s="99"/>
      <c r="Y211" s="100"/>
    </row>
    <row r="212" spans="16:25" x14ac:dyDescent="0.35">
      <c r="P212" s="102"/>
      <c r="Q212" s="99"/>
      <c r="R212" s="103"/>
      <c r="V212" s="97"/>
      <c r="W212" s="98"/>
      <c r="X212" s="99"/>
      <c r="Y212" s="100"/>
    </row>
    <row r="213" spans="16:25" x14ac:dyDescent="0.35">
      <c r="P213" s="102"/>
      <c r="Q213" s="99"/>
      <c r="R213" s="103"/>
      <c r="V213" s="97"/>
      <c r="W213" s="98"/>
      <c r="X213" s="99"/>
      <c r="Y213" s="100"/>
    </row>
    <row r="214" spans="16:25" x14ac:dyDescent="0.35">
      <c r="P214" s="102"/>
      <c r="Q214" s="99"/>
      <c r="R214" s="103"/>
      <c r="V214" s="97"/>
      <c r="W214" s="98"/>
      <c r="X214" s="99"/>
      <c r="Y214" s="100"/>
    </row>
    <row r="215" spans="16:25" x14ac:dyDescent="0.35">
      <c r="P215" s="102"/>
      <c r="Q215" s="99"/>
      <c r="R215" s="103"/>
      <c r="V215" s="97"/>
      <c r="W215" s="98"/>
      <c r="X215" s="99"/>
      <c r="Y215" s="100"/>
    </row>
    <row r="216" spans="16:25" x14ac:dyDescent="0.35">
      <c r="P216" s="102"/>
      <c r="Q216" s="99"/>
      <c r="R216" s="103"/>
      <c r="V216" s="97"/>
      <c r="W216" s="98"/>
      <c r="X216" s="99"/>
      <c r="Y216" s="100"/>
    </row>
    <row r="217" spans="16:25" x14ac:dyDescent="0.35">
      <c r="P217" s="102"/>
      <c r="Q217" s="99"/>
      <c r="R217" s="103"/>
      <c r="V217" s="97"/>
      <c r="W217" s="98"/>
      <c r="X217" s="99"/>
      <c r="Y217" s="100"/>
    </row>
    <row r="218" spans="16:25" x14ac:dyDescent="0.35">
      <c r="P218" s="102"/>
      <c r="Q218" s="99"/>
      <c r="R218" s="103"/>
      <c r="V218" s="97"/>
      <c r="W218" s="98"/>
      <c r="X218" s="99"/>
      <c r="Y218" s="100"/>
    </row>
    <row r="219" spans="16:25" x14ac:dyDescent="0.35">
      <c r="P219" s="102"/>
      <c r="Q219" s="99"/>
      <c r="R219" s="103"/>
      <c r="V219" s="97"/>
      <c r="W219" s="98"/>
      <c r="X219" s="99"/>
      <c r="Y219" s="100"/>
    </row>
    <row r="220" spans="16:25" x14ac:dyDescent="0.35">
      <c r="P220" s="102"/>
      <c r="Q220" s="99"/>
      <c r="R220" s="103"/>
      <c r="V220" s="97"/>
      <c r="W220" s="98"/>
      <c r="X220" s="99"/>
      <c r="Y220" s="100"/>
    </row>
    <row r="221" spans="16:25" x14ac:dyDescent="0.35">
      <c r="P221" s="102"/>
      <c r="Q221" s="99"/>
      <c r="R221" s="103"/>
      <c r="V221" s="97"/>
      <c r="W221" s="98"/>
      <c r="X221" s="99"/>
      <c r="Y221" s="100"/>
    </row>
    <row r="222" spans="16:25" x14ac:dyDescent="0.35">
      <c r="P222" s="102"/>
      <c r="Q222" s="99"/>
      <c r="R222" s="103"/>
      <c r="V222" s="97"/>
      <c r="W222" s="98"/>
      <c r="X222" s="99"/>
      <c r="Y222" s="100"/>
    </row>
    <row r="223" spans="16:25" x14ac:dyDescent="0.35">
      <c r="P223" s="102"/>
      <c r="Q223" s="99"/>
      <c r="R223" s="103"/>
      <c r="V223" s="97"/>
      <c r="W223" s="98"/>
      <c r="X223" s="99"/>
      <c r="Y223" s="100"/>
    </row>
    <row r="224" spans="16:25" x14ac:dyDescent="0.35">
      <c r="P224" s="102"/>
      <c r="Q224" s="99"/>
      <c r="R224" s="103"/>
      <c r="V224" s="97"/>
      <c r="W224" s="98"/>
      <c r="X224" s="99"/>
      <c r="Y224" s="100"/>
    </row>
    <row r="225" spans="16:25" x14ac:dyDescent="0.35">
      <c r="P225" s="102"/>
      <c r="Q225" s="99"/>
      <c r="R225" s="103"/>
      <c r="V225" s="97"/>
      <c r="W225" s="98"/>
      <c r="X225" s="99"/>
      <c r="Y225" s="100"/>
    </row>
    <row r="226" spans="16:25" x14ac:dyDescent="0.35">
      <c r="P226" s="102"/>
      <c r="Q226" s="99"/>
      <c r="R226" s="103"/>
      <c r="V226" s="97"/>
      <c r="W226" s="98"/>
      <c r="X226" s="99"/>
      <c r="Y226" s="100"/>
    </row>
    <row r="227" spans="16:25" x14ac:dyDescent="0.35">
      <c r="P227" s="102"/>
      <c r="Q227" s="99"/>
      <c r="R227" s="103"/>
      <c r="V227" s="97"/>
      <c r="W227" s="98"/>
      <c r="X227" s="99"/>
      <c r="Y227" s="100"/>
    </row>
    <row r="228" spans="16:25" x14ac:dyDescent="0.35">
      <c r="P228" s="102"/>
      <c r="Q228" s="99"/>
      <c r="R228" s="103"/>
      <c r="V228" s="97"/>
      <c r="W228" s="98"/>
      <c r="X228" s="99"/>
      <c r="Y228" s="100"/>
    </row>
    <row r="229" spans="16:25" x14ac:dyDescent="0.35">
      <c r="P229" s="102"/>
      <c r="Q229" s="99"/>
      <c r="R229" s="103"/>
      <c r="V229" s="97"/>
      <c r="W229" s="98"/>
      <c r="X229" s="99"/>
      <c r="Y229" s="100"/>
    </row>
    <row r="230" spans="16:25" x14ac:dyDescent="0.35">
      <c r="P230" s="102"/>
      <c r="Q230" s="99"/>
      <c r="R230" s="103"/>
      <c r="V230" s="97"/>
      <c r="W230" s="98"/>
      <c r="X230" s="99"/>
      <c r="Y230" s="100"/>
    </row>
    <row r="231" spans="16:25" x14ac:dyDescent="0.35">
      <c r="P231" s="102"/>
      <c r="Q231" s="99"/>
      <c r="R231" s="103"/>
      <c r="V231" s="97"/>
      <c r="W231" s="98"/>
      <c r="X231" s="99"/>
      <c r="Y231" s="100"/>
    </row>
    <row r="232" spans="16:25" x14ac:dyDescent="0.35">
      <c r="P232" s="102"/>
      <c r="Q232" s="99"/>
      <c r="R232" s="103"/>
      <c r="V232" s="97"/>
      <c r="W232" s="98"/>
      <c r="X232" s="99"/>
      <c r="Y232" s="100"/>
    </row>
    <row r="233" spans="16:25" x14ac:dyDescent="0.35">
      <c r="P233" s="102"/>
      <c r="Q233" s="99"/>
      <c r="R233" s="103"/>
      <c r="V233" s="97"/>
      <c r="W233" s="98"/>
      <c r="X233" s="99"/>
      <c r="Y233" s="100"/>
    </row>
    <row r="234" spans="16:25" x14ac:dyDescent="0.35">
      <c r="P234" s="102"/>
      <c r="Q234" s="99"/>
      <c r="R234" s="103"/>
      <c r="V234" s="97"/>
      <c r="W234" s="98"/>
      <c r="X234" s="99"/>
      <c r="Y234" s="100"/>
    </row>
    <row r="235" spans="16:25" x14ac:dyDescent="0.35">
      <c r="P235" s="102"/>
      <c r="Q235" s="99"/>
      <c r="R235" s="103"/>
      <c r="V235" s="97"/>
      <c r="W235" s="98"/>
      <c r="X235" s="99"/>
      <c r="Y235" s="100"/>
    </row>
    <row r="236" spans="16:25" x14ac:dyDescent="0.35">
      <c r="P236" s="102"/>
      <c r="Q236" s="99"/>
      <c r="R236" s="103"/>
      <c r="V236" s="97"/>
      <c r="W236" s="98"/>
      <c r="X236" s="99"/>
      <c r="Y236" s="100"/>
    </row>
    <row r="237" spans="16:25" x14ac:dyDescent="0.35">
      <c r="P237" s="102"/>
      <c r="Q237" s="99"/>
      <c r="R237" s="103"/>
      <c r="V237" s="97"/>
      <c r="W237" s="98"/>
      <c r="X237" s="99"/>
      <c r="Y237" s="100"/>
    </row>
    <row r="238" spans="16:25" x14ac:dyDescent="0.35">
      <c r="P238" s="102"/>
      <c r="Q238" s="99"/>
      <c r="R238" s="103"/>
      <c r="V238" s="97"/>
      <c r="W238" s="98"/>
      <c r="X238" s="99"/>
      <c r="Y238" s="100"/>
    </row>
    <row r="239" spans="16:25" x14ac:dyDescent="0.35">
      <c r="P239" s="102"/>
      <c r="Q239" s="99"/>
      <c r="R239" s="103"/>
      <c r="V239" s="97"/>
      <c r="W239" s="98"/>
      <c r="X239" s="99"/>
      <c r="Y239" s="100"/>
    </row>
    <row r="240" spans="16:25" x14ac:dyDescent="0.35">
      <c r="P240" s="102"/>
      <c r="Q240" s="99"/>
      <c r="R240" s="103"/>
      <c r="V240" s="97"/>
      <c r="W240" s="98"/>
      <c r="X240" s="99"/>
      <c r="Y240" s="100"/>
    </row>
    <row r="241" spans="16:25" x14ac:dyDescent="0.35">
      <c r="P241" s="102"/>
      <c r="Q241" s="99"/>
      <c r="R241" s="103"/>
      <c r="V241" s="97"/>
      <c r="W241" s="98"/>
      <c r="X241" s="99"/>
      <c r="Y241" s="100"/>
    </row>
    <row r="242" spans="16:25" x14ac:dyDescent="0.35">
      <c r="P242" s="102"/>
      <c r="Q242" s="99"/>
      <c r="R242" s="103"/>
      <c r="V242" s="97"/>
      <c r="W242" s="98"/>
      <c r="X242" s="99"/>
      <c r="Y242" s="100"/>
    </row>
    <row r="243" spans="16:25" x14ac:dyDescent="0.35">
      <c r="P243" s="102"/>
      <c r="Q243" s="99"/>
      <c r="R243" s="103"/>
      <c r="V243" s="97"/>
      <c r="W243" s="98"/>
      <c r="X243" s="99"/>
      <c r="Y243" s="100"/>
    </row>
    <row r="244" spans="16:25" x14ac:dyDescent="0.35">
      <c r="P244" s="102"/>
      <c r="Q244" s="99"/>
      <c r="R244" s="103"/>
      <c r="V244" s="97"/>
      <c r="W244" s="98"/>
      <c r="X244" s="99"/>
      <c r="Y244" s="100"/>
    </row>
    <row r="245" spans="16:25" x14ac:dyDescent="0.35">
      <c r="P245" s="102"/>
      <c r="Q245" s="99"/>
      <c r="R245" s="103"/>
      <c r="V245" s="97"/>
      <c r="W245" s="98"/>
      <c r="X245" s="99"/>
      <c r="Y245" s="100"/>
    </row>
    <row r="246" spans="16:25" x14ac:dyDescent="0.35">
      <c r="P246" s="102"/>
      <c r="Q246" s="99"/>
      <c r="R246" s="103"/>
      <c r="V246" s="97"/>
      <c r="W246" s="98"/>
      <c r="X246" s="99"/>
      <c r="Y246" s="100"/>
    </row>
    <row r="247" spans="16:25" x14ac:dyDescent="0.35">
      <c r="P247" s="102"/>
      <c r="Q247" s="99"/>
      <c r="R247" s="103"/>
      <c r="V247" s="97"/>
      <c r="W247" s="98"/>
      <c r="X247" s="99"/>
      <c r="Y247" s="100"/>
    </row>
    <row r="248" spans="16:25" x14ac:dyDescent="0.35">
      <c r="P248" s="102"/>
      <c r="Q248" s="99"/>
      <c r="R248" s="103"/>
      <c r="V248" s="97"/>
      <c r="W248" s="98"/>
      <c r="X248" s="99"/>
      <c r="Y248" s="100"/>
    </row>
    <row r="249" spans="16:25" x14ac:dyDescent="0.35">
      <c r="P249" s="102"/>
      <c r="Q249" s="99"/>
      <c r="R249" s="103"/>
      <c r="V249" s="97"/>
      <c r="W249" s="98"/>
      <c r="X249" s="99"/>
      <c r="Y249" s="100"/>
    </row>
    <row r="250" spans="16:25" x14ac:dyDescent="0.35">
      <c r="P250" s="102"/>
      <c r="Q250" s="99"/>
      <c r="R250" s="103"/>
      <c r="V250" s="97"/>
      <c r="W250" s="98"/>
      <c r="X250" s="99"/>
      <c r="Y250" s="100"/>
    </row>
    <row r="251" spans="16:25" x14ac:dyDescent="0.35">
      <c r="P251" s="102"/>
      <c r="Q251" s="99"/>
      <c r="R251" s="103"/>
      <c r="V251" s="97"/>
      <c r="W251" s="98"/>
      <c r="X251" s="99"/>
      <c r="Y251" s="100"/>
    </row>
    <row r="252" spans="16:25" x14ac:dyDescent="0.35">
      <c r="P252" s="102"/>
      <c r="Q252" s="99"/>
      <c r="R252" s="103"/>
      <c r="V252" s="97"/>
      <c r="W252" s="98"/>
      <c r="X252" s="99"/>
      <c r="Y252" s="100"/>
    </row>
    <row r="253" spans="16:25" x14ac:dyDescent="0.35">
      <c r="P253" s="102"/>
      <c r="Q253" s="99"/>
      <c r="R253" s="103"/>
      <c r="V253" s="97"/>
      <c r="W253" s="98"/>
      <c r="X253" s="99"/>
      <c r="Y253" s="100"/>
    </row>
    <row r="254" spans="16:25" x14ac:dyDescent="0.35">
      <c r="P254" s="102"/>
      <c r="Q254" s="99"/>
      <c r="R254" s="103"/>
      <c r="V254" s="97"/>
      <c r="W254" s="98"/>
      <c r="X254" s="99"/>
      <c r="Y254" s="100"/>
    </row>
    <row r="255" spans="16:25" x14ac:dyDescent="0.35">
      <c r="P255" s="102"/>
      <c r="Q255" s="99"/>
      <c r="R255" s="103"/>
      <c r="V255" s="97"/>
      <c r="W255" s="98"/>
      <c r="X255" s="99"/>
      <c r="Y255" s="100"/>
    </row>
    <row r="256" spans="16:25" x14ac:dyDescent="0.35">
      <c r="V256" s="97"/>
      <c r="W256" s="98"/>
      <c r="X256" s="99"/>
      <c r="Y256" s="100"/>
    </row>
    <row r="257" spans="22:25" x14ac:dyDescent="0.35">
      <c r="V257" s="97"/>
      <c r="W257" s="98"/>
      <c r="X257" s="99"/>
      <c r="Y257" s="100"/>
    </row>
    <row r="258" spans="22:25" x14ac:dyDescent="0.35">
      <c r="V258" s="97"/>
      <c r="W258" s="98"/>
      <c r="X258" s="99"/>
      <c r="Y258" s="100"/>
    </row>
    <row r="259" spans="22:25" x14ac:dyDescent="0.35">
      <c r="V259" s="97"/>
      <c r="W259" s="98"/>
      <c r="X259" s="99"/>
      <c r="Y259" s="100"/>
    </row>
    <row r="260" spans="22:25" x14ac:dyDescent="0.35">
      <c r="V260" s="97"/>
      <c r="W260" s="98"/>
      <c r="X260" s="99"/>
      <c r="Y260" s="100"/>
    </row>
    <row r="261" spans="22:25" x14ac:dyDescent="0.35">
      <c r="V261" s="97"/>
      <c r="W261" s="98"/>
      <c r="X261" s="99"/>
      <c r="Y261" s="100"/>
    </row>
    <row r="262" spans="22:25" x14ac:dyDescent="0.35">
      <c r="V262" s="97"/>
      <c r="W262" s="98"/>
      <c r="X262" s="99"/>
      <c r="Y262" s="100"/>
    </row>
    <row r="263" spans="22:25" x14ac:dyDescent="0.35">
      <c r="V263" s="97"/>
      <c r="W263" s="98"/>
      <c r="X263" s="99"/>
      <c r="Y263" s="100"/>
    </row>
    <row r="264" spans="22:25" x14ac:dyDescent="0.35">
      <c r="V264" s="97"/>
      <c r="W264" s="98"/>
      <c r="X264" s="99"/>
      <c r="Y264" s="100"/>
    </row>
    <row r="265" spans="22:25" x14ac:dyDescent="0.35">
      <c r="V265" s="97"/>
      <c r="W265" s="98"/>
      <c r="X265" s="99"/>
      <c r="Y265" s="100"/>
    </row>
    <row r="266" spans="22:25" x14ac:dyDescent="0.35">
      <c r="V266" s="97"/>
      <c r="W266" s="98"/>
      <c r="X266" s="99"/>
      <c r="Y266" s="100"/>
    </row>
    <row r="267" spans="22:25" x14ac:dyDescent="0.35">
      <c r="V267" s="97"/>
      <c r="W267" s="98"/>
      <c r="X267" s="99"/>
      <c r="Y267" s="100"/>
    </row>
    <row r="268" spans="22:25" x14ac:dyDescent="0.35">
      <c r="V268" s="97"/>
      <c r="W268" s="98"/>
      <c r="X268" s="99"/>
      <c r="Y268" s="100"/>
    </row>
    <row r="269" spans="22:25" x14ac:dyDescent="0.35">
      <c r="V269" s="97"/>
      <c r="W269" s="98"/>
      <c r="X269" s="99"/>
      <c r="Y269" s="100"/>
    </row>
    <row r="270" spans="22:25" x14ac:dyDescent="0.35">
      <c r="V270" s="97"/>
      <c r="W270" s="98"/>
      <c r="X270" s="99"/>
      <c r="Y270" s="100"/>
    </row>
    <row r="271" spans="22:25" x14ac:dyDescent="0.35">
      <c r="V271" s="97"/>
      <c r="W271" s="98"/>
      <c r="X271" s="99"/>
      <c r="Y271" s="100"/>
    </row>
    <row r="272" spans="22:25" x14ac:dyDescent="0.35">
      <c r="V272" s="97"/>
      <c r="W272" s="98"/>
      <c r="X272" s="99"/>
      <c r="Y272" s="100"/>
    </row>
    <row r="273" spans="22:25" x14ac:dyDescent="0.35">
      <c r="V273" s="97"/>
      <c r="W273" s="98"/>
      <c r="X273" s="99"/>
      <c r="Y273" s="100"/>
    </row>
    <row r="274" spans="22:25" x14ac:dyDescent="0.35">
      <c r="V274" s="97"/>
      <c r="W274" s="98"/>
      <c r="X274" s="99"/>
      <c r="Y274" s="100"/>
    </row>
    <row r="275" spans="22:25" x14ac:dyDescent="0.35">
      <c r="V275" s="97"/>
      <c r="W275" s="98"/>
      <c r="X275" s="99"/>
      <c r="Y275" s="100"/>
    </row>
    <row r="276" spans="22:25" x14ac:dyDescent="0.35">
      <c r="V276" s="97"/>
      <c r="W276" s="98"/>
      <c r="X276" s="99"/>
      <c r="Y276" s="100"/>
    </row>
    <row r="277" spans="22:25" x14ac:dyDescent="0.35">
      <c r="V277" s="97"/>
      <c r="W277" s="98"/>
      <c r="X277" s="99"/>
      <c r="Y277" s="100"/>
    </row>
    <row r="278" spans="22:25" x14ac:dyDescent="0.35">
      <c r="V278" s="97"/>
      <c r="W278" s="98"/>
      <c r="X278" s="99"/>
      <c r="Y278" s="100"/>
    </row>
    <row r="279" spans="22:25" x14ac:dyDescent="0.35">
      <c r="V279" s="97"/>
      <c r="W279" s="98"/>
      <c r="X279" s="99"/>
      <c r="Y279" s="100"/>
    </row>
    <row r="280" spans="22:25" x14ac:dyDescent="0.35">
      <c r="V280" s="97"/>
      <c r="W280" s="98"/>
      <c r="X280" s="99"/>
      <c r="Y280" s="100"/>
    </row>
    <row r="281" spans="22:25" x14ac:dyDescent="0.35">
      <c r="V281" s="97"/>
      <c r="W281" s="98"/>
      <c r="X281" s="99"/>
      <c r="Y281" s="100"/>
    </row>
    <row r="282" spans="22:25" x14ac:dyDescent="0.35">
      <c r="V282" s="97"/>
      <c r="W282" s="98"/>
      <c r="X282" s="99"/>
      <c r="Y282" s="100"/>
    </row>
    <row r="283" spans="22:25" x14ac:dyDescent="0.35">
      <c r="V283" s="97"/>
      <c r="W283" s="98"/>
      <c r="X283" s="99"/>
      <c r="Y283" s="100"/>
    </row>
    <row r="284" spans="22:25" x14ac:dyDescent="0.35">
      <c r="V284" s="97"/>
      <c r="W284" s="98"/>
      <c r="X284" s="99"/>
      <c r="Y284" s="100"/>
    </row>
    <row r="285" spans="22:25" x14ac:dyDescent="0.35">
      <c r="V285" s="97"/>
      <c r="W285" s="98"/>
      <c r="X285" s="99"/>
      <c r="Y285" s="100"/>
    </row>
    <row r="286" spans="22:25" x14ac:dyDescent="0.35">
      <c r="V286" s="97"/>
      <c r="W286" s="98"/>
      <c r="X286" s="99"/>
      <c r="Y286" s="100"/>
    </row>
    <row r="287" spans="22:25" x14ac:dyDescent="0.35">
      <c r="V287" s="97"/>
      <c r="W287" s="98"/>
      <c r="X287" s="99"/>
      <c r="Y287" s="100"/>
    </row>
    <row r="288" spans="22:25" x14ac:dyDescent="0.35">
      <c r="V288" s="97"/>
      <c r="W288" s="98"/>
      <c r="X288" s="99"/>
      <c r="Y288" s="100"/>
    </row>
    <row r="289" spans="22:25" x14ac:dyDescent="0.35">
      <c r="V289" s="97"/>
      <c r="W289" s="98"/>
      <c r="X289" s="99"/>
      <c r="Y289" s="100"/>
    </row>
    <row r="290" spans="22:25" x14ac:dyDescent="0.35">
      <c r="V290" s="97"/>
      <c r="W290" s="98"/>
      <c r="X290" s="99"/>
      <c r="Y290" s="100"/>
    </row>
    <row r="291" spans="22:25" x14ac:dyDescent="0.35">
      <c r="V291" s="97"/>
      <c r="W291" s="98"/>
      <c r="X291" s="99"/>
      <c r="Y291" s="100"/>
    </row>
    <row r="292" spans="22:25" x14ac:dyDescent="0.35">
      <c r="V292" s="97"/>
      <c r="W292" s="98"/>
      <c r="X292" s="99"/>
      <c r="Y292" s="100"/>
    </row>
    <row r="293" spans="22:25" x14ac:dyDescent="0.35">
      <c r="V293" s="97"/>
      <c r="W293" s="98"/>
      <c r="X293" s="99"/>
      <c r="Y293" s="100"/>
    </row>
    <row r="294" spans="22:25" x14ac:dyDescent="0.35">
      <c r="V294" s="97"/>
      <c r="W294" s="98"/>
      <c r="X294" s="99"/>
      <c r="Y294" s="100"/>
    </row>
    <row r="295" spans="22:25" x14ac:dyDescent="0.35">
      <c r="V295" s="97"/>
      <c r="W295" s="98"/>
      <c r="X295" s="99"/>
      <c r="Y295" s="100"/>
    </row>
    <row r="296" spans="22:25" x14ac:dyDescent="0.35">
      <c r="V296" s="97"/>
      <c r="W296" s="98"/>
      <c r="X296" s="99"/>
      <c r="Y296" s="100"/>
    </row>
    <row r="297" spans="22:25" x14ac:dyDescent="0.35">
      <c r="V297" s="97"/>
      <c r="W297" s="98"/>
      <c r="X297" s="99"/>
      <c r="Y297" s="100"/>
    </row>
    <row r="298" spans="22:25" x14ac:dyDescent="0.35">
      <c r="V298" s="97"/>
      <c r="W298" s="98"/>
      <c r="X298" s="99"/>
      <c r="Y298" s="100"/>
    </row>
    <row r="299" spans="22:25" x14ac:dyDescent="0.35">
      <c r="V299" s="97"/>
      <c r="W299" s="98"/>
      <c r="X299" s="99"/>
      <c r="Y299" s="100"/>
    </row>
    <row r="300" spans="22:25" x14ac:dyDescent="0.35">
      <c r="V300" s="97"/>
      <c r="W300" s="98"/>
      <c r="X300" s="99"/>
      <c r="Y300" s="100"/>
    </row>
    <row r="301" spans="22:25" x14ac:dyDescent="0.35">
      <c r="V301" s="97"/>
      <c r="W301" s="98"/>
      <c r="X301" s="99"/>
      <c r="Y301" s="100"/>
    </row>
    <row r="302" spans="22:25" x14ac:dyDescent="0.35">
      <c r="V302" s="97"/>
      <c r="W302" s="98"/>
      <c r="X302" s="99"/>
      <c r="Y302" s="100"/>
    </row>
    <row r="303" spans="22:25" x14ac:dyDescent="0.35">
      <c r="V303" s="97"/>
      <c r="W303" s="98"/>
      <c r="X303" s="99"/>
      <c r="Y303" s="100"/>
    </row>
    <row r="304" spans="22:25" x14ac:dyDescent="0.35">
      <c r="V304" s="97"/>
      <c r="W304" s="98"/>
      <c r="X304" s="99"/>
      <c r="Y304" s="100"/>
    </row>
    <row r="305" spans="22:25" x14ac:dyDescent="0.35">
      <c r="V305" s="97"/>
      <c r="W305" s="98"/>
      <c r="X305" s="99"/>
      <c r="Y305" s="100"/>
    </row>
    <row r="306" spans="22:25" x14ac:dyDescent="0.35">
      <c r="V306" s="97"/>
      <c r="W306" s="98"/>
      <c r="X306" s="99"/>
      <c r="Y306" s="100"/>
    </row>
    <row r="307" spans="22:25" x14ac:dyDescent="0.35">
      <c r="V307" s="97"/>
      <c r="W307" s="98"/>
      <c r="X307" s="99"/>
      <c r="Y307" s="100"/>
    </row>
    <row r="308" spans="22:25" x14ac:dyDescent="0.35">
      <c r="V308" s="97"/>
      <c r="W308" s="98"/>
      <c r="X308" s="99"/>
      <c r="Y308" s="100"/>
    </row>
    <row r="309" spans="22:25" x14ac:dyDescent="0.35">
      <c r="V309" s="97"/>
      <c r="W309" s="98"/>
      <c r="X309" s="99"/>
      <c r="Y309" s="100"/>
    </row>
    <row r="310" spans="22:25" x14ac:dyDescent="0.35">
      <c r="V310" s="97"/>
      <c r="W310" s="98"/>
      <c r="X310" s="99"/>
      <c r="Y310" s="100"/>
    </row>
    <row r="311" spans="22:25" x14ac:dyDescent="0.35">
      <c r="V311" s="97"/>
      <c r="W311" s="98"/>
      <c r="X311" s="99"/>
      <c r="Y311" s="100"/>
    </row>
    <row r="312" spans="22:25" x14ac:dyDescent="0.35">
      <c r="V312" s="97"/>
      <c r="W312" s="98"/>
      <c r="X312" s="99"/>
      <c r="Y312" s="100"/>
    </row>
    <row r="313" spans="22:25" x14ac:dyDescent="0.35">
      <c r="V313" s="97"/>
      <c r="W313" s="98"/>
      <c r="X313" s="99"/>
      <c r="Y313" s="100"/>
    </row>
    <row r="314" spans="22:25" x14ac:dyDescent="0.35">
      <c r="V314" s="97"/>
      <c r="W314" s="98"/>
      <c r="X314" s="99"/>
      <c r="Y314" s="100"/>
    </row>
    <row r="315" spans="22:25" x14ac:dyDescent="0.35">
      <c r="V315" s="97"/>
      <c r="W315" s="98"/>
      <c r="X315" s="99"/>
      <c r="Y315" s="100"/>
    </row>
    <row r="316" spans="22:25" x14ac:dyDescent="0.35">
      <c r="V316" s="97"/>
      <c r="W316" s="98"/>
      <c r="X316" s="99"/>
      <c r="Y316" s="100"/>
    </row>
    <row r="317" spans="22:25" x14ac:dyDescent="0.35">
      <c r="V317" s="97"/>
      <c r="W317" s="98"/>
      <c r="X317" s="99"/>
      <c r="Y317" s="100"/>
    </row>
    <row r="318" spans="22:25" x14ac:dyDescent="0.35">
      <c r="V318" s="97"/>
      <c r="W318" s="98"/>
      <c r="X318" s="99"/>
      <c r="Y318" s="100"/>
    </row>
    <row r="319" spans="22:25" x14ac:dyDescent="0.35">
      <c r="V319" s="97"/>
      <c r="W319" s="98"/>
      <c r="X319" s="99"/>
      <c r="Y319" s="100"/>
    </row>
    <row r="320" spans="22:25" x14ac:dyDescent="0.35">
      <c r="V320" s="97"/>
      <c r="W320" s="98"/>
      <c r="X320" s="99"/>
      <c r="Y320" s="100"/>
    </row>
    <row r="321" spans="22:25" x14ac:dyDescent="0.35">
      <c r="V321" s="97"/>
      <c r="W321" s="98"/>
      <c r="X321" s="99"/>
      <c r="Y321" s="100"/>
    </row>
    <row r="322" spans="22:25" x14ac:dyDescent="0.35">
      <c r="V322" s="97"/>
      <c r="W322" s="98"/>
      <c r="X322" s="99"/>
      <c r="Y322" s="100"/>
    </row>
    <row r="323" spans="22:25" x14ac:dyDescent="0.35">
      <c r="V323" s="97"/>
      <c r="W323" s="98"/>
      <c r="X323" s="99"/>
      <c r="Y323" s="100"/>
    </row>
    <row r="324" spans="22:25" x14ac:dyDescent="0.35">
      <c r="V324" s="97"/>
      <c r="W324" s="98"/>
      <c r="X324" s="99"/>
      <c r="Y324" s="100"/>
    </row>
    <row r="325" spans="22:25" x14ac:dyDescent="0.35">
      <c r="V325" s="97"/>
      <c r="W325" s="98"/>
      <c r="X325" s="99"/>
      <c r="Y325" s="100"/>
    </row>
    <row r="326" spans="22:25" x14ac:dyDescent="0.35">
      <c r="V326" s="97"/>
      <c r="W326" s="98"/>
      <c r="X326" s="99"/>
      <c r="Y326" s="100"/>
    </row>
    <row r="327" spans="22:25" x14ac:dyDescent="0.35">
      <c r="V327" s="97"/>
      <c r="W327" s="98"/>
      <c r="X327" s="99"/>
      <c r="Y327" s="100"/>
    </row>
    <row r="328" spans="22:25" x14ac:dyDescent="0.35">
      <c r="V328" s="97"/>
      <c r="W328" s="98"/>
      <c r="X328" s="99"/>
      <c r="Y328" s="100"/>
    </row>
    <row r="329" spans="22:25" x14ac:dyDescent="0.35">
      <c r="V329" s="97"/>
      <c r="W329" s="98"/>
      <c r="X329" s="99"/>
      <c r="Y329" s="100"/>
    </row>
    <row r="330" spans="22:25" x14ac:dyDescent="0.35">
      <c r="V330" s="97"/>
      <c r="W330" s="98"/>
      <c r="X330" s="99"/>
      <c r="Y330" s="100"/>
    </row>
    <row r="331" spans="22:25" x14ac:dyDescent="0.35">
      <c r="V331" s="97"/>
      <c r="W331" s="98"/>
      <c r="X331" s="99"/>
      <c r="Y331" s="100"/>
    </row>
    <row r="332" spans="22:25" x14ac:dyDescent="0.35">
      <c r="V332" s="97"/>
      <c r="W332" s="98"/>
      <c r="X332" s="99"/>
      <c r="Y332" s="100"/>
    </row>
    <row r="333" spans="22:25" x14ac:dyDescent="0.35">
      <c r="V333" s="97"/>
      <c r="W333" s="98"/>
      <c r="X333" s="99"/>
      <c r="Y333" s="100"/>
    </row>
    <row r="334" spans="22:25" x14ac:dyDescent="0.35">
      <c r="V334" s="97"/>
      <c r="W334" s="98"/>
      <c r="X334" s="99"/>
      <c r="Y334" s="100"/>
    </row>
    <row r="335" spans="22:25" x14ac:dyDescent="0.35">
      <c r="V335" s="97"/>
      <c r="W335" s="98"/>
      <c r="X335" s="99"/>
      <c r="Y335" s="100"/>
    </row>
    <row r="336" spans="22:25" x14ac:dyDescent="0.35">
      <c r="V336" s="97"/>
      <c r="W336" s="98"/>
      <c r="X336" s="99"/>
      <c r="Y336" s="100"/>
    </row>
    <row r="337" spans="22:25" x14ac:dyDescent="0.35">
      <c r="V337" s="97"/>
      <c r="W337" s="98"/>
      <c r="X337" s="99"/>
      <c r="Y337" s="100"/>
    </row>
    <row r="338" spans="22:25" x14ac:dyDescent="0.35">
      <c r="V338" s="97"/>
      <c r="W338" s="98"/>
      <c r="X338" s="99"/>
      <c r="Y338" s="100"/>
    </row>
  </sheetData>
  <autoFilter ref="A2:Z105"/>
  <mergeCells count="327">
    <mergeCell ref="Z82:Z85"/>
    <mergeCell ref="W21:W22"/>
    <mergeCell ref="X21:X22"/>
    <mergeCell ref="Y21:Y22"/>
    <mergeCell ref="V3:V4"/>
    <mergeCell ref="V7:V9"/>
    <mergeCell ref="W10:W13"/>
    <mergeCell ref="X10:X13"/>
    <mergeCell ref="Y10:Y13"/>
    <mergeCell ref="Z10:Z13"/>
    <mergeCell ref="W61:W65"/>
    <mergeCell ref="X61:X65"/>
    <mergeCell ref="Y61:Y65"/>
    <mergeCell ref="X67:X69"/>
    <mergeCell ref="Y67:Y69"/>
    <mergeCell ref="Z67:Z69"/>
    <mergeCell ref="Z70:Z73"/>
    <mergeCell ref="Z40:Z41"/>
    <mergeCell ref="X36:X39"/>
    <mergeCell ref="V34:V35"/>
    <mergeCell ref="Z32:Z33"/>
    <mergeCell ref="Z27:Z28"/>
    <mergeCell ref="Z21:Z22"/>
    <mergeCell ref="V16:V18"/>
    <mergeCell ref="M101:M102"/>
    <mergeCell ref="G101:G105"/>
    <mergeCell ref="H101:H102"/>
    <mergeCell ref="I101:I102"/>
    <mergeCell ref="O97:O99"/>
    <mergeCell ref="V97:V99"/>
    <mergeCell ref="X103:X104"/>
    <mergeCell ref="Y103:Y104"/>
    <mergeCell ref="Y36:Y39"/>
    <mergeCell ref="V36:V42"/>
    <mergeCell ref="W48:W50"/>
    <mergeCell ref="X48:X50"/>
    <mergeCell ref="Y48:Y50"/>
    <mergeCell ref="X53:X55"/>
    <mergeCell ref="Y53:Y55"/>
    <mergeCell ref="W58:W59"/>
    <mergeCell ref="X58:X59"/>
    <mergeCell ref="Y58:Y59"/>
    <mergeCell ref="V91:V94"/>
    <mergeCell ref="V87:V90"/>
    <mergeCell ref="V61:V65"/>
    <mergeCell ref="I70:I73"/>
    <mergeCell ref="X82:X85"/>
    <mergeCell ref="Y82:Y85"/>
    <mergeCell ref="M97:M99"/>
    <mergeCell ref="I93:I94"/>
    <mergeCell ref="J93:J94"/>
    <mergeCell ref="K93:K94"/>
    <mergeCell ref="L93:L94"/>
    <mergeCell ref="M93:M94"/>
    <mergeCell ref="A3:A105"/>
    <mergeCell ref="A1:Z1"/>
    <mergeCell ref="V103:V105"/>
    <mergeCell ref="Z103:Z105"/>
    <mergeCell ref="N103:N105"/>
    <mergeCell ref="Z101:Z102"/>
    <mergeCell ref="H103:H105"/>
    <mergeCell ref="I103:I104"/>
    <mergeCell ref="J103:J104"/>
    <mergeCell ref="K103:K104"/>
    <mergeCell ref="V101:V102"/>
    <mergeCell ref="N101:N102"/>
    <mergeCell ref="O101:O102"/>
    <mergeCell ref="S101:S102"/>
    <mergeCell ref="O103:O105"/>
    <mergeCell ref="J101:J102"/>
    <mergeCell ref="K101:K102"/>
    <mergeCell ref="L101:L102"/>
    <mergeCell ref="D91:D100"/>
    <mergeCell ref="E91:E100"/>
    <mergeCell ref="F91:F100"/>
    <mergeCell ref="G91:G100"/>
    <mergeCell ref="H91:H95"/>
    <mergeCell ref="N91:N94"/>
    <mergeCell ref="O91:O94"/>
    <mergeCell ref="I88:I90"/>
    <mergeCell ref="J88:J90"/>
    <mergeCell ref="K88:K90"/>
    <mergeCell ref="L88:L90"/>
    <mergeCell ref="M88:M90"/>
    <mergeCell ref="O86:O90"/>
    <mergeCell ref="E86:E90"/>
    <mergeCell ref="F86:F90"/>
    <mergeCell ref="G86:G90"/>
    <mergeCell ref="H86:H90"/>
    <mergeCell ref="N86:N90"/>
    <mergeCell ref="N97:N99"/>
    <mergeCell ref="H97:H99"/>
    <mergeCell ref="I97:I99"/>
    <mergeCell ref="J97:J99"/>
    <mergeCell ref="K97:K99"/>
    <mergeCell ref="L97:L99"/>
    <mergeCell ref="I82:I85"/>
    <mergeCell ref="J82:J85"/>
    <mergeCell ref="K82:K85"/>
    <mergeCell ref="L82:L85"/>
    <mergeCell ref="M82:M85"/>
    <mergeCell ref="I79:I80"/>
    <mergeCell ref="J79:J80"/>
    <mergeCell ref="K79:K80"/>
    <mergeCell ref="L79:L80"/>
    <mergeCell ref="M79:M80"/>
    <mergeCell ref="G74:G85"/>
    <mergeCell ref="H74:H85"/>
    <mergeCell ref="N74:N81"/>
    <mergeCell ref="X70:X73"/>
    <mergeCell ref="Y70:Y73"/>
    <mergeCell ref="N70:N73"/>
    <mergeCell ref="O70:O73"/>
    <mergeCell ref="V70:V73"/>
    <mergeCell ref="W70:W73"/>
    <mergeCell ref="H70:H73"/>
    <mergeCell ref="J70:J73"/>
    <mergeCell ref="K70:K73"/>
    <mergeCell ref="L70:L73"/>
    <mergeCell ref="I76:I78"/>
    <mergeCell ref="J76:J78"/>
    <mergeCell ref="K76:K78"/>
    <mergeCell ref="L76:L78"/>
    <mergeCell ref="M76:M78"/>
    <mergeCell ref="O74:O81"/>
    <mergeCell ref="V76:V78"/>
    <mergeCell ref="O82:O85"/>
    <mergeCell ref="V82:V85"/>
    <mergeCell ref="N82:N85"/>
    <mergeCell ref="V79:V81"/>
    <mergeCell ref="H67:H69"/>
    <mergeCell ref="I67:I69"/>
    <mergeCell ref="J67:J69"/>
    <mergeCell ref="K67:K69"/>
    <mergeCell ref="L67:L69"/>
    <mergeCell ref="U58:U59"/>
    <mergeCell ref="I63:I65"/>
    <mergeCell ref="J63:J65"/>
    <mergeCell ref="K63:K65"/>
    <mergeCell ref="L63:L65"/>
    <mergeCell ref="N61:N65"/>
    <mergeCell ref="O61:O65"/>
    <mergeCell ref="H56:H60"/>
    <mergeCell ref="I56:I57"/>
    <mergeCell ref="J56:J57"/>
    <mergeCell ref="K56:K57"/>
    <mergeCell ref="L56:L57"/>
    <mergeCell ref="M56:M57"/>
    <mergeCell ref="H61:H65"/>
    <mergeCell ref="I61:I62"/>
    <mergeCell ref="J61:J62"/>
    <mergeCell ref="Z51:Z52"/>
    <mergeCell ref="N51:N52"/>
    <mergeCell ref="O51:O52"/>
    <mergeCell ref="V51:V52"/>
    <mergeCell ref="Z53:Z54"/>
    <mergeCell ref="N53:N55"/>
    <mergeCell ref="O53:O55"/>
    <mergeCell ref="V53:V55"/>
    <mergeCell ref="O67:O69"/>
    <mergeCell ref="V67:V69"/>
    <mergeCell ref="N67:N69"/>
    <mergeCell ref="Z58:Z59"/>
    <mergeCell ref="S48:S50"/>
    <mergeCell ref="T48:T50"/>
    <mergeCell ref="G48:G50"/>
    <mergeCell ref="H48:H50"/>
    <mergeCell ref="K61:K62"/>
    <mergeCell ref="L61:L62"/>
    <mergeCell ref="M61:M62"/>
    <mergeCell ref="P48:P50"/>
    <mergeCell ref="P58:P59"/>
    <mergeCell ref="Q58:Q59"/>
    <mergeCell ref="Z43:Z47"/>
    <mergeCell ref="E43:E47"/>
    <mergeCell ref="F43:F47"/>
    <mergeCell ref="G43:G47"/>
    <mergeCell ref="H43:H47"/>
    <mergeCell ref="N43:N47"/>
    <mergeCell ref="O43:O47"/>
    <mergeCell ref="R58:R59"/>
    <mergeCell ref="V56:V60"/>
    <mergeCell ref="S58:S59"/>
    <mergeCell ref="T58:T59"/>
    <mergeCell ref="H53:H55"/>
    <mergeCell ref="I53:I54"/>
    <mergeCell ref="J53:J54"/>
    <mergeCell ref="K53:K54"/>
    <mergeCell ref="L53:L54"/>
    <mergeCell ref="M53:M54"/>
    <mergeCell ref="Z48:Z50"/>
    <mergeCell ref="E51:E73"/>
    <mergeCell ref="F51:F73"/>
    <mergeCell ref="U48:U50"/>
    <mergeCell ref="V48:V50"/>
    <mergeCell ref="Q48:Q50"/>
    <mergeCell ref="R48:R50"/>
    <mergeCell ref="S40:S41"/>
    <mergeCell ref="T40:T41"/>
    <mergeCell ref="U40:U41"/>
    <mergeCell ref="W40:W41"/>
    <mergeCell ref="P40:P41"/>
    <mergeCell ref="Q40:Q41"/>
    <mergeCell ref="R40:R41"/>
    <mergeCell ref="P38:P39"/>
    <mergeCell ref="I38:I39"/>
    <mergeCell ref="J38:J39"/>
    <mergeCell ref="K38:K39"/>
    <mergeCell ref="L38:L39"/>
    <mergeCell ref="M38:M39"/>
    <mergeCell ref="D36:D73"/>
    <mergeCell ref="E36:E42"/>
    <mergeCell ref="F36:F42"/>
    <mergeCell ref="G36:G42"/>
    <mergeCell ref="H36:H42"/>
    <mergeCell ref="N36:N42"/>
    <mergeCell ref="O36:O42"/>
    <mergeCell ref="E32:E35"/>
    <mergeCell ref="F32:F35"/>
    <mergeCell ref="G32:G35"/>
    <mergeCell ref="N56:N60"/>
    <mergeCell ref="O56:O60"/>
    <mergeCell ref="H34:H35"/>
    <mergeCell ref="N34:N35"/>
    <mergeCell ref="O34:O35"/>
    <mergeCell ref="N48:N50"/>
    <mergeCell ref="O48:O50"/>
    <mergeCell ref="G51:G73"/>
    <mergeCell ref="H51:H52"/>
    <mergeCell ref="I51:I52"/>
    <mergeCell ref="J51:J52"/>
    <mergeCell ref="K51:K52"/>
    <mergeCell ref="L51:L52"/>
    <mergeCell ref="M51:M52"/>
    <mergeCell ref="L30:L31"/>
    <mergeCell ref="M30:M31"/>
    <mergeCell ref="H27:H31"/>
    <mergeCell ref="N27:N31"/>
    <mergeCell ref="O27:O31"/>
    <mergeCell ref="V27:V31"/>
    <mergeCell ref="S32:S33"/>
    <mergeCell ref="V32:V33"/>
    <mergeCell ref="N32:N33"/>
    <mergeCell ref="O32:O33"/>
    <mergeCell ref="L32:L33"/>
    <mergeCell ref="M32:M33"/>
    <mergeCell ref="H32:H33"/>
    <mergeCell ref="I32:I33"/>
    <mergeCell ref="J32:J33"/>
    <mergeCell ref="K32:K33"/>
    <mergeCell ref="Z19:Z20"/>
    <mergeCell ref="P21:P22"/>
    <mergeCell ref="Q21:Q22"/>
    <mergeCell ref="R21:R22"/>
    <mergeCell ref="N19:N22"/>
    <mergeCell ref="O19:O22"/>
    <mergeCell ref="V19:V22"/>
    <mergeCell ref="S21:S22"/>
    <mergeCell ref="U23:U24"/>
    <mergeCell ref="V23:V24"/>
    <mergeCell ref="Z23:Z24"/>
    <mergeCell ref="S23:S24"/>
    <mergeCell ref="T23:T24"/>
    <mergeCell ref="N23:N24"/>
    <mergeCell ref="O23:O24"/>
    <mergeCell ref="P23:P24"/>
    <mergeCell ref="Q23:Q24"/>
    <mergeCell ref="R23:R24"/>
    <mergeCell ref="W23:W24"/>
    <mergeCell ref="S10:S13"/>
    <mergeCell ref="T10:T13"/>
    <mergeCell ref="U10:U13"/>
    <mergeCell ref="V10:V15"/>
    <mergeCell ref="Q10:Q13"/>
    <mergeCell ref="R10:R13"/>
    <mergeCell ref="P10:P13"/>
    <mergeCell ref="G19:G31"/>
    <mergeCell ref="H19:H26"/>
    <mergeCell ref="I19:I22"/>
    <mergeCell ref="J19:J22"/>
    <mergeCell ref="K19:K22"/>
    <mergeCell ref="L19:L22"/>
    <mergeCell ref="M19:M22"/>
    <mergeCell ref="T21:T22"/>
    <mergeCell ref="U21:U22"/>
    <mergeCell ref="I23:I24"/>
    <mergeCell ref="J23:J24"/>
    <mergeCell ref="K23:K24"/>
    <mergeCell ref="L23:L24"/>
    <mergeCell ref="M23:M24"/>
    <mergeCell ref="I30:I31"/>
    <mergeCell ref="J30:J31"/>
    <mergeCell ref="K30:K31"/>
    <mergeCell ref="O16:O18"/>
    <mergeCell ref="E7:E18"/>
    <mergeCell ref="F7:F18"/>
    <mergeCell ref="G7:G18"/>
    <mergeCell ref="J7:J18"/>
    <mergeCell ref="K7:K18"/>
    <mergeCell ref="L7:L18"/>
    <mergeCell ref="M7:M18"/>
    <mergeCell ref="H7:H18"/>
    <mergeCell ref="I7:I18"/>
    <mergeCell ref="G3:G6"/>
    <mergeCell ref="H3:H6"/>
    <mergeCell ref="N10:N15"/>
    <mergeCell ref="O10:O15"/>
    <mergeCell ref="X23:X24"/>
    <mergeCell ref="Y23:Y24"/>
    <mergeCell ref="B3:B105"/>
    <mergeCell ref="C3:C105"/>
    <mergeCell ref="D3:D35"/>
    <mergeCell ref="E3:E6"/>
    <mergeCell ref="F3:F6"/>
    <mergeCell ref="E48:E50"/>
    <mergeCell ref="F48:F50"/>
    <mergeCell ref="D74:D90"/>
    <mergeCell ref="E74:E85"/>
    <mergeCell ref="E19:E31"/>
    <mergeCell ref="F19:F31"/>
    <mergeCell ref="F74:F85"/>
    <mergeCell ref="D101:D105"/>
    <mergeCell ref="E101:E105"/>
    <mergeCell ref="F101:F105"/>
    <mergeCell ref="N7:N9"/>
    <mergeCell ref="O7:O9"/>
    <mergeCell ref="N16:N18"/>
  </mergeCells>
  <pageMargins left="0.70866141732283472" right="0.70866141732283472" top="0.74803149606299213" bottom="0.74803149606299213" header="0.31496062992125984" footer="0.31496062992125984"/>
  <pageSetup paperSize="14"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VIKI DE LA ROSA</dc:creator>
  <cp:lastModifiedBy>luz marina severiche monroy</cp:lastModifiedBy>
  <dcterms:created xsi:type="dcterms:W3CDTF">2020-01-23T16:30:53Z</dcterms:created>
  <dcterms:modified xsi:type="dcterms:W3CDTF">2020-01-29T20:04:35Z</dcterms:modified>
</cp:coreProperties>
</file>