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luzma\OneDrive\Documentos\PLANES DE ACCION 2020\"/>
    </mc:Choice>
  </mc:AlternateContent>
  <xr:revisionPtr revIDLastSave="0" documentId="8_{50487949-DE2B-4815-883E-47DCEA678ADC}" xr6:coauthVersionLast="45" xr6:coauthVersionMax="45" xr10:uidLastSave="{00000000-0000-0000-0000-000000000000}"/>
  <bookViews>
    <workbookView xWindow="-110" yWindow="-110" windowWidth="19420" windowHeight="10420" xr2:uid="{00000000-000D-0000-FFFF-FFFF00000000}"/>
  </bookViews>
  <sheets>
    <sheet name="plan de acción" sheetId="1" r:id="rId1"/>
  </sheets>
  <definedNames>
    <definedName name="_xlnm._FilterDatabase" localSheetId="0" hidden="1">'plan de acción'!$A$3:$AD$70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3" i="1" l="1"/>
  <c r="Y19" i="1" l="1"/>
  <c r="Y20" i="1"/>
  <c r="Y21" i="1"/>
  <c r="Y28" i="1"/>
  <c r="Y33" i="1"/>
  <c r="Y35" i="1"/>
  <c r="Y49" i="1"/>
  <c r="Y72" i="1"/>
  <c r="K28" i="1"/>
  <c r="K18" i="1"/>
  <c r="K16" i="1"/>
  <c r="K15" i="1"/>
  <c r="K14" i="1"/>
  <c r="K10" i="1"/>
  <c r="K11" i="1"/>
  <c r="K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estela</author>
  </authors>
  <commentList>
    <comment ref="J3" authorId="0" shapeId="0" xr:uid="{00000000-0006-0000-0000-000001000000}">
      <text>
        <r>
          <rPr>
            <b/>
            <sz val="9"/>
            <color rgb="FF000000"/>
            <rFont val="Tahoma"/>
            <family val="2"/>
          </rPr>
          <t>Usuario:</t>
        </r>
        <r>
          <rPr>
            <sz val="9"/>
            <color rgb="FF000000"/>
            <rFont val="Tahoma"/>
            <family val="2"/>
          </rPr>
          <t xml:space="preserve">
</t>
        </r>
        <r>
          <rPr>
            <sz val="9"/>
            <color rgb="FF000000"/>
            <rFont val="Tahoma"/>
            <family val="2"/>
          </rPr>
          <t>AL CUATRIENIO</t>
        </r>
      </text>
    </comment>
    <comment ref="T3" authorId="0" shapeId="0" xr:uid="{00000000-0006-0000-0000-000002000000}">
      <text>
        <r>
          <rPr>
            <b/>
            <sz val="9"/>
            <color rgb="FF000000"/>
            <rFont val="Tahoma"/>
            <family val="2"/>
          </rPr>
          <t>Usuario:</t>
        </r>
        <r>
          <rPr>
            <sz val="9"/>
            <color rgb="FF000000"/>
            <rFont val="Tahoma"/>
            <family val="2"/>
          </rPr>
          <t xml:space="preserve">
</t>
        </r>
        <r>
          <rPr>
            <sz val="9"/>
            <color rgb="FF000000"/>
            <rFont val="Tahoma"/>
            <family val="2"/>
          </rPr>
          <t xml:space="preserve">Cada entidad de acuerdo a
</t>
        </r>
        <r>
          <rPr>
            <sz val="9"/>
            <color rgb="FF000000"/>
            <rFont val="Tahoma"/>
            <family val="2"/>
          </rPr>
          <t xml:space="preserve">su planeación definirá el periodo y grado de avance de la
</t>
        </r>
        <r>
          <rPr>
            <sz val="9"/>
            <color rgb="FF000000"/>
            <rFont val="Tahoma"/>
            <family val="2"/>
          </rPr>
          <t xml:space="preserve">actividad de acuerdo con la programación de reportes y
</t>
        </r>
        <r>
          <rPr>
            <sz val="9"/>
            <color rgb="FF000000"/>
            <rFont val="Tahoma"/>
            <family val="2"/>
          </rPr>
          <t xml:space="preserve">seguimiento para verificar este cumplimiento
</t>
        </r>
      </text>
    </comment>
    <comment ref="K10" authorId="1" shapeId="0" xr:uid="{00000000-0006-0000-0000-000003000000}">
      <text>
        <r>
          <rPr>
            <b/>
            <sz val="9"/>
            <color indexed="81"/>
            <rFont val="Tahoma"/>
            <family val="2"/>
          </rPr>
          <t>luz estela:</t>
        </r>
        <r>
          <rPr>
            <sz val="9"/>
            <color indexed="81"/>
            <rFont val="Tahoma"/>
            <family val="2"/>
          </rPr>
          <t xml:space="preserve">
Beneficiarios</t>
        </r>
      </text>
    </comment>
    <comment ref="K11" authorId="1" shapeId="0" xr:uid="{00000000-0006-0000-0000-000004000000}">
      <text>
        <r>
          <rPr>
            <b/>
            <sz val="9"/>
            <color indexed="81"/>
            <rFont val="Tahoma"/>
            <family val="2"/>
          </rPr>
          <t>luz estela:</t>
        </r>
        <r>
          <rPr>
            <sz val="9"/>
            <color indexed="81"/>
            <rFont val="Tahoma"/>
            <family val="2"/>
          </rPr>
          <t xml:space="preserve">
Beneficiarios</t>
        </r>
      </text>
    </comment>
    <comment ref="K12" authorId="1" shapeId="0" xr:uid="{00000000-0006-0000-0000-000005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K14" authorId="1" shapeId="0" xr:uid="{00000000-0006-0000-0000-000006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K15" authorId="1" shapeId="0" xr:uid="{00000000-0006-0000-0000-000007000000}">
      <text>
        <r>
          <rPr>
            <b/>
            <sz val="9"/>
            <color indexed="81"/>
            <rFont val="Tahoma"/>
            <family val="2"/>
          </rPr>
          <t>luz estela:</t>
        </r>
        <r>
          <rPr>
            <sz val="9"/>
            <color indexed="81"/>
            <rFont val="Tahoma"/>
            <family val="2"/>
          </rPr>
          <t xml:space="preserve">
Beneficiarios</t>
        </r>
      </text>
    </comment>
    <comment ref="K16" authorId="1" shapeId="0" xr:uid="{00000000-0006-0000-0000-000008000000}">
      <text>
        <r>
          <rPr>
            <b/>
            <sz val="9"/>
            <color indexed="81"/>
            <rFont val="Tahoma"/>
            <family val="2"/>
          </rPr>
          <t>luz estela:</t>
        </r>
        <r>
          <rPr>
            <sz val="9"/>
            <color indexed="81"/>
            <rFont val="Tahoma"/>
            <family val="2"/>
          </rPr>
          <t xml:space="preserve">
Beneficiarios</t>
        </r>
      </text>
    </comment>
    <comment ref="K18" authorId="1" shapeId="0" xr:uid="{00000000-0006-0000-0000-000009000000}">
      <text>
        <r>
          <rPr>
            <b/>
            <sz val="9"/>
            <color indexed="81"/>
            <rFont val="Tahoma"/>
            <family val="2"/>
          </rPr>
          <t>luz estela:</t>
        </r>
        <r>
          <rPr>
            <sz val="9"/>
            <color indexed="81"/>
            <rFont val="Tahoma"/>
            <family val="2"/>
          </rPr>
          <t xml:space="preserve">
Beneficiarios</t>
        </r>
      </text>
    </comment>
    <comment ref="Y19" authorId="1" shapeId="0" xr:uid="{00000000-0006-0000-0000-00000A000000}">
      <text>
        <r>
          <rPr>
            <b/>
            <sz val="9"/>
            <color rgb="FF000000"/>
            <rFont val="Tahoma"/>
            <family val="2"/>
          </rPr>
          <t>luz estela:</t>
        </r>
        <r>
          <rPr>
            <sz val="9"/>
            <color rgb="FF000000"/>
            <rFont val="Tahoma"/>
            <family val="2"/>
          </rPr>
          <t xml:space="preserve">
</t>
        </r>
        <r>
          <rPr>
            <sz val="9"/>
            <color rgb="FF000000"/>
            <rFont val="Tahoma"/>
            <family val="2"/>
          </rPr>
          <t>LEP:  192806114+727104415 - TAM-CREDITO INTERNO</t>
        </r>
      </text>
    </comment>
    <comment ref="K28" authorId="1" shapeId="0" xr:uid="{00000000-0006-0000-0000-00000B000000}">
      <text>
        <r>
          <rPr>
            <b/>
            <sz val="9"/>
            <color indexed="81"/>
            <rFont val="Tahoma"/>
            <family val="2"/>
          </rPr>
          <t>luz estela:</t>
        </r>
        <r>
          <rPr>
            <sz val="9"/>
            <color indexed="81"/>
            <rFont val="Tahoma"/>
            <family val="2"/>
          </rPr>
          <t xml:space="preserve">
Beneficiarios</t>
        </r>
      </text>
    </comment>
    <comment ref="K29" authorId="1" shapeId="0" xr:uid="{00000000-0006-0000-0000-00000C000000}">
      <text>
        <r>
          <rPr>
            <b/>
            <sz val="9"/>
            <color indexed="81"/>
            <rFont val="Tahoma"/>
            <family val="2"/>
          </rPr>
          <t>Beneficiarios</t>
        </r>
      </text>
    </comment>
    <comment ref="K30" authorId="1" shapeId="0" xr:uid="{00000000-0006-0000-0000-00000D000000}">
      <text>
        <r>
          <rPr>
            <b/>
            <sz val="9"/>
            <color indexed="81"/>
            <rFont val="Tahoma"/>
            <family val="2"/>
          </rPr>
          <t>luz estela:</t>
        </r>
        <r>
          <rPr>
            <sz val="9"/>
            <color indexed="81"/>
            <rFont val="Tahoma"/>
            <family val="2"/>
          </rPr>
          <t xml:space="preserve">
Beneficiarios</t>
        </r>
      </text>
    </comment>
    <comment ref="K31" authorId="1" shapeId="0" xr:uid="{00000000-0006-0000-0000-00000E000000}">
      <text>
        <r>
          <rPr>
            <b/>
            <sz val="9"/>
            <color indexed="81"/>
            <rFont val="Tahoma"/>
            <family val="2"/>
          </rPr>
          <t>luz estela:</t>
        </r>
        <r>
          <rPr>
            <sz val="9"/>
            <color indexed="81"/>
            <rFont val="Tahoma"/>
            <family val="2"/>
          </rPr>
          <t xml:space="preserve">
Beneficiarios</t>
        </r>
      </text>
    </comment>
    <comment ref="K32" authorId="1" shapeId="0" xr:uid="{00000000-0006-0000-0000-00000F000000}">
      <text>
        <r>
          <rPr>
            <b/>
            <sz val="9"/>
            <color indexed="81"/>
            <rFont val="Tahoma"/>
            <family val="2"/>
          </rPr>
          <t>luz estela:</t>
        </r>
        <r>
          <rPr>
            <sz val="9"/>
            <color indexed="81"/>
            <rFont val="Tahoma"/>
            <family val="2"/>
          </rPr>
          <t xml:space="preserve">
Beneficiarios</t>
        </r>
      </text>
    </comment>
    <comment ref="Y35" authorId="1" shapeId="0" xr:uid="{00000000-0006-0000-0000-000010000000}">
      <text>
        <r>
          <rPr>
            <b/>
            <sz val="9"/>
            <color indexed="81"/>
            <rFont val="Tahoma"/>
            <family val="2"/>
          </rPr>
          <t>luz estela:</t>
        </r>
        <r>
          <rPr>
            <sz val="9"/>
            <color indexed="81"/>
            <rFont val="Tahoma"/>
            <family val="2"/>
          </rPr>
          <t xml:space="preserve">
149 millones + 78 millones+20 millones  de SS de artistas</t>
        </r>
      </text>
    </comment>
    <comment ref="K45" authorId="1" shapeId="0" xr:uid="{00000000-0006-0000-0000-000011000000}">
      <text>
        <r>
          <rPr>
            <b/>
            <sz val="9"/>
            <color indexed="81"/>
            <rFont val="Tahoma"/>
            <family val="2"/>
          </rPr>
          <t>luz estela:</t>
        </r>
        <r>
          <rPr>
            <sz val="9"/>
            <color indexed="81"/>
            <rFont val="Tahoma"/>
            <family val="2"/>
          </rPr>
          <t xml:space="preserve">
Grupos participantes en las fiestas y festejos del Distrito</t>
        </r>
      </text>
    </comment>
    <comment ref="K46" authorId="1" shapeId="0" xr:uid="{00000000-0006-0000-0000-000012000000}">
      <text>
        <r>
          <rPr>
            <b/>
            <sz val="9"/>
            <color indexed="81"/>
            <rFont val="Tahoma"/>
            <family val="2"/>
          </rPr>
          <t>luz estela:</t>
        </r>
        <r>
          <rPr>
            <sz val="9"/>
            <color indexed="81"/>
            <rFont val="Tahoma"/>
            <family val="2"/>
          </rPr>
          <t xml:space="preserve">
Grupos participantes en las fiestas y festejos del Distrito</t>
        </r>
      </text>
    </comment>
    <comment ref="K48" authorId="1" shapeId="0" xr:uid="{00000000-0006-0000-0000-000013000000}">
      <text>
        <r>
          <rPr>
            <b/>
            <sz val="9"/>
            <color indexed="81"/>
            <rFont val="Tahoma"/>
            <family val="2"/>
          </rPr>
          <t>luz estela:</t>
        </r>
        <r>
          <rPr>
            <sz val="9"/>
            <color indexed="81"/>
            <rFont val="Tahoma"/>
            <family val="2"/>
          </rPr>
          <t xml:space="preserve">
Grupos participantes en fiestas y festejos del Distrito</t>
        </r>
      </text>
    </comment>
    <comment ref="K49" authorId="1" shapeId="0" xr:uid="{00000000-0006-0000-0000-000014000000}">
      <text>
        <r>
          <rPr>
            <b/>
            <sz val="9"/>
            <color indexed="81"/>
            <rFont val="Tahoma"/>
            <family val="2"/>
          </rPr>
          <t>luz estela:</t>
        </r>
        <r>
          <rPr>
            <sz val="9"/>
            <color indexed="81"/>
            <rFont val="Tahoma"/>
            <family val="2"/>
          </rPr>
          <t xml:space="preserve">
Grupos participantes en las fiestas y festejos del Distrito
</t>
        </r>
      </text>
    </comment>
    <comment ref="Y51" authorId="1" shapeId="0" xr:uid="{00000000-0006-0000-0000-000015000000}">
      <text>
        <r>
          <rPr>
            <b/>
            <sz val="9"/>
            <color indexed="81"/>
            <rFont val="Tahoma"/>
            <family val="2"/>
          </rPr>
          <t>luz estela:</t>
        </r>
        <r>
          <rPr>
            <sz val="9"/>
            <color indexed="81"/>
            <rFont val="Tahoma"/>
            <family val="2"/>
          </rPr>
          <t xml:space="preserve">
Contextos poblacionales</t>
        </r>
      </text>
    </comment>
  </commentList>
</comments>
</file>

<file path=xl/sharedStrings.xml><?xml version="1.0" encoding="utf-8"?>
<sst xmlns="http://schemas.openxmlformats.org/spreadsheetml/2006/main" count="355" uniqueCount="248">
  <si>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</si>
  <si>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</si>
  <si>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</si>
  <si>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</si>
  <si>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</si>
  <si>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</si>
  <si>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</si>
  <si>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</si>
  <si>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</si>
  <si>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</si>
  <si>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</si>
  <si>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Código de proyecto BPIM</t>
  </si>
  <si>
    <t>Objetivo del proyecto</t>
  </si>
  <si>
    <t>ACTIVIDADES DE PROYECTO</t>
  </si>
  <si>
    <t>Valor Absoluto de la Actividad del  Proyecto 2020-2023</t>
  </si>
  <si>
    <t xml:space="preserve">Fecha de inicio </t>
  </si>
  <si>
    <t xml:space="preserve">Fecha de Terminación </t>
  </si>
  <si>
    <t>Porcentaje de avance</t>
  </si>
  <si>
    <t xml:space="preserve">DEPENDENCIA RESPONSABLE </t>
  </si>
  <si>
    <t>NOMBRE DEL RESPONSABLE</t>
  </si>
  <si>
    <t>Fuente de Financiación</t>
  </si>
  <si>
    <t>Rubro Presupuestal</t>
  </si>
  <si>
    <t>Código Presupuestal</t>
  </si>
  <si>
    <t>Apropiación Definitiva
(en pesos)</t>
  </si>
  <si>
    <t>Observación</t>
  </si>
  <si>
    <t>Cartagena Incluyente</t>
  </si>
  <si>
    <t>Línea estratégica artes, cultura y patrimonio para una Cartagena Incluyente</t>
  </si>
  <si>
    <t xml:space="preserve">Porcentaje de participantes en procesos de promoción de lectura en las bibliotecas del Distrito.
</t>
  </si>
  <si>
    <t xml:space="preserve">335.815
</t>
  </si>
  <si>
    <t xml:space="preserve">Incrementar en un 20% los participantes en procesos de promoción de lectura adecuados a las condiciones sanitarias, de comunicación y a las restricciones de bioseguridad que establezcan las autoridades competentes
</t>
  </si>
  <si>
    <t>Mediación y bibliotecas para la inclusión</t>
  </si>
  <si>
    <t xml:space="preserve">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 
</t>
  </si>
  <si>
    <t xml:space="preserve">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 
</t>
  </si>
  <si>
    <t>Grimaldo Aparicio</t>
  </si>
  <si>
    <t xml:space="preserve">1.       Mejorar las condiciones de acceso y accesibilidad de las bibliotecas de la Red de Bibliotecas Públicas del Distrito, mediante la implementación de protocolos y estándares de bioseguridad adaptadas a su entorno. </t>
  </si>
  <si>
    <t>2.       Realizar la catalogación, sistematización y digitalización del acervo bibliográfico y documental de la Red de Bibliotecas Públicas del Distrito.</t>
  </si>
  <si>
    <t>3.      Realizar procesos de capacitación para cualificar el personal de bibliotecas (Coordinadores, mediadores) en buenas prácticas situadas de enseñanza-aprendizaje y enfoques diferenciales, que mejoren la gestión bibliotecaria, alfabetización digital y mediación de calidad  en alianzas con entidades locales, nacionales e internacionales.</t>
  </si>
  <si>
    <t>4. Realizar encuentro distrital y/o nacional de bibliotecarios para fortalecimiento de la gestión bibliotecaria e intercambio de buenas prácticas en la misma en tiempos de Covid y posCovid, de manera presencial o virtual.</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</si>
  <si>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</si>
  <si>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</si>
  <si>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</si>
  <si>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adultxs y adultxs mayores de todos los grupos poblacionales.</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</si>
  <si>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</si>
  <si>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</si>
  <si>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720 asistencias técnicas en encuentros de saberes en las bibliotecas públicas presencial y en línea adecuadas a las condiciones sanitarias, de comunicación y a las restricciones de bioseguridad que establezcan las autoridades competentes</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</si>
  <si>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</si>
  <si>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Caribe(Exhibiciónes, feria del libro) </t>
  </si>
  <si>
    <t>300 asistencias técnicas en actividades de extensión bibliotecaria en la comunidad adecuadas a las condiciones sanitarias, de comunicación y a las restricciones de bioseguridad que establezcan las autoridades competentes</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</si>
  <si>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</si>
  <si>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</si>
  <si>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3.    Realizar talleres presenciales o a distancia de formación   artistica y cultural orientados hacia el fomento y el fortalecimiento de valores para la paz, dirigido a estudiantes de IE en el marco de la Ley 1620 de 2013 o Ley de Convivencia Escolar.</t>
  </si>
  <si>
    <t>Número de asistencias técnicas en encuentros de saberes en las  bibliotecas públicas presencial y en línea adecuadas a las condiciones sanitarias, de comunicación y a las restricciones de bioseguridad que establezcan las autoridades competentes</t>
  </si>
  <si>
    <t xml:space="preserve">Número de asistencias técnicas en actividades de extensión bibliotecaria en la comunidad
</t>
  </si>
  <si>
    <t>Fortalecer las bibliotecas públicas como laboratorios sociales y lugares de encuentro intergeneracional de saberes en lectura, escritura creativa y la apropiación social del patrimonio cultural  en cartagena.</t>
  </si>
  <si>
    <t> 162</t>
  </si>
  <si>
    <t>División de Promoción Cultural</t>
  </si>
  <si>
    <t>Porcentaje  de infraestructura cultural mantenida y conservada</t>
  </si>
  <si>
    <t xml:space="preserve">        57%
18 bibliotecas, plaza de toros, Teatro Adolfo Mejía, Teatrino El  Socorro
</t>
  </si>
  <si>
    <t>Mantener y conservar el 100% de la infraestructura cultural</t>
  </si>
  <si>
    <t>Infraestructura Cultural Para La Inclusión</t>
  </si>
  <si>
    <t>21 infraestructuras culturales mantenidas y conservadas</t>
  </si>
  <si>
    <t>6 bibliotecas con servicios de  actualización tecnológica</t>
  </si>
  <si>
    <t>12 infraestructuras culturales conservadas (Bibliotecas, centros culturales, Teatro Adolfo Mejía, Teatrino El Socorro)</t>
  </si>
  <si>
    <t xml:space="preserve">18 bibliotecas
</t>
  </si>
  <si>
    <t xml:space="preserve">21 infraestructuras culturales mantenidas y conservadas
</t>
  </si>
  <si>
    <t xml:space="preserve">6 Bibliotecas con servicios de actualización tecnológica
</t>
  </si>
  <si>
    <t>Infraestructura cultural para la inclusión</t>
  </si>
  <si>
    <t xml:space="preserve">Mantenimiento y conservación de los 21 escenarios </t>
  </si>
  <si>
    <t>Generar alianza con MINCULTURA para diseñar la estrategia tendiente a la recuperación del BICNAL cementerio Santa Cruz de Manga.</t>
  </si>
  <si>
    <t>Actualización tecnológica de  6 bibliotecas.</t>
  </si>
  <si>
    <t>Porcentaje de  proyectos apoyados en el impulso y creación de emprendimientos artísticos, culturales y creativos a través de convocatorias</t>
  </si>
  <si>
    <t>120 proyectos apoyados de creación de emprendimientos artísticos, culturales y creativos</t>
  </si>
  <si>
    <t>Incrementar en 100% los proyectos apoyados en el impulso y creación de emprendimientos artísticos, culturales y creativos</t>
  </si>
  <si>
    <t>Estímulos para las artes y el emprendimiento en una Cartagena inclcuyente</t>
  </si>
  <si>
    <t>240 proyectos de fomento para el acceso de la oferta artística, cultural y creativa en estímulos y becas adecuados a las condiciones sanitarias, de comunicación y a las restricciones de bioseguridad que establezcan las autoridades competentes</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</si>
  <si>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</si>
  <si>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 xml:space="preserve">53.286 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 </t>
  </si>
  <si>
    <t>Realizar 12 eventos presenciales y/o en línea (laboratorios de innovación artística, social y/o ciudadana, encuentros comunitarios, experiencias barriales, hackatones) relacionados con encuentros ciudadanos realizados adecuados a las condiciones sanitarias, de comunicación y a las restricciones de bioseguridad que establezcan las autoridades competentes</t>
  </si>
  <si>
    <t xml:space="preserve">38.062 
personas 
</t>
  </si>
  <si>
    <t xml:space="preserve">120 
proyectos 
</t>
  </si>
  <si>
    <t>120 Grupos</t>
  </si>
  <si>
    <t>ND</t>
  </si>
  <si>
    <t>53.286 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</si>
  <si>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eventos presenciales y/o en línea (laboratorios de innovación artística, social y/o ciudadana, encuentros comunitarios, experiencias barriales, hackatones) relacionados con encuentros ciudadanos realizados adecuados a las condiciones sanitarias, de comunicación y a las restricciones de bioseguridad que establezcan las autoridades competentes</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</si>
  <si>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</si>
  <si>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Proyectos de fomento para el acceso de la oferta artística, cultural y creativa en estímulos y becas adecuados a las condiciones sanitarias, de comunicación y a las restricciones de bioseguridad que establezcan las autoridades competentes</t>
  </si>
  <si>
    <t xml:space="preserve"> Formación y divulgación para las artes y el emprendimiento</t>
  </si>
  <si>
    <t>Realizar convocatoria en las líneas de creación artística, formación e investigación a creadores y gestores (incluyendo poblaciones de especial protección) de la ciudad.</t>
  </si>
  <si>
    <t>Realizar convocatoria de concertación para impulsar, facilitar, apoyar y hacer visibles procesos y actividades artísticas y culturales.</t>
  </si>
  <si>
    <t>Realizar convocatoria de Estímulos para el desarrollo y sostenibilidad de  prácticas artísticas y culturales.</t>
  </si>
  <si>
    <t>Realizar evento presencial y/o a distancia para visibilizar las industrias creativas locales.</t>
  </si>
  <si>
    <t>Apoyar, fortalecer y promocionar los procesos de circulación (incluyendo contenidos digitales )de las diferentes expresiones artísticas a través de convocatorias públicas, diversificadas e incluyentes.</t>
  </si>
  <si>
    <t>Realizar evento de divulgación presencial o a distancia para fomentar la circulación alternativa de contenidos culturales diversos e inclusivos.</t>
  </si>
  <si>
    <t>Realizar procesos de formación artística, presencial y/o a distancia, y de formación de públicos, dirigido a personas de especial protección, como funciones, talleres y capacitaciones en temas de artes plásticas, visuales, escénicas, literatura, entre otras.</t>
  </si>
  <si>
    <t>Realizar proceso de formación, presencial o a distancia, en temas relacionados con las industrias culturales y creativas para creadores y gestores de la ciudad.</t>
  </si>
  <si>
    <t>Fortalecer la cualificación y fomentar la profesionalización de artistas y gestores para enfrentar situaciones de emergencias económicas, sociales y ecológicas.</t>
  </si>
  <si>
    <t>Realizar convocatoria para el desarrollo de laboratorios de innovación artística, social y/o ciudadana, encuentros comunitarios, experiencias barriales, hackatones presenciales y/o en línea para contribuir a restablecer el tejido social y, a la vez, fomentar el arte, la cultura, el emprendimiento y las industrias creativas.</t>
  </si>
  <si>
    <t>Propiciar alianzas locales, regionales, nacionales e internacionales para fortalecer y proyectar los emprendimientos artísticos, culturales y creativos, incluyendo a los escenarios culturales tales como salas de artes escénicas, de exposiciones, museos, etc.</t>
  </si>
  <si>
    <t xml:space="preserve">infraestructuras culturales mantenidas y conservadas
</t>
  </si>
  <si>
    <t xml:space="preserve">Bibliotecas con servicios de actualización tecnológica
</t>
  </si>
  <si>
    <t>Fortalecer la formación, fomento, divulgación y emprendimiento en el ecosistema cultural del distrito de Cartagena.</t>
  </si>
  <si>
    <t xml:space="preserve">Grupos en circulación apoyados en servicios para la oferta artística, cultural y creativa  adecuados a las condiciones sanitarias, de comunicación y a las restricciones de bioseguridad que establezcan las autoridades competentes de manera presencial a  </t>
  </si>
  <si>
    <t>ICLD</t>
  </si>
  <si>
    <t>4 políticas públicas formuladas y presentadas articuladas intersectorialmente</t>
  </si>
  <si>
    <t>políticas públicas formuladas y presentadas articuladas intersectorialmente</t>
  </si>
  <si>
    <t>Formular y desarrollar  cuatro documentos de política pública, construida participativamente con los actores del ecosistema cultural, atendiendo al enfoque de Acción sin daño y a los enfoques diferenciales, poblacionales y territoriales</t>
  </si>
  <si>
    <t>Realizar proceso de formación Y pedagogía a los consejeros  pertenecientes al SDC.</t>
  </si>
  <si>
    <t>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</si>
  <si>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</si>
  <si>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1 documento de modernización del IPCC formulado y presentado</t>
  </si>
  <si>
    <t xml:space="preserve">modernización del IPCC </t>
  </si>
  <si>
    <t>FASE DE APRESTAMIENTO</t>
  </si>
  <si>
    <t> FASE DIAGNÓSTICA</t>
  </si>
  <si>
    <t>FASE DE DISEÑO</t>
  </si>
  <si>
    <t>FASE DE IMPLEMENTACIÓN</t>
  </si>
  <si>
    <t xml:space="preserve"> FASE DE REVISIÓN Y ACTUALIZACIÓN DEL ACUERDO N° 001 DE 2003</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</si>
  <si>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</si>
  <si>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Realizar caracterización y diagnóstico sobre los emprendimientos productivos de lxs hacedorxs de las fiestas y festejos locales con miras a crear un documento de prácticas festivas para la salvaguarda del patrimonio cultural</t>
  </si>
  <si>
    <t>Realizar ruedas de saberes y/o conversatorios con portadoras de la tradición de las fiestas, ferias o festejos con el fin de garantizar la apropiación social del patrimonio cultural vivo y fortalecer la puesta en valor de la ancestralidad en la comunidad cartagenera.</t>
  </si>
  <si>
    <t>Realizar procesos de profesionalizacion del trabajo cultural de portadorxs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</si>
  <si>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Apoyar el desarrollo de experiencias culturales turísticas sostenibles en el ámbito local, con el fin de fomentar el desarrollo económico y el mejoramiento de la calidad de vida de lxs trabajadorxs de la cultura</t>
  </si>
  <si>
    <t>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</si>
  <si>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Promover la circulación de artistas festivos locales en la red de museos, bibliotecas públicas, las instituciones educativas, y los escenarios artísticos y culturales.</t>
  </si>
  <si>
    <t>16 festivales y ferias de salvaguardia al patrimonio inmaterial adecuados a las condiciones sanitarias, de comunicación y a las restricciones de bioseguridad que establezcan las autoridades competentes</t>
  </si>
  <si>
    <t xml:space="preserve">Grupos participantes en las fiestas y festejos del distrito fortalecidos para la salvaguardia del patrimonio inmaterial adecuados a las condiciones sanitarias, de comunicación y a las restricciones de bioseguridad que establezcan las autoridades competentes. </t>
  </si>
  <si>
    <t xml:space="preserve"> Festivales y ferias de salvaguardia al patrimonio inmaterial adecuados a las condiciones sanitarias, de comunicación y a las restricciones de bioseguridad que establezcan las autoridades competentes</t>
  </si>
  <si>
    <t>Apoyo a los eventos culturales que conforman el Circuito Cultural de Cartagena de Indias, según Acuerdo distrital 009 de 2018.</t>
  </si>
  <si>
    <t>Realización de festivales culinarios que promuevan la profesionalización y el desarrollo económico de lxs portadorxs de las tradiciones (festival del frito, dulce y pastel, entre otros)</t>
  </si>
  <si>
    <t>Realizar festivales y/o ferias en torno a las prácticas significativas para la memoria y las tradiciones, con enfoque diferencial.(festival de humanidades, festival de la memoria oral, feria artesanal, entre otros)</t>
  </si>
  <si>
    <t>Crear herramientas de sistematización, regulación y caracterización de los públicos asistentes a las ferias y festivales de Cartagena de Indias que permitan mejorar las experiencias de los hacedorxs y organizadorxs</t>
  </si>
  <si>
    <t>Fortalecer los procesos de formación festiva, la educación artística, la puesta en valor del patrimonio cultural y su apropiación social en las instituciones educativas públicas.</t>
  </si>
  <si>
    <t>Apoyo a los festivales influyentes para contribuir al fortalecimiento integral de la agenda cultural de la ciudad. </t>
  </si>
  <si>
    <t>Generar estrategias de apropiación y transmisión de conocimiento en torno a las colecciones sobre patrimonio inmaterial que se encuentran en los museos de la ciudad, itinerándolas a los barrios, corregimientos e islas.</t>
  </si>
  <si>
    <t>Formular 2 Planes  Especiales de Salvaguardia para inclusión de las manifestaciones culturales en la Lista Representativa de Patrimonio Cultural Inmaterial</t>
  </si>
  <si>
    <t>Planes  Especiales de Salvaguardia para inclusión de las manifestaciones culturales en la Lista Representativa de Patrimonio Cultural Inmaterial</t>
  </si>
  <si>
    <t>Desarrollar un (1) proceso ciudadano en la formulación del Plan Especial de Salvaguardia (PES) de las Fiestas de Independencia del 11 de noviembre.</t>
  </si>
  <si>
    <t>Desarrollar un (1) proceso ciudadano en la formulación del Plan Especial de Salvaguardia (PES) de la Champeta.</t>
  </si>
  <si>
    <t>Brindar acompañamiento a dos (2) nuevos procesos ciudadanos en la postulación ante el Consejo Nacional de Patrimonio Cultural (CNPC) de manifestaciones culturales inmateriales para ser incluidos en la Lista Representativa de Patrimonio Cultural Inmaterial (LRPCI) del ámbito nacional.</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</si>
  <si>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</si>
  <si>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Realizar estrategias, acciones,encuentros académicos y/o pedagógicos sobre emergencia climática y su afectación al patrimonio material de Cartagena, en alianza con instituciones públicas y privadas, de manera presencial o en línea</t>
  </si>
  <si>
    <t>Crear estímulos que fomenten la investigación, la producción de material pedagógico y el diseño de contenidos curriculares en torno a la apropiación social del patrimonio cultural y la emergencia climática</t>
  </si>
  <si>
    <t xml:space="preserve">PATRIMONIO INMATERIAL: PRÁCTICAS SIGNIFICATIVAS PARA LA MEMORIA </t>
  </si>
  <si>
    <t>DERECHOS CULTURALES Y BUEN GOBIERNO PARA EL FORTALECIMIENTO INSTITUCIONAL Y CIUDADANO</t>
  </si>
  <si>
    <t>VALORACIÓN, CUIDADO Y APROPIACIÓN SOCIAL DEL PATRIMONIO MATERIAL.</t>
  </si>
  <si>
    <t>36 acciones, de apropiación social del patrimonio material, divulgación y comunicación social del patrimonio adecuadas a las condiciones sanitarias, de comunicación y a las restricciones de bioseguridad que establezcan las autoridades competentes</t>
  </si>
  <si>
    <t>Realizar la promoción de acciones de preservación del patrimonio material inmueble mantenidos (gestiones de control, verificación, supervisión asesorías) en 127 inmuebles para su conservación</t>
  </si>
  <si>
    <t>Realizar la promoción de acciones de mantenimiento de los 1.767 Inmuebles del Centro Histórico y su área de influencia que han tenido algún tipo de intervención, a través gestiones de control, verificación, supervisión, asesorías</t>
  </si>
  <si>
    <t>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</si>
  <si>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Acciones, de apropiación social del patrimonio material, divulgación y comunicación social del patrimonio adecuadas a las condiciones sanitarias, de comunicación y a las restricciones de bioseguridad que establezcan las autoridades competentes</t>
  </si>
  <si>
    <t>promoción de acciones de preservación del patrimonio material inmuebles para su conservacion</t>
  </si>
  <si>
    <t>Promoción de acciones de mantenimiento de los Inmuebles del Centro Histórico y su área de influencia que han tenido algún tipo de intervención, a través gestiones de control, verificación, supervisión y asesorías</t>
  </si>
  <si>
    <t xml:space="preserve">
Diseñar estrategias de divulgación que promuevan la puesta en valor del patrimonio cultural y su apropiación social, y que fomenten el trabajo académico en torno a su conservación</t>
  </si>
  <si>
    <t>Crear estrategias para la transferencia de conocimientos en torno a la apropiación social del patrimonio material adaptadas a las nuevas realidades del Covid-19 a través de alianzas con la red de museos locales, nacionales e internacionales.</t>
  </si>
  <si>
    <t>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</si>
  <si>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Formular un diagnóstico para promover la salvaguardia de los oficios tradicionales relacionados con el patrimonio material, especialmente, los que han sido afectados por la pandemia.</t>
  </si>
  <si>
    <t>Crear un sistema digital en el que se recopile la información y seguimientos a los inmuebles ubicados en el Centro Histórico, su área de influencia y periferia histórica</t>
  </si>
  <si>
    <t>Realizar acciones relacionadas con la preservación del patrimonio material inmueble.</t>
  </si>
  <si>
    <t>Realizar acciones de seguimiento al mantenimiento de los inmuebles del centro histórico y su área de influencia, relacionadas con la preservación del patrimonio material inmueble: gestiones de control, verificación, supervisión, asesorías y seguimiento.</t>
  </si>
  <si>
    <t>Realizar alianzas con Universidades, instituciones educativas privadas y/o entidades públicas con el fin de promocionar e impulsar las acciones legales y técnicas para el mantenimiento de los inmuebles.</t>
  </si>
  <si>
    <t>Desarrollar campañas, elaborar cartillas y/o manuales (digitales e impresos), organizar encuentros académicos y pedagógicos que fomenten la apropiación de las normas patrimoniales de los inmuebles declarados bienes de interés cultural.</t>
  </si>
  <si>
    <t>Diseño del protocolo de bioseguridad de las 18 bibliotecas que hacen parte de la Red Distrital de Bibliotecas Públicas</t>
  </si>
  <si>
    <t>Inventario bibliografíco con miras a la sistematización y catalogación del acervo bibliografico.</t>
  </si>
  <si>
    <t xml:space="preserve">Diseño y estructuración de plan de acción y cronograma para la caracterización de  público de cada una de las bibliotecas públicas del Distrito, </t>
  </si>
  <si>
    <t>icld</t>
  </si>
  <si>
    <t>sgp</t>
  </si>
  <si>
    <t>VALOR META PRODUCTO   A 2020</t>
  </si>
  <si>
    <t>02-057-06-20-02-05-01-01</t>
  </si>
  <si>
    <t>02-001-06-20-02-05-01-01</t>
  </si>
  <si>
    <t>Mediación y bibliotecas para la inclusion</t>
  </si>
  <si>
    <t>SGP</t>
  </si>
  <si>
    <t>ICLD-SGP</t>
  </si>
  <si>
    <t>Estampilla Procultura</t>
  </si>
  <si>
    <t>Icld-Estampilla Procultura</t>
  </si>
  <si>
    <t>Estampilla procultura</t>
  </si>
  <si>
    <t>Venta Servicios   Teatro-Ley de Espectaculos publicos-ICLD</t>
  </si>
  <si>
    <t>SGP-icld-Estampilla Procultura</t>
  </si>
  <si>
    <t>Realizar 2 mesas de trabajo con el Ministerio de Cultura con miras a para el proyecto de mantenimiento del Cementerio de Manga BIC Naional</t>
  </si>
  <si>
    <t>02-001-06-20-02-05-02-02</t>
  </si>
  <si>
    <t>02-057-06-20-02-05-02-01</t>
  </si>
  <si>
    <t>02-057-06-20-02-05-02-02</t>
  </si>
  <si>
    <t>02-082-06-20-02-05-02-01</t>
  </si>
  <si>
    <t>SGP-ICLD</t>
  </si>
  <si>
    <t>Estampilla procultura-ICLD</t>
  </si>
  <si>
    <t>02-057-06-20-02-05-02-01 / 02-001-06-20-02-05-02-01</t>
  </si>
  <si>
    <t>02-082-06-20-02-05-05-02</t>
  </si>
  <si>
    <t>SGP- ESTAMPILLA PROCULTURA - ICLD</t>
  </si>
  <si>
    <t>ESTAMPILLA PROCULTURA</t>
  </si>
  <si>
    <t>02-057-06-20-02-05-05-01  /   02-082-06-20-02-05-05-02  / 02-001-06-20-02-05-05-02</t>
  </si>
  <si>
    <t xml:space="preserve">02-057-06-20-02-05-05-01   </t>
  </si>
  <si>
    <t>02-012-06-20-02-05-03-01</t>
  </si>
  <si>
    <t>02-001-06-20-02-05-03-01</t>
  </si>
  <si>
    <t>02-073-06-20-02-05-03-01</t>
  </si>
  <si>
    <t>02-082-06-20-02-05-03-01</t>
  </si>
  <si>
    <t xml:space="preserve">Estampilla Procultura-SGP-Venta de Servicio </t>
  </si>
  <si>
    <t>venta de servicio</t>
  </si>
  <si>
    <t>venta de servicio-Estampilla procultura</t>
  </si>
  <si>
    <t xml:space="preserve">Estampilla Procultura </t>
  </si>
  <si>
    <t>02-012-06-20-02-05-03-01/02-082-06-20-02-05-03-01</t>
  </si>
  <si>
    <t>Multas y sanciones - Rendimientos financieros</t>
  </si>
  <si>
    <t>Rendimientos financieros</t>
  </si>
  <si>
    <t>02-095-06-20-02-05-03-01/02-073-06-20-02-05-03-01</t>
  </si>
  <si>
    <t>02-001-06-20-02-05-04-02</t>
  </si>
  <si>
    <t>02-082-06-20-02-05-04-01</t>
  </si>
  <si>
    <t>02-057-06-20-02-05-04-01</t>
  </si>
  <si>
    <t>02-001-06-20-02-05-04-01/02-001-06-20-02-05-04-02</t>
  </si>
  <si>
    <t>Estimulos para las artes y la cultura</t>
  </si>
  <si>
    <t>Protecion y garantia de los derechos culturales en el Distrito de Cartagena</t>
  </si>
  <si>
    <t>Fortalecimiento institucional</t>
  </si>
  <si>
    <t>Prácticas significativas del Patrimonio Inmaterial</t>
  </si>
  <si>
    <t>Salvaguarda del Patrimonio inmaterial en Cartagena de indias</t>
  </si>
  <si>
    <t>02-001-06-20-02-05-01-01/02-057-06-20-02-05-01-01</t>
  </si>
  <si>
    <t>02-082-06-20-02-05-01-01</t>
  </si>
  <si>
    <t>02-032-06-20-02-05-06-01/02-134-06-20-02-05-06-01/02-001-06-20-02-05-06-01</t>
  </si>
  <si>
    <t>02-082-06-20-02-05-06-01</t>
  </si>
  <si>
    <t>02-057-06-20-02-05-06-01/02-001-06-20-02-05-06-02      /02-082-06-20-02-05-06-01/</t>
  </si>
  <si>
    <t>Aprropiación social y divulgación del patrimonio material</t>
  </si>
  <si>
    <t>Valoración, cuidado y control del patrimonio material</t>
  </si>
  <si>
    <t>Porcentaje de portadores de la tradición y participantes en  las fiestas  y festivales del distrito cualificados (medido en grupos participantes)</t>
  </si>
  <si>
    <t xml:space="preserve">60%
(178 grupos)
</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</si>
  <si>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</si>
  <si>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</si>
  <si>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</si>
  <si>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Mantener y aumentar a 75% el inventario de patrimonio cultural inmueble del centro histórico, su área de influencia y periferia histórica conservado</t>
  </si>
  <si>
    <r>
      <t>Incentivar la participación de toda la cadena de valor de las artes en plataformas especializadas innovadoras, como una forma de adaptación a las nuevas realidades del posCovid-19 y de promoción de la oferta</t>
    </r>
    <r>
      <rPr>
        <sz val="10"/>
        <color rgb="FF3C4043"/>
        <rFont val="Calibri"/>
        <family val="2"/>
        <scheme val="minor"/>
      </rPr>
      <t xml:space="preserve"> artística local a través de una ruta de emprendimiento.</t>
    </r>
  </si>
  <si>
    <t>178 grupos</t>
  </si>
  <si>
    <t>12 festivales</t>
  </si>
  <si>
    <t>nd</t>
  </si>
  <si>
    <t>1.767  inmuebles del centro histórico  y su área de influencia que han tenido algún tipo de intervención (restauración, consolidación, adecuación, mantenimiento, obras de apuntalamiento preventivo, etc.)</t>
  </si>
  <si>
    <t>20 acciones</t>
  </si>
  <si>
    <t>18 acciones</t>
  </si>
  <si>
    <t>1.767  inmuebles del Centro Histórico  y su área de influencia que han tenido algún tipo de intervención (restauración, consolidación, adecuación, mantenimiento, obras de apuntalamiento preventivo, etc)</t>
  </si>
  <si>
    <t>División de Patrimonio Cultural</t>
  </si>
  <si>
    <t>Alfonso Cabrera</t>
  </si>
  <si>
    <t>División Administrativa y Financiera</t>
  </si>
  <si>
    <t>María Helena Mulet</t>
  </si>
  <si>
    <t xml:space="preserve">Fortalecimiento De Los Procesos De Mediación Y Bibliotecas Para La Inclusión En El Distrito De Cartagena De Indias.
</t>
  </si>
  <si>
    <t>335815 personas</t>
  </si>
  <si>
    <t xml:space="preserve">
 Número de  personas con asistencias técnicas en asuntos de gestión de bibliotecas públicas y programas de lectura y escritura creativa vinculadas en forma presencial y en línea 
</t>
  </si>
  <si>
    <t>Fortalecimiento de la infraestructura cultural, para afianzar la enseñanza,  el ejercicio de las artes y el trabajo cultural en el distrito de Cartagena. </t>
  </si>
  <si>
    <t>Fortalecer las estrategias de valoración, cuidado y control del patrimonio cultural material en la ciudad de Cartagena de indias.</t>
  </si>
  <si>
    <t>Realizar estrategias de apropiación y cuidado del patrimonio cultural material del distrito de cartagena de indias.</t>
  </si>
  <si>
    <t>Fortalecimiento de la identidad cultural inmaterial, mediante la preservación y dignificación de practicas ancestrales en la ciudadania cartagenera.</t>
  </si>
  <si>
    <t>Fortalecer y acompañar los procesos de formulación de los planes especiales de salvaguarda cultural, en el distrito de cartagena.</t>
  </si>
  <si>
    <t>Fortalecimiento del ecosistema cultural, mediante la estructuración y presentación de políticas públicas que garanticen la participación y protección de los derechos culturales de la ciudadanía cartagenera.</t>
  </si>
  <si>
    <t>Estructuración y diseño de documento de modernización institucional para el fortalecimiento en la gestión del IPCC</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</si>
  <si>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</si>
  <si>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Realizar procesos   para otorgar becas para la formación de creadores, gestores, hacedores y portadores sobre contenidos artísticos, culturales, creativos y de innovación social.</t>
  </si>
  <si>
    <t>Resolución de reasignaciones e incorporaciones de saldos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</si>
</sst>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_-"/>
    <numFmt numFmtId="165" formatCode="_-&quot;$&quot;* #,##0.00_-;\-&quot;$&quot;* #,##0.00_-;_-&quot;$&quot;*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2"/>
      <color theme="1"/>
      <name val="Times New Roman"/>
      <family val="1"/>
    </font>
    <font>
      <b/>
      <sz val="9"/>
      <color rgb="FF000000"/>
      <name val="Tahoma"/>
      <family val="2"/>
    </font>
    <font>
      <sz val="9"/>
      <color rgb="FF000000"/>
      <name val="Tahoma"/>
      <family val="2"/>
    </font>
    <font>
      <sz val="9"/>
      <color indexed="81"/>
      <name val="Tahoma"/>
      <family val="2"/>
    </font>
    <font>
      <b/>
      <sz val="9"/>
      <color indexed="81"/>
      <name val="Tahoma"/>
      <family val="2"/>
    </font>
    <font>
      <sz val="10"/>
      <color rgb="FF000000"/>
      <name val="Calibri"/>
      <family val="2"/>
      <scheme val="minor"/>
    </font>
    <font>
      <sz val="10"/>
      <color rgb="FF3C4043"/>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3399"/>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66FF"/>
        <bgColor indexed="64"/>
      </patternFill>
    </fill>
    <fill>
      <patternFill patternType="solid">
        <fgColor theme="7"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2" fillId="0" borderId="0" applyFont="0" applyFill="0" applyBorder="0" applyAlignment="0" applyProtection="0"/>
    <xf numFmtId="165" fontId="2" fillId="0" borderId="0" applyFont="0" applyFill="0" applyBorder="0" applyAlignment="0" applyProtection="0"/>
  </cellStyleXfs>
  <cellXfs count="220">
    <xf numFmtId="0" fontId="0" fillId="0" borderId="0" xfId="0"/>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Font="1" applyAlignment="1"/>
    <xf numFmtId="0" fontId="3" fillId="2" borderId="1" xfId="0" applyFont="1" applyFill="1" applyBorder="1" applyAlignment="1">
      <alignment horizontal="center" vertical="center" wrapText="1"/>
    </xf>
    <xf numFmtId="0" fontId="0" fillId="0" borderId="0" xfId="0" applyAlignment="1">
      <alignment horizontal="center" wrapText="1"/>
    </xf>
    <xf numFmtId="0" fontId="0" fillId="7" borderId="0" xfId="0" applyFont="1" applyFill="1" applyAlignment="1"/>
    <xf numFmtId="0" fontId="9" fillId="2" borderId="1" xfId="0" applyFont="1" applyFill="1" applyBorder="1" applyAlignment="1">
      <alignment horizontal="center" vertical="center"/>
    </xf>
    <xf numFmtId="14" fontId="3" fillId="2" borderId="6" xfId="0" applyNumberFormat="1" applyFont="1" applyFill="1" applyBorder="1" applyAlignment="1">
      <alignment vertical="center"/>
    </xf>
    <xf numFmtId="14" fontId="3" fillId="2" borderId="1" xfId="0" applyNumberFormat="1" applyFont="1" applyFill="1" applyBorder="1" applyAlignment="1">
      <alignment horizontal="center" vertical="center" wrapText="1"/>
    </xf>
    <xf numFmtId="0" fontId="3" fillId="2" borderId="1" xfId="0" applyFont="1" applyFill="1" applyBorder="1" applyAlignment="1"/>
    <xf numFmtId="0" fontId="3" fillId="0" borderId="1" xfId="0" applyFont="1" applyBorder="1" applyAlignment="1">
      <alignment wrapText="1"/>
    </xf>
    <xf numFmtId="0" fontId="3" fillId="0" borderId="0" xfId="0" applyFont="1" applyAlignment="1"/>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3" borderId="1" xfId="0" applyFont="1" applyFill="1" applyBorder="1" applyAlignment="1">
      <alignment horizontal="center" wrapText="1"/>
    </xf>
    <xf numFmtId="0" fontId="3"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3" fillId="3" borderId="1" xfId="0" applyFont="1" applyFill="1" applyBorder="1" applyAlignment="1"/>
    <xf numFmtId="0" fontId="3" fillId="3" borderId="1" xfId="0" applyFont="1" applyFill="1" applyBorder="1" applyAlignment="1">
      <alignment horizontal="center" vertical="center" wrapText="1"/>
    </xf>
    <xf numFmtId="0" fontId="3" fillId="3" borderId="1" xfId="0" applyFont="1" applyFill="1" applyBorder="1" applyAlignment="1">
      <alignment wrapText="1"/>
    </xf>
    <xf numFmtId="0" fontId="3" fillId="4" borderId="1" xfId="0" applyFont="1" applyFill="1" applyBorder="1" applyAlignment="1">
      <alignment horizontal="center" vertical="center"/>
    </xf>
    <xf numFmtId="0" fontId="3" fillId="4" borderId="1" xfId="0" applyFont="1" applyFill="1" applyBorder="1" applyAlignment="1"/>
    <xf numFmtId="0" fontId="3" fillId="5" borderId="1" xfId="0" applyFont="1" applyFill="1" applyBorder="1" applyAlignment="1"/>
    <xf numFmtId="0" fontId="3" fillId="5" borderId="1" xfId="0" applyFont="1" applyFill="1" applyBorder="1" applyAlignment="1">
      <alignment horizontal="center" vertical="center"/>
    </xf>
    <xf numFmtId="0" fontId="3" fillId="5" borderId="1" xfId="0" applyFont="1" applyFill="1" applyBorder="1" applyAlignment="1">
      <alignment horizontal="left" wrapText="1"/>
    </xf>
    <xf numFmtId="0" fontId="3" fillId="5" borderId="1" xfId="0" applyFont="1" applyFill="1" applyBorder="1" applyAlignment="1">
      <alignment wrapText="1"/>
    </xf>
    <xf numFmtId="0" fontId="3" fillId="5" borderId="1" xfId="0" applyFont="1" applyFill="1" applyBorder="1" applyAlignment="1">
      <alignment horizontal="center" wrapText="1"/>
    </xf>
    <xf numFmtId="0" fontId="3" fillId="7" borderId="0" xfId="0" applyFont="1" applyFill="1" applyAlignment="1"/>
    <xf numFmtId="0" fontId="3" fillId="6" borderId="1" xfId="0" applyFont="1" applyFill="1" applyBorder="1" applyAlignment="1"/>
    <xf numFmtId="0" fontId="3" fillId="6" borderId="1" xfId="0"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xf>
    <xf numFmtId="0" fontId="3" fillId="8" borderId="1" xfId="0" applyFont="1" applyFill="1" applyBorder="1" applyAlignment="1">
      <alignment horizontal="center" vertical="center"/>
    </xf>
    <xf numFmtId="14" fontId="3" fillId="8" borderId="6" xfId="0" applyNumberFormat="1" applyFont="1" applyFill="1" applyBorder="1" applyAlignment="1">
      <alignment vertical="center"/>
    </xf>
    <xf numFmtId="14" fontId="3" fillId="8" borderId="1" xfId="0" applyNumberFormat="1" applyFont="1" applyFill="1" applyBorder="1" applyAlignment="1">
      <alignment horizontal="center" vertical="center" wrapText="1"/>
    </xf>
    <xf numFmtId="0" fontId="3" fillId="8" borderId="1" xfId="0" applyFont="1" applyFill="1" applyBorder="1" applyAlignment="1"/>
    <xf numFmtId="0" fontId="3" fillId="8" borderId="1" xfId="0" applyFont="1" applyFill="1" applyBorder="1" applyAlignment="1">
      <alignment wrapText="1"/>
    </xf>
    <xf numFmtId="14" fontId="3" fillId="3" borderId="6" xfId="0" applyNumberFormat="1" applyFont="1" applyFill="1" applyBorder="1" applyAlignment="1">
      <alignment vertical="center"/>
    </xf>
    <xf numFmtId="14" fontId="3" fillId="3" borderId="1" xfId="0" applyNumberFormat="1" applyFont="1" applyFill="1" applyBorder="1" applyAlignment="1">
      <alignment horizontal="center" vertical="center" wrapText="1"/>
    </xf>
    <xf numFmtId="14" fontId="3" fillId="4" borderId="6" xfId="0" applyNumberFormat="1" applyFont="1" applyFill="1" applyBorder="1" applyAlignment="1">
      <alignment vertical="center"/>
    </xf>
    <xf numFmtId="14" fontId="3" fillId="4"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xf>
    <xf numFmtId="14" fontId="3" fillId="9" borderId="6" xfId="0" applyNumberFormat="1" applyFont="1" applyFill="1" applyBorder="1" applyAlignment="1">
      <alignment vertical="center"/>
    </xf>
    <xf numFmtId="14" fontId="3" fillId="9" borderId="1" xfId="0" applyNumberFormat="1" applyFont="1" applyFill="1" applyBorder="1" applyAlignment="1">
      <alignment horizontal="center" vertical="center" wrapText="1"/>
    </xf>
    <xf numFmtId="0" fontId="3" fillId="9" borderId="1" xfId="0" applyFont="1" applyFill="1" applyBorder="1" applyAlignment="1"/>
    <xf numFmtId="0" fontId="9" fillId="9" borderId="1" xfId="0" applyFont="1" applyFill="1" applyBorder="1" applyAlignment="1">
      <alignment horizontal="center" vertical="center"/>
    </xf>
    <xf numFmtId="14" fontId="3" fillId="5" borderId="6" xfId="0" applyNumberFormat="1" applyFont="1" applyFill="1" applyBorder="1" applyAlignment="1">
      <alignment vertical="center"/>
    </xf>
    <xf numFmtId="14" fontId="3" fillId="5"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xf>
    <xf numFmtId="14" fontId="3" fillId="10" borderId="6" xfId="0" applyNumberFormat="1" applyFont="1" applyFill="1" applyBorder="1" applyAlignment="1">
      <alignment vertical="center"/>
    </xf>
    <xf numFmtId="14" fontId="3" fillId="10" borderId="1" xfId="0" applyNumberFormat="1" applyFont="1" applyFill="1" applyBorder="1" applyAlignment="1">
      <alignment horizontal="center" vertical="center" wrapText="1"/>
    </xf>
    <xf numFmtId="0" fontId="3" fillId="10" borderId="1" xfId="0" applyFont="1" applyFill="1" applyBorder="1" applyAlignment="1"/>
    <xf numFmtId="0" fontId="3" fillId="10" borderId="1" xfId="0" applyFont="1" applyFill="1" applyBorder="1" applyAlignment="1">
      <alignment wrapText="1"/>
    </xf>
    <xf numFmtId="164" fontId="3" fillId="10" borderId="1" xfId="1" applyFont="1" applyFill="1" applyBorder="1" applyAlignment="1"/>
    <xf numFmtId="0" fontId="3" fillId="10" borderId="1" xfId="0" applyFont="1" applyFill="1" applyBorder="1" applyAlignment="1">
      <alignment horizontal="center" wrapText="1"/>
    </xf>
    <xf numFmtId="0" fontId="9" fillId="8" borderId="1" xfId="0" applyFont="1" applyFill="1" applyBorder="1" applyAlignment="1">
      <alignment horizontal="center" vertical="center" wrapText="1"/>
    </xf>
    <xf numFmtId="14" fontId="3" fillId="6" borderId="6" xfId="0" applyNumberFormat="1" applyFont="1" applyFill="1" applyBorder="1" applyAlignment="1">
      <alignment vertical="center"/>
    </xf>
    <xf numFmtId="14" fontId="3" fillId="6" borderId="1" xfId="0" applyNumberFormat="1" applyFont="1" applyFill="1" applyBorder="1" applyAlignment="1">
      <alignment horizontal="center" vertical="center" wrapText="1"/>
    </xf>
    <xf numFmtId="0" fontId="3" fillId="11" borderId="1" xfId="0" applyFont="1" applyFill="1" applyBorder="1" applyAlignment="1">
      <alignment horizontal="center" vertical="center"/>
    </xf>
    <xf numFmtId="14" fontId="3" fillId="11" borderId="6" xfId="0" applyNumberFormat="1" applyFont="1" applyFill="1" applyBorder="1" applyAlignment="1">
      <alignment vertical="center"/>
    </xf>
    <xf numFmtId="14" fontId="3" fillId="11" borderId="1" xfId="0" applyNumberFormat="1" applyFont="1" applyFill="1" applyBorder="1" applyAlignment="1">
      <alignment horizontal="center" vertical="center" wrapText="1"/>
    </xf>
    <xf numFmtId="0" fontId="3" fillId="11" borderId="1" xfId="0" applyFont="1" applyFill="1" applyBorder="1" applyAlignment="1"/>
    <xf numFmtId="165" fontId="1" fillId="2" borderId="1" xfId="2" applyFont="1" applyFill="1" applyBorder="1" applyAlignment="1">
      <alignment horizontal="center" vertical="center" wrapText="1"/>
    </xf>
    <xf numFmtId="165" fontId="3" fillId="2" borderId="1" xfId="2" applyFont="1" applyFill="1" applyBorder="1" applyAlignment="1"/>
    <xf numFmtId="165" fontId="3" fillId="3" borderId="1" xfId="2" applyFont="1" applyFill="1" applyBorder="1" applyAlignment="1"/>
    <xf numFmtId="165" fontId="3" fillId="4" borderId="1" xfId="2" applyFont="1" applyFill="1" applyBorder="1" applyAlignment="1"/>
    <xf numFmtId="165" fontId="3" fillId="9" borderId="1" xfId="2" applyFont="1" applyFill="1" applyBorder="1" applyAlignment="1"/>
    <xf numFmtId="165" fontId="3" fillId="5" borderId="1" xfId="2" applyFont="1" applyFill="1" applyBorder="1" applyAlignment="1"/>
    <xf numFmtId="165" fontId="3" fillId="10" borderId="1" xfId="2" applyFont="1" applyFill="1" applyBorder="1" applyAlignment="1"/>
    <xf numFmtId="165" fontId="9" fillId="6" borderId="1" xfId="2" applyFont="1" applyFill="1" applyBorder="1" applyAlignment="1"/>
    <xf numFmtId="165" fontId="3" fillId="0" borderId="0" xfId="2" applyFont="1" applyAlignment="1"/>
    <xf numFmtId="165" fontId="0" fillId="0" borderId="0" xfId="2" applyFont="1" applyAlignment="1"/>
    <xf numFmtId="165" fontId="3" fillId="8" borderId="1" xfId="2" applyFont="1" applyFill="1" applyBorder="1" applyAlignment="1"/>
    <xf numFmtId="165" fontId="9" fillId="11" borderId="1" xfId="2" applyFont="1" applyFill="1" applyBorder="1" applyAlignment="1"/>
    <xf numFmtId="164" fontId="3" fillId="6" borderId="1" xfId="1" applyFont="1" applyFill="1" applyBorder="1" applyAlignment="1">
      <alignment wrapText="1"/>
    </xf>
    <xf numFmtId="0" fontId="3" fillId="4" borderId="1" xfId="0" applyFont="1" applyFill="1" applyBorder="1" applyAlignment="1">
      <alignment wrapText="1"/>
    </xf>
    <xf numFmtId="0" fontId="3" fillId="9" borderId="1" xfId="0" applyFont="1" applyFill="1" applyBorder="1" applyAlignment="1">
      <alignment wrapText="1"/>
    </xf>
    <xf numFmtId="0" fontId="3" fillId="6" borderId="1" xfId="0" applyFont="1" applyFill="1" applyBorder="1" applyAlignment="1">
      <alignment wrapText="1"/>
    </xf>
    <xf numFmtId="0" fontId="3" fillId="11" borderId="1" xfId="0" applyFont="1" applyFill="1" applyBorder="1" applyAlignment="1">
      <alignment wrapText="1"/>
    </xf>
    <xf numFmtId="0" fontId="3" fillId="0" borderId="0" xfId="0" applyFont="1" applyAlignment="1">
      <alignment horizontal="center" vertical="center" wrapText="1"/>
    </xf>
    <xf numFmtId="0" fontId="0" fillId="0" borderId="0" xfId="0" applyAlignment="1">
      <alignment horizontal="center" vertical="center" wrapText="1"/>
    </xf>
    <xf numFmtId="165" fontId="3" fillId="2" borderId="3" xfId="2" applyFont="1" applyFill="1" applyBorder="1" applyAlignment="1"/>
    <xf numFmtId="165" fontId="3" fillId="2" borderId="4" xfId="2" applyFont="1" applyFill="1" applyBorder="1" applyAlignment="1"/>
    <xf numFmtId="165" fontId="3" fillId="3" borderId="3" xfId="2" applyFont="1" applyFill="1" applyBorder="1" applyAlignment="1"/>
    <xf numFmtId="165" fontId="3" fillId="3" borderId="4" xfId="2" applyFont="1" applyFill="1" applyBorder="1" applyAlignment="1"/>
    <xf numFmtId="165" fontId="3" fillId="3" borderId="5" xfId="2" applyFont="1" applyFill="1" applyBorder="1" applyAlignment="1"/>
    <xf numFmtId="165" fontId="3" fillId="9" borderId="4" xfId="2" applyFont="1" applyFill="1" applyBorder="1" applyAlignment="1"/>
    <xf numFmtId="165" fontId="3" fillId="5" borderId="3" xfId="2" applyFont="1" applyFill="1" applyBorder="1" applyAlignment="1"/>
    <xf numFmtId="165" fontId="3" fillId="5" borderId="5" xfId="2" applyFont="1" applyFill="1" applyBorder="1" applyAlignment="1"/>
    <xf numFmtId="165" fontId="3" fillId="8" borderId="3" xfId="2" applyFont="1" applyFill="1" applyBorder="1" applyAlignment="1"/>
    <xf numFmtId="165" fontId="3" fillId="8" borderId="4" xfId="2" applyFont="1" applyFill="1" applyBorder="1" applyAlignment="1"/>
    <xf numFmtId="165" fontId="3" fillId="8" borderId="5" xfId="2" applyFont="1" applyFill="1" applyBorder="1" applyAlignment="1"/>
    <xf numFmtId="165" fontId="9" fillId="6" borderId="3" xfId="2" applyFont="1" applyFill="1" applyBorder="1" applyAlignment="1"/>
    <xf numFmtId="165" fontId="9" fillId="6" borderId="4" xfId="2" applyFont="1" applyFill="1" applyBorder="1" applyAlignment="1"/>
    <xf numFmtId="165" fontId="9" fillId="6" borderId="5" xfId="2" applyFont="1" applyFill="1" applyBorder="1" applyAlignment="1"/>
    <xf numFmtId="165" fontId="9" fillId="11" borderId="4" xfId="2" applyFont="1" applyFill="1" applyBorder="1" applyAlignment="1"/>
    <xf numFmtId="165" fontId="9" fillId="11" borderId="5" xfId="2" applyFont="1" applyFill="1" applyBorder="1" applyAlignment="1"/>
    <xf numFmtId="165" fontId="3" fillId="12" borderId="4" xfId="2" applyFont="1" applyFill="1" applyBorder="1" applyAlignment="1"/>
    <xf numFmtId="165" fontId="3" fillId="12" borderId="5" xfId="2" applyFont="1" applyFill="1" applyBorder="1" applyAlignment="1"/>
    <xf numFmtId="165" fontId="3" fillId="12" borderId="1" xfId="2" applyFont="1" applyFill="1" applyBorder="1" applyAlignment="1"/>
    <xf numFmtId="165" fontId="9" fillId="3" borderId="3" xfId="2" applyFont="1" applyFill="1" applyBorder="1" applyAlignment="1"/>
    <xf numFmtId="165" fontId="3" fillId="6" borderId="4" xfId="2" applyFont="1" applyFill="1" applyBorder="1" applyAlignment="1"/>
    <xf numFmtId="165" fontId="3" fillId="6" borderId="5" xfId="2" applyFont="1" applyFill="1" applyBorder="1" applyAlignment="1"/>
    <xf numFmtId="165" fontId="3" fillId="6" borderId="3" xfId="2" applyFont="1" applyFill="1" applyBorder="1" applyAlignment="1"/>
    <xf numFmtId="0" fontId="3" fillId="2" borderId="1" xfId="0" applyFont="1" applyFill="1" applyBorder="1" applyAlignment="1">
      <alignment horizontal="justify" vertical="center" wrapText="1"/>
    </xf>
    <xf numFmtId="0" fontId="3" fillId="2" borderId="1" xfId="0" applyFont="1" applyFill="1" applyBorder="1" applyAlignment="1">
      <alignment vertical="center" wrapText="1"/>
    </xf>
    <xf numFmtId="0" fontId="9" fillId="3" borderId="1" xfId="0" applyFont="1" applyFill="1" applyBorder="1" applyAlignment="1">
      <alignment vertical="center" wrapText="1"/>
    </xf>
    <xf numFmtId="0" fontId="3" fillId="3" borderId="1" xfId="0" applyFont="1" applyFill="1" applyBorder="1" applyAlignment="1">
      <alignment vertical="center" wrapText="1"/>
    </xf>
    <xf numFmtId="0" fontId="3" fillId="4" borderId="1" xfId="0" applyFont="1" applyFill="1" applyBorder="1" applyAlignment="1">
      <alignment horizontal="justify" vertical="center" wrapText="1"/>
    </xf>
    <xf numFmtId="0" fontId="3" fillId="4" borderId="1" xfId="0" applyFont="1" applyFill="1" applyBorder="1" applyAlignment="1">
      <alignment vertical="center" wrapText="1"/>
    </xf>
    <xf numFmtId="0" fontId="9" fillId="4" borderId="1" xfId="0" applyFont="1" applyFill="1" applyBorder="1" applyAlignment="1">
      <alignment horizontal="justify" vertical="center" wrapText="1"/>
    </xf>
    <xf numFmtId="0" fontId="9" fillId="4" borderId="1" xfId="0" applyFont="1" applyFill="1" applyBorder="1" applyAlignment="1">
      <alignment vertical="center" wrapText="1"/>
    </xf>
    <xf numFmtId="0" fontId="9" fillId="9" borderId="1" xfId="0" applyFont="1" applyFill="1" applyBorder="1" applyAlignment="1">
      <alignment horizontal="justify" vertical="center" wrapText="1"/>
    </xf>
    <xf numFmtId="0" fontId="3" fillId="9" borderId="1" xfId="0" applyFont="1" applyFill="1" applyBorder="1" applyAlignment="1">
      <alignment horizontal="justify" vertical="center" wrapText="1"/>
    </xf>
    <xf numFmtId="0" fontId="3" fillId="9" borderId="1" xfId="0" applyFont="1" applyFill="1" applyBorder="1" applyAlignment="1">
      <alignment vertical="center" wrapText="1"/>
    </xf>
    <xf numFmtId="0" fontId="10" fillId="9" borderId="1" xfId="0" applyFont="1" applyFill="1" applyBorder="1" applyAlignment="1">
      <alignment vertical="center" wrapText="1"/>
    </xf>
    <xf numFmtId="0" fontId="9" fillId="5" borderId="1" xfId="0" applyFont="1" applyFill="1" applyBorder="1" applyAlignment="1">
      <alignment wrapText="1"/>
    </xf>
    <xf numFmtId="0" fontId="9" fillId="10" borderId="1" xfId="0" applyFont="1" applyFill="1" applyBorder="1" applyAlignment="1">
      <alignment wrapText="1"/>
    </xf>
    <xf numFmtId="0" fontId="9" fillId="8" borderId="1" xfId="0" applyFont="1" applyFill="1" applyBorder="1" applyAlignment="1">
      <alignment wrapText="1"/>
    </xf>
    <xf numFmtId="0" fontId="3" fillId="8" borderId="1" xfId="0" applyFont="1" applyFill="1" applyBorder="1" applyAlignment="1">
      <alignment vertical="center" wrapText="1"/>
    </xf>
    <xf numFmtId="0" fontId="9" fillId="3" borderId="1" xfId="0" applyFont="1" applyFill="1" applyBorder="1" applyAlignment="1">
      <alignment wrapText="1"/>
    </xf>
    <xf numFmtId="0" fontId="9" fillId="6" borderId="1" xfId="0" applyFont="1" applyFill="1" applyBorder="1" applyAlignment="1">
      <alignment wrapText="1"/>
    </xf>
    <xf numFmtId="0" fontId="10" fillId="6" borderId="1" xfId="0" applyFont="1" applyFill="1" applyBorder="1" applyAlignment="1">
      <alignment wrapText="1"/>
    </xf>
    <xf numFmtId="0" fontId="9" fillId="11" borderId="1" xfId="0" applyFont="1" applyFill="1" applyBorder="1" applyAlignment="1">
      <alignment wrapText="1"/>
    </xf>
    <xf numFmtId="164" fontId="0" fillId="0" borderId="0" xfId="1" applyFont="1" applyAlignment="1"/>
    <xf numFmtId="1" fontId="3" fillId="4" borderId="1" xfId="0" applyNumberFormat="1" applyFont="1" applyFill="1" applyBorder="1" applyAlignment="1">
      <alignment horizontal="center" vertical="center"/>
    </xf>
    <xf numFmtId="1" fontId="3" fillId="9" borderId="1" xfId="0" applyNumberFormat="1" applyFont="1" applyFill="1" applyBorder="1" applyAlignment="1">
      <alignment horizontal="center" vertical="center"/>
    </xf>
    <xf numFmtId="0" fontId="3" fillId="5" borderId="1" xfId="0" applyFont="1" applyFill="1" applyBorder="1" applyAlignment="1">
      <alignment horizontal="center"/>
    </xf>
    <xf numFmtId="0" fontId="3" fillId="10" borderId="1" xfId="0" applyFont="1" applyFill="1" applyBorder="1" applyAlignment="1">
      <alignment horizontal="center"/>
    </xf>
    <xf numFmtId="0" fontId="3" fillId="5" borderId="1" xfId="0" applyFont="1" applyFill="1" applyBorder="1" applyAlignment="1">
      <alignment horizontal="center" wrapText="1"/>
    </xf>
    <xf numFmtId="0" fontId="3" fillId="1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xf>
    <xf numFmtId="0" fontId="3" fillId="3" borderId="1" xfId="0" applyFont="1" applyFill="1" applyBorder="1" applyAlignment="1">
      <alignment horizont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11" borderId="3"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5" xfId="0" applyFont="1" applyFill="1" applyBorder="1" applyAlignment="1">
      <alignment horizontal="center" vertical="center"/>
    </xf>
    <xf numFmtId="164" fontId="3" fillId="3" borderId="3"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wrapText="1"/>
    </xf>
    <xf numFmtId="0" fontId="3" fillId="5" borderId="5" xfId="0" applyFont="1" applyFill="1" applyBorder="1" applyAlignment="1">
      <alignment horizontal="center" wrapText="1"/>
    </xf>
    <xf numFmtId="0" fontId="3" fillId="9"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1" xfId="0" applyFont="1" applyFill="1" applyBorder="1" applyAlignment="1">
      <alignment horizontal="center" vertical="center"/>
    </xf>
    <xf numFmtId="3" fontId="3"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5" borderId="5" xfId="0" applyFont="1" applyFill="1" applyBorder="1" applyAlignment="1">
      <alignment horizontal="center"/>
    </xf>
    <xf numFmtId="0" fontId="3" fillId="10" borderId="3" xfId="0" applyFont="1" applyFill="1" applyBorder="1" applyAlignment="1">
      <alignment horizontal="center"/>
    </xf>
    <xf numFmtId="0" fontId="3" fillId="10" borderId="4" xfId="0" applyFont="1" applyFill="1" applyBorder="1" applyAlignment="1">
      <alignment horizontal="center"/>
    </xf>
    <xf numFmtId="0" fontId="3" fillId="10" borderId="5"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6" borderId="5" xfId="0" applyFont="1" applyFill="1" applyBorder="1" applyAlignment="1">
      <alignment horizontal="center"/>
    </xf>
    <xf numFmtId="0" fontId="9" fillId="11" borderId="1" xfId="0" applyFont="1" applyFill="1" applyBorder="1" applyAlignment="1">
      <alignment horizontal="center" vertical="center" wrapText="1"/>
    </xf>
    <xf numFmtId="0" fontId="3" fillId="6" borderId="1" xfId="0" applyFont="1" applyFill="1" applyBorder="1" applyAlignment="1">
      <alignment horizontal="center" wrapText="1"/>
    </xf>
    <xf numFmtId="0" fontId="9" fillId="8" borderId="1" xfId="0" applyFont="1" applyFill="1" applyBorder="1" applyAlignment="1">
      <alignment horizontal="center" vertical="center" wrapText="1"/>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5" xfId="0" applyFont="1" applyFill="1" applyBorder="1" applyAlignment="1">
      <alignment horizontal="center" vertic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9" fillId="6"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9" borderId="1" xfId="0" applyFont="1" applyFill="1" applyBorder="1" applyAlignment="1">
      <alignment horizontal="center" wrapText="1"/>
    </xf>
  </cellXfs>
  <cellStyles count="3">
    <cellStyle name="Moneda" xfId="2" builtinId="4"/>
    <cellStyle name="Moneda [0]" xfId="1" builtinId="7"/>
    <cellStyle name="Normal" xfId="0" builtinId="0"/>
  </cellStyles>
  <dxfs count="0"/>
  <tableStyles count="0" defaultTableStyle="TableStyleMedium2" defaultPivotStyle="PivotStyleLight16"/>
  <colors>
    <mruColors>
      <color rgb="FFFF33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F76"/>
  <sheetViews>
    <sheetView tabSelected="1" zoomScale="120" zoomScaleNormal="120" workbookViewId="0">
      <pane xSplit="1" ySplit="3" topLeftCell="E4" activePane="bottomRight" state="frozen"/>
      <selection pane="topRight" activeCell="B1" sqref="B1"/>
      <selection pane="bottomLeft" activeCell="A4" sqref="A4"/>
      <selection pane="bottomRight" activeCell="F2" sqref="F2"/>
    </sheetView>
  </sheetViews>
  <sheetFormatPr baseColWidth="10" defaultColWidth="11.453125" defaultRowHeight="36.75" customHeight="1" x14ac:dyDescent="0.35"/>
  <cols>
    <col min="1" max="1" width="13.453125" style="7" customWidth="1"/>
    <col min="2" max="2" width="13.81640625" style="7" customWidth="1"/>
    <col min="3" max="3" width="14.1796875" style="7" customWidth="1"/>
    <col min="4" max="4" width="13.6328125" style="7" customWidth="1"/>
    <col min="5" max="5" width="13.1796875" style="7" customWidth="1"/>
    <col min="6" max="6" width="16.453125" style="7" customWidth="1"/>
    <col min="7" max="7" width="20.1796875" style="5" customWidth="1"/>
    <col min="8" max="8" width="14" style="7" customWidth="1"/>
    <col min="9" max="9" width="15.36328125" style="6" customWidth="1"/>
    <col min="10" max="10" width="18.1796875" style="6" customWidth="1"/>
    <col min="11" max="11" width="18.1796875" style="10" customWidth="1"/>
    <col min="12" max="12" width="18.1796875" style="5" customWidth="1"/>
    <col min="13" max="13" width="18.36328125" style="6" customWidth="1"/>
    <col min="14" max="14" width="24.6328125" style="7" customWidth="1"/>
    <col min="15" max="15" width="18.1796875" style="7" customWidth="1"/>
    <col min="16" max="16" width="38.81640625" style="6" customWidth="1"/>
    <col min="17" max="17" width="22.81640625" style="8" customWidth="1"/>
    <col min="18" max="18" width="15" style="7" customWidth="1"/>
    <col min="19" max="19" width="15.453125" style="7" customWidth="1"/>
    <col min="20" max="21" width="16.1796875" style="7" customWidth="1"/>
    <col min="22" max="22" width="16.36328125" style="7" customWidth="1"/>
    <col min="23" max="23" width="12.6328125" style="7" customWidth="1"/>
    <col min="24" max="24" width="23.1796875" style="78" customWidth="1"/>
    <col min="25" max="25" width="23.1796875" style="78" hidden="1" customWidth="1"/>
    <col min="26" max="26" width="22.36328125" style="10" customWidth="1"/>
    <col min="27" max="27" width="37" style="6" customWidth="1"/>
    <col min="28" max="28" width="29.6328125" style="6" customWidth="1"/>
    <col min="29" max="16384" width="11.453125" style="7"/>
  </cols>
  <sheetData>
    <row r="3" spans="1:30" s="6" customFormat="1" ht="54" customHeight="1" x14ac:dyDescent="0.35">
      <c r="A3" s="4" t="s">
        <v>0</v>
      </c>
      <c r="B3" s="4" t="s">
        <v>1</v>
      </c>
      <c r="C3" s="4" t="s">
        <v>2</v>
      </c>
      <c r="D3" s="4" t="s">
        <v>3</v>
      </c>
      <c r="E3" s="4" t="s">
        <v>4</v>
      </c>
      <c r="F3" s="4" t="s">
        <v>5</v>
      </c>
      <c r="G3" s="4" t="s">
        <v>6</v>
      </c>
      <c r="H3" s="4" t="s">
        <v>3</v>
      </c>
      <c r="I3" s="1" t="s">
        <v>7</v>
      </c>
      <c r="J3" s="3" t="s">
        <v>8</v>
      </c>
      <c r="K3" s="3" t="s">
        <v>165</v>
      </c>
      <c r="L3" s="3" t="s">
        <v>9</v>
      </c>
      <c r="M3" s="3" t="s">
        <v>10</v>
      </c>
      <c r="N3" s="3" t="s">
        <v>11</v>
      </c>
      <c r="O3" s="3" t="s">
        <v>12</v>
      </c>
      <c r="P3" s="3" t="s">
        <v>13</v>
      </c>
      <c r="Q3" s="4" t="s">
        <v>14</v>
      </c>
      <c r="R3" s="3" t="s">
        <v>15</v>
      </c>
      <c r="S3" s="3" t="s">
        <v>16</v>
      </c>
      <c r="T3" s="3" t="s">
        <v>17</v>
      </c>
      <c r="U3" s="3" t="s">
        <v>18</v>
      </c>
      <c r="V3" s="3" t="s">
        <v>19</v>
      </c>
      <c r="W3" s="2" t="s">
        <v>20</v>
      </c>
      <c r="X3" s="69" t="s">
        <v>23</v>
      </c>
      <c r="Y3" s="69" t="s">
        <v>247</v>
      </c>
      <c r="Z3" s="3" t="s">
        <v>21</v>
      </c>
      <c r="AA3" s="3" t="s">
        <v>22</v>
      </c>
      <c r="AB3" s="3" t="s">
        <v>24</v>
      </c>
    </row>
    <row r="4" spans="1:30" s="8" customFormat="1" ht="51.75" customHeight="1" x14ac:dyDescent="0.35">
      <c r="A4" s="140" t="s">
        <v>25</v>
      </c>
      <c r="B4" s="140" t="s">
        <v>26</v>
      </c>
      <c r="C4" s="140" t="s">
        <v>27</v>
      </c>
      <c r="D4" s="140" t="s">
        <v>28</v>
      </c>
      <c r="E4" s="140" t="s">
        <v>29</v>
      </c>
      <c r="F4" s="142" t="s">
        <v>30</v>
      </c>
      <c r="G4" s="142" t="s">
        <v>237</v>
      </c>
      <c r="H4" s="185" t="s">
        <v>236</v>
      </c>
      <c r="I4" s="142" t="s">
        <v>31</v>
      </c>
      <c r="J4" s="142" t="s">
        <v>32</v>
      </c>
      <c r="K4" s="9">
        <v>18</v>
      </c>
      <c r="L4" s="18">
        <v>18</v>
      </c>
      <c r="M4" s="142" t="s">
        <v>235</v>
      </c>
      <c r="N4" s="186">
        <v>2020130010042</v>
      </c>
      <c r="O4" s="142" t="s">
        <v>53</v>
      </c>
      <c r="P4" s="111" t="s">
        <v>34</v>
      </c>
      <c r="Q4" s="12">
        <v>18</v>
      </c>
      <c r="R4" s="13">
        <v>44046</v>
      </c>
      <c r="S4" s="14">
        <v>44195</v>
      </c>
      <c r="T4" s="9"/>
      <c r="U4" s="142" t="s">
        <v>55</v>
      </c>
      <c r="V4" s="142" t="s">
        <v>33</v>
      </c>
      <c r="W4" s="15" t="s">
        <v>169</v>
      </c>
      <c r="X4" s="70">
        <v>148459342</v>
      </c>
      <c r="Y4" s="88"/>
      <c r="Z4" s="143" t="s">
        <v>168</v>
      </c>
      <c r="AA4" s="16" t="s">
        <v>166</v>
      </c>
      <c r="AB4" s="16" t="s">
        <v>160</v>
      </c>
      <c r="AC4" s="17"/>
      <c r="AD4" s="17"/>
    </row>
    <row r="5" spans="1:30" s="8" customFormat="1" ht="36.75" customHeight="1" x14ac:dyDescent="0.35">
      <c r="A5" s="140"/>
      <c r="B5" s="140"/>
      <c r="C5" s="140"/>
      <c r="D5" s="140"/>
      <c r="E5" s="140"/>
      <c r="F5" s="142"/>
      <c r="G5" s="142"/>
      <c r="H5" s="185"/>
      <c r="I5" s="142"/>
      <c r="J5" s="142"/>
      <c r="K5" s="18">
        <v>18</v>
      </c>
      <c r="L5" s="18">
        <v>18</v>
      </c>
      <c r="M5" s="142"/>
      <c r="N5" s="186"/>
      <c r="O5" s="142"/>
      <c r="P5" s="112" t="s">
        <v>35</v>
      </c>
      <c r="Q5" s="12">
        <v>18</v>
      </c>
      <c r="R5" s="13">
        <v>44046</v>
      </c>
      <c r="S5" s="14">
        <v>44195</v>
      </c>
      <c r="T5" s="19"/>
      <c r="U5" s="142"/>
      <c r="V5" s="142"/>
      <c r="W5" s="15" t="s">
        <v>102</v>
      </c>
      <c r="X5" s="70">
        <v>100000000</v>
      </c>
      <c r="Y5" s="104">
        <v>22530412</v>
      </c>
      <c r="Z5" s="144"/>
      <c r="AA5" s="16" t="s">
        <v>167</v>
      </c>
      <c r="AB5" s="16" t="s">
        <v>161</v>
      </c>
      <c r="AC5" s="17"/>
      <c r="AD5" s="17"/>
    </row>
    <row r="6" spans="1:30" s="8" customFormat="1" ht="36.75" customHeight="1" x14ac:dyDescent="0.35">
      <c r="A6" s="140"/>
      <c r="B6" s="140"/>
      <c r="C6" s="140"/>
      <c r="D6" s="140"/>
      <c r="E6" s="140"/>
      <c r="F6" s="142"/>
      <c r="G6" s="142"/>
      <c r="H6" s="185"/>
      <c r="I6" s="142"/>
      <c r="J6" s="142"/>
      <c r="K6" s="18">
        <v>4</v>
      </c>
      <c r="L6" s="18">
        <v>4</v>
      </c>
      <c r="M6" s="142"/>
      <c r="N6" s="186"/>
      <c r="O6" s="142"/>
      <c r="P6" s="111" t="s">
        <v>36</v>
      </c>
      <c r="Q6" s="12">
        <v>12</v>
      </c>
      <c r="R6" s="13">
        <v>44046</v>
      </c>
      <c r="S6" s="14">
        <v>44195</v>
      </c>
      <c r="T6" s="15"/>
      <c r="U6" s="142"/>
      <c r="V6" s="142"/>
      <c r="W6" s="15" t="s">
        <v>102</v>
      </c>
      <c r="X6" s="70">
        <v>110000000</v>
      </c>
      <c r="Y6" s="89"/>
      <c r="Z6" s="144"/>
      <c r="AA6" s="16" t="s">
        <v>167</v>
      </c>
      <c r="AB6" s="16"/>
      <c r="AC6" s="17"/>
      <c r="AD6" s="17"/>
    </row>
    <row r="7" spans="1:30" s="8" customFormat="1" ht="36.75" customHeight="1" x14ac:dyDescent="0.35">
      <c r="A7" s="140"/>
      <c r="B7" s="140"/>
      <c r="C7" s="140"/>
      <c r="D7" s="140"/>
      <c r="E7" s="140"/>
      <c r="F7" s="142"/>
      <c r="G7" s="142"/>
      <c r="H7" s="185"/>
      <c r="I7" s="142"/>
      <c r="J7" s="142"/>
      <c r="K7" s="18">
        <v>1</v>
      </c>
      <c r="L7" s="18">
        <v>1</v>
      </c>
      <c r="M7" s="142"/>
      <c r="N7" s="186"/>
      <c r="O7" s="142"/>
      <c r="P7" s="111" t="s">
        <v>37</v>
      </c>
      <c r="Q7" s="12">
        <v>3</v>
      </c>
      <c r="R7" s="13">
        <v>44046</v>
      </c>
      <c r="S7" s="14">
        <v>44195</v>
      </c>
      <c r="T7" s="15"/>
      <c r="U7" s="142"/>
      <c r="V7" s="142"/>
      <c r="W7" s="15" t="s">
        <v>102</v>
      </c>
      <c r="X7" s="70">
        <v>50000000</v>
      </c>
      <c r="Y7" s="89"/>
      <c r="Z7" s="144"/>
      <c r="AA7" s="16" t="s">
        <v>167</v>
      </c>
      <c r="AB7" s="16"/>
      <c r="AC7" s="17"/>
      <c r="AD7" s="17"/>
    </row>
    <row r="8" spans="1:30" s="8" customFormat="1" ht="36.75" customHeight="1" x14ac:dyDescent="0.35">
      <c r="A8" s="140"/>
      <c r="B8" s="140"/>
      <c r="C8" s="140"/>
      <c r="D8" s="140"/>
      <c r="E8" s="140"/>
      <c r="F8" s="142"/>
      <c r="G8" s="142"/>
      <c r="H8" s="185"/>
      <c r="I8" s="142"/>
      <c r="J8" s="142"/>
      <c r="K8" s="18">
        <v>18</v>
      </c>
      <c r="L8" s="18">
        <v>18</v>
      </c>
      <c r="M8" s="142"/>
      <c r="N8" s="186"/>
      <c r="O8" s="142"/>
      <c r="P8" s="111" t="s">
        <v>38</v>
      </c>
      <c r="Q8" s="12">
        <v>18</v>
      </c>
      <c r="R8" s="13">
        <v>44046</v>
      </c>
      <c r="S8" s="14">
        <v>44195</v>
      </c>
      <c r="T8" s="15"/>
      <c r="U8" s="142"/>
      <c r="V8" s="142"/>
      <c r="W8" s="15" t="s">
        <v>102</v>
      </c>
      <c r="X8" s="70">
        <v>30000000</v>
      </c>
      <c r="Y8" s="89"/>
      <c r="Z8" s="144"/>
      <c r="AA8" s="16" t="s">
        <v>167</v>
      </c>
      <c r="AB8" s="16" t="s">
        <v>162</v>
      </c>
      <c r="AC8" s="17"/>
      <c r="AD8" s="17"/>
    </row>
    <row r="9" spans="1:30" s="8" customFormat="1" ht="36.75" customHeight="1" x14ac:dyDescent="0.35">
      <c r="A9" s="140"/>
      <c r="B9" s="140"/>
      <c r="C9" s="140"/>
      <c r="D9" s="140"/>
      <c r="E9" s="140"/>
      <c r="F9" s="142"/>
      <c r="G9" s="142"/>
      <c r="H9" s="185"/>
      <c r="I9" s="142"/>
      <c r="J9" s="142"/>
      <c r="K9" s="18">
        <v>1</v>
      </c>
      <c r="L9" s="18">
        <v>1</v>
      </c>
      <c r="M9" s="142"/>
      <c r="N9" s="186"/>
      <c r="O9" s="142"/>
      <c r="P9" s="112" t="s">
        <v>39</v>
      </c>
      <c r="Q9" s="12">
        <v>6</v>
      </c>
      <c r="R9" s="13">
        <v>44046</v>
      </c>
      <c r="S9" s="14">
        <v>44195</v>
      </c>
      <c r="T9" s="15"/>
      <c r="U9" s="142"/>
      <c r="V9" s="142"/>
      <c r="W9" s="15"/>
      <c r="X9" s="70">
        <v>0</v>
      </c>
      <c r="Y9" s="89"/>
      <c r="Z9" s="144"/>
      <c r="AA9" s="16"/>
      <c r="AB9" s="16"/>
      <c r="AC9" s="17"/>
      <c r="AD9" s="17"/>
    </row>
    <row r="10" spans="1:30" s="8" customFormat="1" ht="36.75" customHeight="1" x14ac:dyDescent="0.35">
      <c r="A10" s="140"/>
      <c r="B10" s="140"/>
      <c r="C10" s="140"/>
      <c r="D10" s="140"/>
      <c r="E10" s="140"/>
      <c r="F10" s="142"/>
      <c r="G10" s="142"/>
      <c r="H10" s="185"/>
      <c r="I10" s="142"/>
      <c r="J10" s="142"/>
      <c r="K10" s="9">
        <f>18*30</f>
        <v>540</v>
      </c>
      <c r="L10" s="18">
        <v>18</v>
      </c>
      <c r="M10" s="142"/>
      <c r="N10" s="186"/>
      <c r="O10" s="142"/>
      <c r="P10" s="111" t="s">
        <v>40</v>
      </c>
      <c r="Q10" s="12">
        <v>219</v>
      </c>
      <c r="R10" s="13">
        <v>44046</v>
      </c>
      <c r="S10" s="14">
        <v>44195</v>
      </c>
      <c r="T10" s="15"/>
      <c r="U10" s="142"/>
      <c r="V10" s="142"/>
      <c r="W10" s="15" t="s">
        <v>102</v>
      </c>
      <c r="X10" s="70">
        <v>30000000</v>
      </c>
      <c r="Y10" s="89"/>
      <c r="Z10" s="144"/>
      <c r="AA10" s="16" t="s">
        <v>167</v>
      </c>
      <c r="AB10" s="16"/>
      <c r="AC10" s="17"/>
      <c r="AD10" s="17"/>
    </row>
    <row r="11" spans="1:30" s="8" customFormat="1" ht="36.75" customHeight="1" x14ac:dyDescent="0.35">
      <c r="A11" s="140"/>
      <c r="B11" s="140"/>
      <c r="C11" s="140"/>
      <c r="D11" s="140"/>
      <c r="E11" s="140"/>
      <c r="F11" s="142"/>
      <c r="G11" s="142"/>
      <c r="H11" s="185"/>
      <c r="I11" s="142"/>
      <c r="J11" s="142"/>
      <c r="K11" s="9">
        <f>18*200</f>
        <v>3600</v>
      </c>
      <c r="L11" s="18">
        <v>18</v>
      </c>
      <c r="M11" s="142"/>
      <c r="N11" s="186"/>
      <c r="O11" s="142"/>
      <c r="P11" s="112" t="s">
        <v>41</v>
      </c>
      <c r="Q11" s="12" t="s">
        <v>54</v>
      </c>
      <c r="R11" s="13">
        <v>44046</v>
      </c>
      <c r="S11" s="14">
        <v>44195</v>
      </c>
      <c r="T11" s="15"/>
      <c r="U11" s="142"/>
      <c r="V11" s="142"/>
      <c r="W11" s="15" t="s">
        <v>102</v>
      </c>
      <c r="X11" s="70">
        <v>70000000</v>
      </c>
      <c r="Y11" s="89"/>
      <c r="Z11" s="144"/>
      <c r="AA11" s="16" t="s">
        <v>167</v>
      </c>
      <c r="AB11" s="16"/>
      <c r="AC11" s="17"/>
      <c r="AD11" s="17"/>
    </row>
    <row r="12" spans="1:30" s="8" customFormat="1" ht="58.5" customHeight="1" x14ac:dyDescent="0.35">
      <c r="A12" s="140"/>
      <c r="B12" s="140"/>
      <c r="C12" s="140"/>
      <c r="D12" s="140"/>
      <c r="E12" s="140"/>
      <c r="F12" s="142"/>
      <c r="G12" s="142"/>
      <c r="H12" s="185"/>
      <c r="I12" s="142"/>
      <c r="J12" s="142"/>
      <c r="K12" s="9">
        <f>18*15</f>
        <v>270</v>
      </c>
      <c r="L12" s="18">
        <v>18</v>
      </c>
      <c r="M12" s="142"/>
      <c r="N12" s="186"/>
      <c r="O12" s="142"/>
      <c r="P12" s="111" t="s">
        <v>42</v>
      </c>
      <c r="Q12" s="12">
        <v>162</v>
      </c>
      <c r="R12" s="13">
        <v>44046</v>
      </c>
      <c r="S12" s="14">
        <v>44195</v>
      </c>
      <c r="T12" s="15"/>
      <c r="U12" s="142"/>
      <c r="V12" s="142"/>
      <c r="W12" s="15" t="s">
        <v>102</v>
      </c>
      <c r="X12" s="70">
        <v>10000000</v>
      </c>
      <c r="Y12" s="89"/>
      <c r="Z12" s="144"/>
      <c r="AA12" s="16" t="s">
        <v>167</v>
      </c>
      <c r="AB12" s="16"/>
      <c r="AC12" s="17"/>
      <c r="AD12" s="17"/>
    </row>
    <row r="13" spans="1:30" s="8" customFormat="1" ht="36.75" customHeight="1" x14ac:dyDescent="0.35">
      <c r="A13" s="140"/>
      <c r="B13" s="140"/>
      <c r="C13" s="140"/>
      <c r="D13" s="140"/>
      <c r="E13" s="140"/>
      <c r="F13" s="142"/>
      <c r="G13" s="142"/>
      <c r="H13" s="185"/>
      <c r="I13" s="142"/>
      <c r="J13" s="142"/>
      <c r="K13" s="9">
        <v>36</v>
      </c>
      <c r="L13" s="18">
        <v>36</v>
      </c>
      <c r="M13" s="142"/>
      <c r="N13" s="186"/>
      <c r="O13" s="142"/>
      <c r="P13" s="112" t="s">
        <v>43</v>
      </c>
      <c r="Q13" s="12">
        <v>414</v>
      </c>
      <c r="R13" s="13">
        <v>44046</v>
      </c>
      <c r="S13" s="14">
        <v>44195</v>
      </c>
      <c r="T13" s="15"/>
      <c r="U13" s="142"/>
      <c r="V13" s="142"/>
      <c r="W13" s="15" t="s">
        <v>102</v>
      </c>
      <c r="X13" s="70">
        <v>45000000</v>
      </c>
      <c r="Y13" s="89"/>
      <c r="Z13" s="144"/>
      <c r="AA13" s="16" t="s">
        <v>167</v>
      </c>
      <c r="AB13" s="16"/>
      <c r="AC13" s="17"/>
      <c r="AD13" s="17"/>
    </row>
    <row r="14" spans="1:30" s="8" customFormat="1" ht="36.75" customHeight="1" x14ac:dyDescent="0.35">
      <c r="A14" s="140"/>
      <c r="B14" s="140"/>
      <c r="C14" s="140"/>
      <c r="D14" s="140"/>
      <c r="E14" s="140"/>
      <c r="F14" s="142"/>
      <c r="G14" s="142" t="s">
        <v>51</v>
      </c>
      <c r="H14" s="185"/>
      <c r="I14" s="142" t="s">
        <v>51</v>
      </c>
      <c r="J14" s="142" t="s">
        <v>44</v>
      </c>
      <c r="K14" s="9">
        <f>20*50</f>
        <v>1000</v>
      </c>
      <c r="L14" s="18">
        <v>20</v>
      </c>
      <c r="M14" s="142"/>
      <c r="N14" s="186"/>
      <c r="O14" s="142"/>
      <c r="P14" s="112" t="s">
        <v>45</v>
      </c>
      <c r="Q14" s="12">
        <v>675</v>
      </c>
      <c r="R14" s="13">
        <v>44046</v>
      </c>
      <c r="S14" s="14">
        <v>44195</v>
      </c>
      <c r="T14" s="15"/>
      <c r="U14" s="142"/>
      <c r="V14" s="142"/>
      <c r="W14" s="15" t="s">
        <v>170</v>
      </c>
      <c r="X14" s="70">
        <v>150000000</v>
      </c>
      <c r="Y14" s="89"/>
      <c r="Z14" s="144"/>
      <c r="AA14" s="16" t="s">
        <v>210</v>
      </c>
      <c r="AB14" s="16"/>
      <c r="AC14" s="17"/>
      <c r="AD14" s="17"/>
    </row>
    <row r="15" spans="1:30" s="8" customFormat="1" ht="36.75" customHeight="1" x14ac:dyDescent="0.35">
      <c r="A15" s="140"/>
      <c r="B15" s="140"/>
      <c r="C15" s="140"/>
      <c r="D15" s="140"/>
      <c r="E15" s="140"/>
      <c r="F15" s="142"/>
      <c r="G15" s="142"/>
      <c r="H15" s="185"/>
      <c r="I15" s="142"/>
      <c r="J15" s="142"/>
      <c r="K15" s="9">
        <f>5*100</f>
        <v>500</v>
      </c>
      <c r="L15" s="18">
        <v>5</v>
      </c>
      <c r="M15" s="142"/>
      <c r="N15" s="186"/>
      <c r="O15" s="142"/>
      <c r="P15" s="112" t="s">
        <v>46</v>
      </c>
      <c r="Q15" s="12">
        <v>54</v>
      </c>
      <c r="R15" s="13">
        <v>44046</v>
      </c>
      <c r="S15" s="14">
        <v>44195</v>
      </c>
      <c r="T15" s="15"/>
      <c r="U15" s="142"/>
      <c r="V15" s="142"/>
      <c r="W15" s="15" t="s">
        <v>172</v>
      </c>
      <c r="X15" s="70">
        <v>70000000</v>
      </c>
      <c r="Y15" s="89"/>
      <c r="Z15" s="144"/>
      <c r="AA15" s="16" t="s">
        <v>167</v>
      </c>
      <c r="AB15" s="16"/>
      <c r="AC15" s="17"/>
      <c r="AD15" s="17"/>
    </row>
    <row r="16" spans="1:30" s="8" customFormat="1" ht="36.75" customHeight="1" x14ac:dyDescent="0.35">
      <c r="A16" s="140"/>
      <c r="B16" s="140"/>
      <c r="C16" s="140"/>
      <c r="D16" s="140"/>
      <c r="E16" s="140"/>
      <c r="F16" s="142"/>
      <c r="G16" s="143" t="s">
        <v>52</v>
      </c>
      <c r="H16" s="185"/>
      <c r="I16" s="142" t="s">
        <v>52</v>
      </c>
      <c r="J16" s="142" t="s">
        <v>47</v>
      </c>
      <c r="K16" s="9">
        <f>18*100</f>
        <v>1800</v>
      </c>
      <c r="L16" s="18">
        <v>18</v>
      </c>
      <c r="M16" s="142"/>
      <c r="N16" s="186"/>
      <c r="O16" s="142"/>
      <c r="P16" s="111" t="s">
        <v>48</v>
      </c>
      <c r="Q16" s="12">
        <v>300</v>
      </c>
      <c r="R16" s="13">
        <v>44046</v>
      </c>
      <c r="S16" s="14">
        <v>44195</v>
      </c>
      <c r="T16" s="15"/>
      <c r="U16" s="142"/>
      <c r="V16" s="142"/>
      <c r="W16" s="15" t="s">
        <v>171</v>
      </c>
      <c r="X16" s="70">
        <v>70000000</v>
      </c>
      <c r="Y16" s="89"/>
      <c r="Z16" s="144"/>
      <c r="AA16" s="16" t="s">
        <v>211</v>
      </c>
      <c r="AB16" s="16"/>
      <c r="AC16" s="17"/>
      <c r="AD16" s="17"/>
    </row>
    <row r="17" spans="1:32" s="8" customFormat="1" ht="36.75" customHeight="1" x14ac:dyDescent="0.35">
      <c r="A17" s="140"/>
      <c r="B17" s="140"/>
      <c r="C17" s="140"/>
      <c r="D17" s="140"/>
      <c r="E17" s="140"/>
      <c r="F17" s="142"/>
      <c r="G17" s="144"/>
      <c r="H17" s="185"/>
      <c r="I17" s="142"/>
      <c r="J17" s="142"/>
      <c r="K17" s="9">
        <v>3</v>
      </c>
      <c r="L17" s="18">
        <v>3</v>
      </c>
      <c r="M17" s="142"/>
      <c r="N17" s="186"/>
      <c r="O17" s="142"/>
      <c r="P17" s="111" t="s">
        <v>49</v>
      </c>
      <c r="Q17" s="12">
        <v>18</v>
      </c>
      <c r="R17" s="13">
        <v>44046</v>
      </c>
      <c r="S17" s="14">
        <v>44195</v>
      </c>
      <c r="T17" s="15"/>
      <c r="U17" s="142"/>
      <c r="V17" s="142"/>
      <c r="W17" s="15" t="s">
        <v>171</v>
      </c>
      <c r="X17" s="70">
        <v>45000000</v>
      </c>
      <c r="Y17" s="89"/>
      <c r="Z17" s="144"/>
      <c r="AA17" s="16" t="s">
        <v>211</v>
      </c>
      <c r="AB17" s="16"/>
      <c r="AC17" s="17"/>
      <c r="AD17" s="17"/>
    </row>
    <row r="18" spans="1:32" s="8" customFormat="1" ht="36.75" customHeight="1" x14ac:dyDescent="0.35">
      <c r="A18" s="140"/>
      <c r="B18" s="140"/>
      <c r="C18" s="140"/>
      <c r="D18" s="140"/>
      <c r="E18" s="140"/>
      <c r="F18" s="142"/>
      <c r="G18" s="145"/>
      <c r="H18" s="185"/>
      <c r="I18" s="142"/>
      <c r="J18" s="142"/>
      <c r="K18" s="9">
        <f>5*30</f>
        <v>150</v>
      </c>
      <c r="L18" s="18">
        <v>5</v>
      </c>
      <c r="M18" s="142"/>
      <c r="N18" s="186"/>
      <c r="O18" s="142"/>
      <c r="P18" s="111" t="s">
        <v>50</v>
      </c>
      <c r="Q18" s="12">
        <v>108</v>
      </c>
      <c r="R18" s="13">
        <v>44046</v>
      </c>
      <c r="S18" s="14">
        <v>44195</v>
      </c>
      <c r="T18" s="15"/>
      <c r="U18" s="142"/>
      <c r="V18" s="142"/>
      <c r="W18" s="15" t="s">
        <v>171</v>
      </c>
      <c r="X18" s="70">
        <v>40000000</v>
      </c>
      <c r="Y18" s="109">
        <v>5621974</v>
      </c>
      <c r="Z18" s="145"/>
      <c r="AA18" s="16" t="s">
        <v>211</v>
      </c>
      <c r="AB18" s="16"/>
      <c r="AC18" s="17"/>
      <c r="AD18" s="17"/>
    </row>
    <row r="19" spans="1:32" s="8" customFormat="1" ht="36.75" customHeight="1" x14ac:dyDescent="0.35">
      <c r="A19" s="140"/>
      <c r="B19" s="140"/>
      <c r="C19" s="140" t="s">
        <v>56</v>
      </c>
      <c r="D19" s="140" t="s">
        <v>57</v>
      </c>
      <c r="E19" s="140" t="s">
        <v>58</v>
      </c>
      <c r="F19" s="138" t="s">
        <v>59</v>
      </c>
      <c r="G19" s="138" t="s">
        <v>60</v>
      </c>
      <c r="H19" s="139" t="s">
        <v>62</v>
      </c>
      <c r="I19" s="139" t="s">
        <v>98</v>
      </c>
      <c r="J19" s="139" t="s">
        <v>64</v>
      </c>
      <c r="K19" s="20">
        <v>3</v>
      </c>
      <c r="L19" s="21">
        <v>3</v>
      </c>
      <c r="M19" s="138" t="s">
        <v>66</v>
      </c>
      <c r="N19" s="162"/>
      <c r="O19" s="138" t="s">
        <v>238</v>
      </c>
      <c r="P19" s="113" t="s">
        <v>67</v>
      </c>
      <c r="Q19" s="22">
        <v>21</v>
      </c>
      <c r="R19" s="44">
        <v>44046</v>
      </c>
      <c r="S19" s="45">
        <v>44195</v>
      </c>
      <c r="T19" s="23"/>
      <c r="U19" s="149" t="s">
        <v>231</v>
      </c>
      <c r="V19" s="149" t="s">
        <v>232</v>
      </c>
      <c r="W19" s="23" t="s">
        <v>174</v>
      </c>
      <c r="X19" s="71">
        <v>2277472499</v>
      </c>
      <c r="Y19" s="94">
        <f>727104415.57+7677980+40729300.94+43593111.69+38675299.23+192806114+606794750.8+242269289.06</f>
        <v>1899650261.29</v>
      </c>
      <c r="Z19" s="169" t="s">
        <v>66</v>
      </c>
      <c r="AA19" s="25" t="s">
        <v>212</v>
      </c>
      <c r="AB19" s="25"/>
      <c r="AC19" s="17"/>
      <c r="AD19" s="17"/>
    </row>
    <row r="20" spans="1:32" s="8" customFormat="1" ht="61.5" customHeight="1" x14ac:dyDescent="0.35">
      <c r="A20" s="140"/>
      <c r="B20" s="140"/>
      <c r="C20" s="140"/>
      <c r="D20" s="140"/>
      <c r="E20" s="140"/>
      <c r="F20" s="138"/>
      <c r="G20" s="138"/>
      <c r="H20" s="139"/>
      <c r="I20" s="139"/>
      <c r="J20" s="139"/>
      <c r="K20" s="20">
        <v>3</v>
      </c>
      <c r="L20" s="21">
        <v>1</v>
      </c>
      <c r="M20" s="138"/>
      <c r="N20" s="162"/>
      <c r="O20" s="138"/>
      <c r="P20" s="114" t="s">
        <v>68</v>
      </c>
      <c r="Q20" s="22">
        <v>1</v>
      </c>
      <c r="R20" s="44">
        <v>44046</v>
      </c>
      <c r="S20" s="45">
        <v>44195</v>
      </c>
      <c r="T20" s="23"/>
      <c r="U20" s="150"/>
      <c r="V20" s="150"/>
      <c r="W20" s="23" t="s">
        <v>196</v>
      </c>
      <c r="X20" s="71">
        <v>22226546</v>
      </c>
      <c r="Y20" s="108">
        <f>9861191.52+1560221</f>
        <v>11421412.52</v>
      </c>
      <c r="Z20" s="170"/>
      <c r="AA20" s="25" t="s">
        <v>213</v>
      </c>
      <c r="AB20" s="25" t="s">
        <v>176</v>
      </c>
      <c r="AC20" s="17"/>
      <c r="AD20" s="17"/>
    </row>
    <row r="21" spans="1:32" s="8" customFormat="1" ht="106.5" customHeight="1" x14ac:dyDescent="0.35">
      <c r="A21" s="140"/>
      <c r="B21" s="140"/>
      <c r="C21" s="140"/>
      <c r="D21" s="140"/>
      <c r="E21" s="140"/>
      <c r="F21" s="138"/>
      <c r="G21" s="24" t="s">
        <v>61</v>
      </c>
      <c r="H21" s="20" t="s">
        <v>63</v>
      </c>
      <c r="I21" s="25" t="s">
        <v>99</v>
      </c>
      <c r="J21" s="25" t="s">
        <v>65</v>
      </c>
      <c r="K21" s="20">
        <v>3</v>
      </c>
      <c r="L21" s="21">
        <v>3</v>
      </c>
      <c r="M21" s="138"/>
      <c r="N21" s="162"/>
      <c r="O21" s="138"/>
      <c r="P21" s="114" t="s">
        <v>69</v>
      </c>
      <c r="Q21" s="22">
        <v>6</v>
      </c>
      <c r="R21" s="44">
        <v>44046</v>
      </c>
      <c r="S21" s="45">
        <v>44195</v>
      </c>
      <c r="T21" s="23"/>
      <c r="U21" s="151"/>
      <c r="V21" s="151"/>
      <c r="W21" s="23" t="s">
        <v>175</v>
      </c>
      <c r="X21" s="71">
        <v>1100000000</v>
      </c>
      <c r="Y21" s="105">
        <f>11177115+3090000+165510194.81</f>
        <v>179777309.81</v>
      </c>
      <c r="Z21" s="171"/>
      <c r="AA21" s="25" t="s">
        <v>214</v>
      </c>
      <c r="AB21" s="25"/>
      <c r="AC21" s="17"/>
      <c r="AD21" s="17"/>
    </row>
    <row r="22" spans="1:32" s="8" customFormat="1" ht="36.75" customHeight="1" x14ac:dyDescent="0.35">
      <c r="A22" s="140"/>
      <c r="B22" s="140"/>
      <c r="C22" s="140" t="s">
        <v>70</v>
      </c>
      <c r="D22" s="140" t="s">
        <v>71</v>
      </c>
      <c r="E22" s="140" t="s">
        <v>72</v>
      </c>
      <c r="F22" s="172" t="s">
        <v>73</v>
      </c>
      <c r="G22" s="172" t="s">
        <v>74</v>
      </c>
      <c r="H22" s="172" t="s">
        <v>79</v>
      </c>
      <c r="I22" s="172" t="s">
        <v>85</v>
      </c>
      <c r="J22" s="172" t="s">
        <v>74</v>
      </c>
      <c r="K22" s="26">
        <v>1</v>
      </c>
      <c r="L22" s="26">
        <v>1</v>
      </c>
      <c r="M22" s="172" t="s">
        <v>205</v>
      </c>
      <c r="N22" s="132">
        <v>2020130010043</v>
      </c>
      <c r="O22" s="180" t="s">
        <v>245</v>
      </c>
      <c r="P22" s="115" t="s">
        <v>87</v>
      </c>
      <c r="Q22" s="26">
        <v>4</v>
      </c>
      <c r="R22" s="46">
        <v>44046</v>
      </c>
      <c r="S22" s="47">
        <v>44195</v>
      </c>
      <c r="T22" s="27"/>
      <c r="U22" s="213" t="s">
        <v>55</v>
      </c>
      <c r="V22" s="213" t="s">
        <v>33</v>
      </c>
      <c r="W22" s="27" t="s">
        <v>169</v>
      </c>
      <c r="X22" s="72">
        <v>60000000</v>
      </c>
      <c r="Y22" s="72"/>
      <c r="Z22" s="172" t="s">
        <v>86</v>
      </c>
      <c r="AA22" s="82" t="s">
        <v>179</v>
      </c>
      <c r="AB22" s="82"/>
      <c r="AC22" s="17"/>
      <c r="AD22" s="17"/>
      <c r="AF22" s="131"/>
    </row>
    <row r="23" spans="1:32" s="8" customFormat="1" ht="36.75" customHeight="1" x14ac:dyDescent="0.35">
      <c r="A23" s="140"/>
      <c r="B23" s="140"/>
      <c r="C23" s="140"/>
      <c r="D23" s="140"/>
      <c r="E23" s="140"/>
      <c r="F23" s="172"/>
      <c r="G23" s="172"/>
      <c r="H23" s="184"/>
      <c r="I23" s="172"/>
      <c r="J23" s="172"/>
      <c r="K23" s="26">
        <v>1</v>
      </c>
      <c r="L23" s="26">
        <v>1</v>
      </c>
      <c r="M23" s="172"/>
      <c r="N23" s="132"/>
      <c r="O23" s="181"/>
      <c r="P23" s="116" t="s">
        <v>88</v>
      </c>
      <c r="Q23" s="26">
        <v>4</v>
      </c>
      <c r="R23" s="46">
        <v>44046</v>
      </c>
      <c r="S23" s="47">
        <v>44195</v>
      </c>
      <c r="T23" s="27"/>
      <c r="U23" s="214"/>
      <c r="V23" s="214"/>
      <c r="W23" s="27" t="s">
        <v>169</v>
      </c>
      <c r="X23" s="72">
        <v>119000000</v>
      </c>
      <c r="Y23" s="72">
        <f>X23-85000000</f>
        <v>34000000</v>
      </c>
      <c r="Z23" s="172"/>
      <c r="AA23" s="82" t="s">
        <v>179</v>
      </c>
      <c r="AB23" s="82"/>
      <c r="AC23" s="17"/>
      <c r="AD23" s="17"/>
    </row>
    <row r="24" spans="1:32" s="8" customFormat="1" ht="36.75" customHeight="1" x14ac:dyDescent="0.35">
      <c r="A24" s="140"/>
      <c r="B24" s="140"/>
      <c r="C24" s="140"/>
      <c r="D24" s="140"/>
      <c r="E24" s="140"/>
      <c r="F24" s="172"/>
      <c r="G24" s="172"/>
      <c r="H24" s="184"/>
      <c r="I24" s="172"/>
      <c r="J24" s="172"/>
      <c r="K24" s="26">
        <v>1</v>
      </c>
      <c r="L24" s="26">
        <v>1</v>
      </c>
      <c r="M24" s="172"/>
      <c r="N24" s="132"/>
      <c r="O24" s="181"/>
      <c r="P24" s="117" t="s">
        <v>89</v>
      </c>
      <c r="Q24" s="26">
        <v>4</v>
      </c>
      <c r="R24" s="46">
        <v>44046</v>
      </c>
      <c r="S24" s="47">
        <v>44195</v>
      </c>
      <c r="T24" s="27"/>
      <c r="U24" s="214"/>
      <c r="V24" s="214"/>
      <c r="W24" s="27" t="s">
        <v>181</v>
      </c>
      <c r="X24" s="72">
        <v>113362127</v>
      </c>
      <c r="Y24" s="72"/>
      <c r="Z24" s="172"/>
      <c r="AA24" s="82" t="s">
        <v>179</v>
      </c>
      <c r="AB24" s="82"/>
      <c r="AC24" s="17"/>
      <c r="AD24" s="17"/>
    </row>
    <row r="25" spans="1:32" s="8" customFormat="1" ht="36.75" customHeight="1" x14ac:dyDescent="0.35">
      <c r="A25" s="140"/>
      <c r="B25" s="140"/>
      <c r="C25" s="140"/>
      <c r="D25" s="140"/>
      <c r="E25" s="140"/>
      <c r="F25" s="172"/>
      <c r="G25" s="172"/>
      <c r="H25" s="184"/>
      <c r="I25" s="172"/>
      <c r="J25" s="172"/>
      <c r="K25" s="26">
        <v>1</v>
      </c>
      <c r="L25" s="26">
        <v>1</v>
      </c>
      <c r="M25" s="172"/>
      <c r="N25" s="132"/>
      <c r="O25" s="181"/>
      <c r="P25" s="118" t="s">
        <v>90</v>
      </c>
      <c r="Q25" s="26">
        <v>4</v>
      </c>
      <c r="R25" s="46">
        <v>44046</v>
      </c>
      <c r="S25" s="47">
        <v>44195</v>
      </c>
      <c r="T25" s="27"/>
      <c r="U25" s="214"/>
      <c r="V25" s="214"/>
      <c r="W25" s="27" t="s">
        <v>102</v>
      </c>
      <c r="X25" s="72">
        <v>30000000</v>
      </c>
      <c r="Y25" s="106">
        <v>11664919.84</v>
      </c>
      <c r="Z25" s="172"/>
      <c r="AA25" s="82" t="s">
        <v>177</v>
      </c>
      <c r="AB25" s="82"/>
      <c r="AC25" s="17"/>
      <c r="AD25" s="17"/>
    </row>
    <row r="26" spans="1:32" s="8" customFormat="1" ht="36.75" customHeight="1" x14ac:dyDescent="0.35">
      <c r="A26" s="140"/>
      <c r="B26" s="140"/>
      <c r="C26" s="140"/>
      <c r="D26" s="140"/>
      <c r="E26" s="140"/>
      <c r="F26" s="172"/>
      <c r="G26" s="172" t="s">
        <v>75</v>
      </c>
      <c r="H26" s="184" t="s">
        <v>80</v>
      </c>
      <c r="I26" s="172" t="s">
        <v>101</v>
      </c>
      <c r="J26" s="172" t="s">
        <v>75</v>
      </c>
      <c r="K26" s="26">
        <v>2</v>
      </c>
      <c r="L26" s="26">
        <v>2</v>
      </c>
      <c r="M26" s="172"/>
      <c r="N26" s="132"/>
      <c r="O26" s="181"/>
      <c r="P26" s="115" t="s">
        <v>91</v>
      </c>
      <c r="Q26" s="26">
        <v>8</v>
      </c>
      <c r="R26" s="46">
        <v>44046</v>
      </c>
      <c r="S26" s="47">
        <v>44195</v>
      </c>
      <c r="T26" s="27"/>
      <c r="U26" s="214"/>
      <c r="V26" s="214"/>
      <c r="W26" s="27" t="s">
        <v>102</v>
      </c>
      <c r="X26" s="72">
        <v>30000000</v>
      </c>
      <c r="Y26" s="106">
        <v>4803417</v>
      </c>
      <c r="Z26" s="172"/>
      <c r="AA26" s="82" t="s">
        <v>177</v>
      </c>
      <c r="AB26" s="82"/>
      <c r="AC26" s="17"/>
      <c r="AD26" s="17"/>
    </row>
    <row r="27" spans="1:32" s="8" customFormat="1" ht="36.75" customHeight="1" x14ac:dyDescent="0.35">
      <c r="A27" s="140"/>
      <c r="B27" s="140"/>
      <c r="C27" s="140"/>
      <c r="D27" s="140"/>
      <c r="E27" s="140"/>
      <c r="F27" s="172"/>
      <c r="G27" s="172"/>
      <c r="H27" s="184"/>
      <c r="I27" s="172"/>
      <c r="J27" s="172"/>
      <c r="K27" s="26">
        <v>1</v>
      </c>
      <c r="L27" s="26">
        <v>1</v>
      </c>
      <c r="M27" s="172"/>
      <c r="N27" s="132"/>
      <c r="O27" s="182"/>
      <c r="P27" s="117" t="s">
        <v>92</v>
      </c>
      <c r="Q27" s="26">
        <v>4</v>
      </c>
      <c r="R27" s="46">
        <v>44046</v>
      </c>
      <c r="S27" s="47">
        <v>44195</v>
      </c>
      <c r="T27" s="27"/>
      <c r="U27" s="214"/>
      <c r="V27" s="214"/>
      <c r="W27" s="27" t="s">
        <v>102</v>
      </c>
      <c r="X27" s="72">
        <v>16138837</v>
      </c>
      <c r="Y27" s="72"/>
      <c r="Z27" s="172"/>
      <c r="AA27" s="82" t="s">
        <v>177</v>
      </c>
      <c r="AB27" s="82"/>
      <c r="AC27" s="17"/>
      <c r="AD27" s="17"/>
    </row>
    <row r="28" spans="1:32" s="8" customFormat="1" ht="36.75" customHeight="1" x14ac:dyDescent="0.35">
      <c r="A28" s="140"/>
      <c r="B28" s="140"/>
      <c r="C28" s="140"/>
      <c r="D28" s="140"/>
      <c r="E28" s="140"/>
      <c r="F28" s="172"/>
      <c r="G28" s="172" t="s">
        <v>76</v>
      </c>
      <c r="H28" s="172" t="s">
        <v>78</v>
      </c>
      <c r="I28" s="183" t="s">
        <v>84</v>
      </c>
      <c r="J28" s="219" t="s">
        <v>82</v>
      </c>
      <c r="K28" s="48">
        <f>40*3</f>
        <v>120</v>
      </c>
      <c r="L28" s="48">
        <v>3</v>
      </c>
      <c r="M28" s="179" t="s">
        <v>86</v>
      </c>
      <c r="N28" s="133">
        <v>2020130010045</v>
      </c>
      <c r="O28" s="179" t="s">
        <v>100</v>
      </c>
      <c r="P28" s="119" t="s">
        <v>246</v>
      </c>
      <c r="Q28" s="48">
        <v>8</v>
      </c>
      <c r="R28" s="49">
        <v>44046</v>
      </c>
      <c r="S28" s="50">
        <v>44195</v>
      </c>
      <c r="T28" s="51"/>
      <c r="U28" s="214"/>
      <c r="V28" s="214"/>
      <c r="W28" s="51" t="s">
        <v>173</v>
      </c>
      <c r="X28" s="73">
        <v>120450683</v>
      </c>
      <c r="Y28" s="110">
        <f>15532221+180976130.46</f>
        <v>196508351.46000001</v>
      </c>
      <c r="Z28" s="173" t="s">
        <v>205</v>
      </c>
      <c r="AA28" s="83" t="s">
        <v>180</v>
      </c>
      <c r="AB28" s="83"/>
      <c r="AC28" s="17"/>
      <c r="AD28" s="17"/>
    </row>
    <row r="29" spans="1:32" s="8" customFormat="1" ht="36.75" customHeight="1" x14ac:dyDescent="0.35">
      <c r="A29" s="140"/>
      <c r="B29" s="140"/>
      <c r="C29" s="140"/>
      <c r="D29" s="140"/>
      <c r="E29" s="140"/>
      <c r="F29" s="172"/>
      <c r="G29" s="172"/>
      <c r="H29" s="184"/>
      <c r="I29" s="183"/>
      <c r="J29" s="219"/>
      <c r="K29" s="48">
        <v>1500</v>
      </c>
      <c r="L29" s="48">
        <v>1</v>
      </c>
      <c r="M29" s="179"/>
      <c r="N29" s="133"/>
      <c r="O29" s="179"/>
      <c r="P29" s="120" t="s">
        <v>93</v>
      </c>
      <c r="Q29" s="48">
        <v>4</v>
      </c>
      <c r="R29" s="49">
        <v>44046</v>
      </c>
      <c r="S29" s="50">
        <v>44195</v>
      </c>
      <c r="T29" s="51"/>
      <c r="U29" s="214"/>
      <c r="V29" s="214"/>
      <c r="W29" s="51" t="s">
        <v>169</v>
      </c>
      <c r="X29" s="73">
        <v>60000000</v>
      </c>
      <c r="Y29" s="93"/>
      <c r="Z29" s="174"/>
      <c r="AA29" s="83" t="s">
        <v>178</v>
      </c>
      <c r="AB29" s="83"/>
      <c r="AC29" s="17"/>
      <c r="AD29" s="17"/>
    </row>
    <row r="30" spans="1:32" s="8" customFormat="1" ht="36.75" customHeight="1" x14ac:dyDescent="0.35">
      <c r="A30" s="140"/>
      <c r="B30" s="140"/>
      <c r="C30" s="140"/>
      <c r="D30" s="140"/>
      <c r="E30" s="140"/>
      <c r="F30" s="172"/>
      <c r="G30" s="172"/>
      <c r="H30" s="184"/>
      <c r="I30" s="183"/>
      <c r="J30" s="219"/>
      <c r="K30" s="48">
        <v>50</v>
      </c>
      <c r="L30" s="48">
        <v>1</v>
      </c>
      <c r="M30" s="179"/>
      <c r="N30" s="133"/>
      <c r="O30" s="179"/>
      <c r="P30" s="120" t="s">
        <v>94</v>
      </c>
      <c r="Q30" s="48">
        <v>4</v>
      </c>
      <c r="R30" s="49">
        <v>44046</v>
      </c>
      <c r="S30" s="50">
        <v>44195</v>
      </c>
      <c r="T30" s="51"/>
      <c r="U30" s="214"/>
      <c r="V30" s="214"/>
      <c r="W30" s="51" t="s">
        <v>169</v>
      </c>
      <c r="X30" s="73">
        <v>48000000</v>
      </c>
      <c r="Y30" s="93"/>
      <c r="Z30" s="174"/>
      <c r="AA30" s="83" t="s">
        <v>178</v>
      </c>
      <c r="AB30" s="83"/>
      <c r="AC30" s="17"/>
      <c r="AD30" s="17"/>
    </row>
    <row r="31" spans="1:32" s="8" customFormat="1" ht="36.75" customHeight="1" x14ac:dyDescent="0.35">
      <c r="A31" s="140"/>
      <c r="B31" s="140"/>
      <c r="C31" s="140"/>
      <c r="D31" s="140"/>
      <c r="E31" s="140"/>
      <c r="F31" s="172"/>
      <c r="G31" s="172"/>
      <c r="H31" s="184"/>
      <c r="I31" s="183"/>
      <c r="J31" s="219"/>
      <c r="K31" s="48">
        <v>50</v>
      </c>
      <c r="L31" s="48">
        <v>1</v>
      </c>
      <c r="M31" s="179"/>
      <c r="N31" s="133"/>
      <c r="O31" s="179"/>
      <c r="P31" s="121" t="s">
        <v>95</v>
      </c>
      <c r="Q31" s="52">
        <v>4</v>
      </c>
      <c r="R31" s="49">
        <v>44046</v>
      </c>
      <c r="S31" s="50">
        <v>44195</v>
      </c>
      <c r="T31" s="51"/>
      <c r="U31" s="214"/>
      <c r="V31" s="214"/>
      <c r="W31" s="51" t="s">
        <v>181</v>
      </c>
      <c r="X31" s="73">
        <v>40000000</v>
      </c>
      <c r="Y31" s="104">
        <v>6000000</v>
      </c>
      <c r="Z31" s="174"/>
      <c r="AA31" s="83" t="s">
        <v>183</v>
      </c>
      <c r="AB31" s="83"/>
      <c r="AC31" s="17"/>
      <c r="AD31" s="17"/>
    </row>
    <row r="32" spans="1:32" s="8" customFormat="1" ht="36.75" customHeight="1" x14ac:dyDescent="0.35">
      <c r="A32" s="140"/>
      <c r="B32" s="140"/>
      <c r="C32" s="140"/>
      <c r="D32" s="140"/>
      <c r="E32" s="140"/>
      <c r="F32" s="172"/>
      <c r="G32" s="172"/>
      <c r="H32" s="184"/>
      <c r="I32" s="183"/>
      <c r="J32" s="219"/>
      <c r="K32" s="48">
        <v>50</v>
      </c>
      <c r="L32" s="48">
        <v>1</v>
      </c>
      <c r="M32" s="179"/>
      <c r="N32" s="133"/>
      <c r="O32" s="179"/>
      <c r="P32" s="121" t="s">
        <v>223</v>
      </c>
      <c r="Q32" s="52">
        <v>1</v>
      </c>
      <c r="R32" s="49">
        <v>44046</v>
      </c>
      <c r="S32" s="50">
        <v>44195</v>
      </c>
      <c r="T32" s="51"/>
      <c r="U32" s="214"/>
      <c r="V32" s="214"/>
      <c r="W32" s="51" t="s">
        <v>182</v>
      </c>
      <c r="X32" s="73">
        <v>30000000</v>
      </c>
      <c r="Y32" s="108">
        <v>20262885.149999999</v>
      </c>
      <c r="Z32" s="174"/>
      <c r="AA32" s="83" t="s">
        <v>180</v>
      </c>
      <c r="AB32" s="83"/>
      <c r="AC32" s="17"/>
      <c r="AD32" s="17"/>
    </row>
    <row r="33" spans="1:30" s="8" customFormat="1" ht="36.75" customHeight="1" x14ac:dyDescent="0.35">
      <c r="A33" s="140"/>
      <c r="B33" s="140"/>
      <c r="C33" s="140"/>
      <c r="D33" s="140"/>
      <c r="E33" s="140"/>
      <c r="F33" s="172"/>
      <c r="G33" s="172" t="s">
        <v>77</v>
      </c>
      <c r="H33" s="184" t="s">
        <v>81</v>
      </c>
      <c r="I33" s="183" t="s">
        <v>83</v>
      </c>
      <c r="J33" s="179" t="s">
        <v>77</v>
      </c>
      <c r="K33" s="48">
        <v>1</v>
      </c>
      <c r="L33" s="48">
        <v>1</v>
      </c>
      <c r="M33" s="179"/>
      <c r="N33" s="133"/>
      <c r="O33" s="179"/>
      <c r="P33" s="122" t="s">
        <v>96</v>
      </c>
      <c r="Q33" s="48">
        <v>4</v>
      </c>
      <c r="R33" s="49">
        <v>44046</v>
      </c>
      <c r="S33" s="50">
        <v>44195</v>
      </c>
      <c r="T33" s="51"/>
      <c r="U33" s="214"/>
      <c r="V33" s="214"/>
      <c r="W33" s="51" t="s">
        <v>173</v>
      </c>
      <c r="X33" s="73">
        <v>60000000</v>
      </c>
      <c r="Y33" s="108">
        <f>50000000+110620695.15</f>
        <v>160620695.15000001</v>
      </c>
      <c r="Z33" s="174"/>
      <c r="AA33" s="83" t="s">
        <v>180</v>
      </c>
      <c r="AB33" s="83"/>
      <c r="AC33" s="17"/>
      <c r="AD33" s="17"/>
    </row>
    <row r="34" spans="1:30" s="8" customFormat="1" ht="36.75" customHeight="1" x14ac:dyDescent="0.35">
      <c r="A34" s="140"/>
      <c r="B34" s="140"/>
      <c r="C34" s="140"/>
      <c r="D34" s="140"/>
      <c r="E34" s="140"/>
      <c r="F34" s="172"/>
      <c r="G34" s="172"/>
      <c r="H34" s="184"/>
      <c r="I34" s="183"/>
      <c r="J34" s="179"/>
      <c r="K34" s="48">
        <v>2</v>
      </c>
      <c r="L34" s="48">
        <v>2</v>
      </c>
      <c r="M34" s="179"/>
      <c r="N34" s="133"/>
      <c r="O34" s="179"/>
      <c r="P34" s="122" t="s">
        <v>97</v>
      </c>
      <c r="Q34" s="48">
        <v>8</v>
      </c>
      <c r="R34" s="49">
        <v>44046</v>
      </c>
      <c r="S34" s="50">
        <v>44195</v>
      </c>
      <c r="T34" s="51"/>
      <c r="U34" s="215"/>
      <c r="V34" s="215"/>
      <c r="W34" s="51" t="s">
        <v>173</v>
      </c>
      <c r="X34" s="73">
        <v>40000000</v>
      </c>
      <c r="Y34" s="109">
        <v>50067425.579999998</v>
      </c>
      <c r="Z34" s="175"/>
      <c r="AA34" s="83" t="s">
        <v>180</v>
      </c>
      <c r="AB34" s="83"/>
      <c r="AC34" s="17"/>
      <c r="AD34" s="17"/>
    </row>
    <row r="35" spans="1:30" s="8" customFormat="1" ht="51.75" customHeight="1" x14ac:dyDescent="0.35">
      <c r="A35" s="140"/>
      <c r="B35" s="140"/>
      <c r="C35" s="209"/>
      <c r="D35" s="210"/>
      <c r="E35" s="210"/>
      <c r="F35" s="206" t="s">
        <v>142</v>
      </c>
      <c r="G35" s="176" t="s">
        <v>103</v>
      </c>
      <c r="H35" s="187">
        <v>0</v>
      </c>
      <c r="I35" s="176" t="s">
        <v>104</v>
      </c>
      <c r="J35" s="176" t="s">
        <v>103</v>
      </c>
      <c r="K35" s="29">
        <v>2</v>
      </c>
      <c r="L35" s="29">
        <v>2</v>
      </c>
      <c r="M35" s="176" t="s">
        <v>206</v>
      </c>
      <c r="N35" s="134"/>
      <c r="O35" s="136" t="s">
        <v>243</v>
      </c>
      <c r="P35" s="123" t="s">
        <v>105</v>
      </c>
      <c r="Q35" s="29">
        <v>4</v>
      </c>
      <c r="R35" s="53">
        <v>44046</v>
      </c>
      <c r="S35" s="54">
        <v>44195</v>
      </c>
      <c r="T35" s="28"/>
      <c r="U35" s="206" t="s">
        <v>55</v>
      </c>
      <c r="V35" s="206" t="s">
        <v>33</v>
      </c>
      <c r="W35" s="30" t="s">
        <v>185</v>
      </c>
      <c r="X35" s="74">
        <v>793000000</v>
      </c>
      <c r="Y35" s="110">
        <f>370635+420221+149538416.32+78319365.12+22816130.47+20840000+82755097.41+122178661.41</f>
        <v>477238526.7299999</v>
      </c>
      <c r="Z35" s="177" t="s">
        <v>206</v>
      </c>
      <c r="AA35" s="31" t="s">
        <v>187</v>
      </c>
      <c r="AB35" s="31"/>
      <c r="AC35" s="17"/>
      <c r="AD35" s="17"/>
    </row>
    <row r="36" spans="1:30" s="8" customFormat="1" ht="36.75" customHeight="1" x14ac:dyDescent="0.35">
      <c r="A36" s="140"/>
      <c r="B36" s="140"/>
      <c r="C36" s="209"/>
      <c r="D36" s="211"/>
      <c r="E36" s="211"/>
      <c r="F36" s="207"/>
      <c r="G36" s="176"/>
      <c r="H36" s="188"/>
      <c r="I36" s="176"/>
      <c r="J36" s="176"/>
      <c r="K36" s="29">
        <v>1</v>
      </c>
      <c r="L36" s="29">
        <v>1</v>
      </c>
      <c r="M36" s="176"/>
      <c r="N36" s="134"/>
      <c r="O36" s="136"/>
      <c r="P36" s="123" t="s">
        <v>106</v>
      </c>
      <c r="Q36" s="29">
        <v>7</v>
      </c>
      <c r="R36" s="53">
        <v>44046</v>
      </c>
      <c r="S36" s="54">
        <v>44195</v>
      </c>
      <c r="T36" s="28"/>
      <c r="U36" s="207"/>
      <c r="V36" s="207"/>
      <c r="W36" s="28" t="s">
        <v>169</v>
      </c>
      <c r="X36" s="74">
        <v>150928885</v>
      </c>
      <c r="Y36" s="95"/>
      <c r="Z36" s="178"/>
      <c r="AA36" s="31" t="s">
        <v>188</v>
      </c>
      <c r="AB36" s="31"/>
      <c r="AC36" s="17"/>
      <c r="AD36" s="17"/>
    </row>
    <row r="37" spans="1:30" s="8" customFormat="1" ht="36.75" customHeight="1" x14ac:dyDescent="0.35">
      <c r="A37" s="140"/>
      <c r="B37" s="140"/>
      <c r="C37" s="209"/>
      <c r="D37" s="211"/>
      <c r="E37" s="211"/>
      <c r="F37" s="207"/>
      <c r="G37" s="176"/>
      <c r="H37" s="188"/>
      <c r="I37" s="176"/>
      <c r="J37" s="176"/>
      <c r="K37" s="29">
        <v>0</v>
      </c>
      <c r="L37" s="29">
        <v>0</v>
      </c>
      <c r="M37" s="176"/>
      <c r="N37" s="134"/>
      <c r="O37" s="136"/>
      <c r="P37" s="123" t="s">
        <v>107</v>
      </c>
      <c r="Q37" s="29">
        <v>4</v>
      </c>
      <c r="R37" s="53">
        <v>44046</v>
      </c>
      <c r="S37" s="54">
        <v>44195</v>
      </c>
      <c r="T37" s="28"/>
      <c r="U37" s="207"/>
      <c r="V37" s="207"/>
      <c r="W37" s="28"/>
      <c r="X37" s="74"/>
      <c r="Y37" s="74"/>
      <c r="Z37" s="32"/>
      <c r="AA37" s="31"/>
      <c r="AB37" s="31"/>
      <c r="AC37" s="17"/>
      <c r="AD37" s="17"/>
    </row>
    <row r="38" spans="1:30" s="8" customFormat="1" ht="36.75" customHeight="1" x14ac:dyDescent="0.35">
      <c r="A38" s="140"/>
      <c r="B38" s="140"/>
      <c r="C38" s="209"/>
      <c r="D38" s="211"/>
      <c r="E38" s="211"/>
      <c r="F38" s="207"/>
      <c r="G38" s="176"/>
      <c r="H38" s="189"/>
      <c r="I38" s="176"/>
      <c r="J38" s="176"/>
      <c r="K38" s="29">
        <v>0</v>
      </c>
      <c r="L38" s="29">
        <v>0</v>
      </c>
      <c r="M38" s="176"/>
      <c r="N38" s="134"/>
      <c r="O38" s="136"/>
      <c r="P38" s="123" t="s">
        <v>108</v>
      </c>
      <c r="Q38" s="29">
        <v>2</v>
      </c>
      <c r="R38" s="53">
        <v>44046</v>
      </c>
      <c r="S38" s="54">
        <v>44195</v>
      </c>
      <c r="T38" s="28"/>
      <c r="U38" s="208"/>
      <c r="V38" s="208"/>
      <c r="W38" s="28"/>
      <c r="X38" s="74"/>
      <c r="Y38" s="74"/>
      <c r="Z38" s="32"/>
      <c r="AA38" s="31"/>
      <c r="AB38" s="31"/>
      <c r="AC38" s="17"/>
      <c r="AD38" s="17"/>
    </row>
    <row r="39" spans="1:30" s="8" customFormat="1" ht="36.75" customHeight="1" x14ac:dyDescent="0.35">
      <c r="A39" s="140"/>
      <c r="B39" s="140"/>
      <c r="C39" s="209"/>
      <c r="D39" s="211"/>
      <c r="E39" s="211"/>
      <c r="F39" s="207"/>
      <c r="G39" s="137" t="s">
        <v>109</v>
      </c>
      <c r="H39" s="190">
        <v>0</v>
      </c>
      <c r="I39" s="137" t="s">
        <v>110</v>
      </c>
      <c r="J39" s="137" t="s">
        <v>109</v>
      </c>
      <c r="K39" s="55">
        <v>1</v>
      </c>
      <c r="L39" s="55">
        <v>1</v>
      </c>
      <c r="M39" s="137" t="s">
        <v>207</v>
      </c>
      <c r="N39" s="135"/>
      <c r="O39" s="137" t="s">
        <v>244</v>
      </c>
      <c r="P39" s="124" t="s">
        <v>111</v>
      </c>
      <c r="Q39" s="55">
        <v>1</v>
      </c>
      <c r="R39" s="56">
        <v>44046</v>
      </c>
      <c r="S39" s="57">
        <v>44195</v>
      </c>
      <c r="T39" s="58"/>
      <c r="U39" s="216" t="s">
        <v>233</v>
      </c>
      <c r="V39" s="216" t="s">
        <v>234</v>
      </c>
      <c r="W39" s="59" t="s">
        <v>186</v>
      </c>
      <c r="X39" s="75">
        <v>66133778</v>
      </c>
      <c r="Y39" s="75"/>
      <c r="Z39" s="61" t="s">
        <v>207</v>
      </c>
      <c r="AA39" s="59" t="s">
        <v>184</v>
      </c>
      <c r="AB39" s="59"/>
      <c r="AC39" s="17"/>
      <c r="AD39" s="17"/>
    </row>
    <row r="40" spans="1:30" s="8" customFormat="1" ht="36.75" customHeight="1" x14ac:dyDescent="0.35">
      <c r="A40" s="140"/>
      <c r="B40" s="140"/>
      <c r="C40" s="209"/>
      <c r="D40" s="211"/>
      <c r="E40" s="211"/>
      <c r="F40" s="207"/>
      <c r="G40" s="137"/>
      <c r="H40" s="191"/>
      <c r="I40" s="137"/>
      <c r="J40" s="137"/>
      <c r="K40" s="55">
        <v>0</v>
      </c>
      <c r="L40" s="55">
        <v>0</v>
      </c>
      <c r="M40" s="137"/>
      <c r="N40" s="135"/>
      <c r="O40" s="137"/>
      <c r="P40" s="124" t="s">
        <v>112</v>
      </c>
      <c r="Q40" s="55">
        <v>1</v>
      </c>
      <c r="R40" s="56">
        <v>44046</v>
      </c>
      <c r="S40" s="57">
        <v>44195</v>
      </c>
      <c r="T40" s="58"/>
      <c r="U40" s="217"/>
      <c r="V40" s="217"/>
      <c r="W40" s="58"/>
      <c r="X40" s="75"/>
      <c r="Y40" s="75"/>
      <c r="Z40" s="61"/>
      <c r="AA40" s="59"/>
      <c r="AB40" s="59"/>
      <c r="AC40" s="17"/>
      <c r="AD40" s="17"/>
    </row>
    <row r="41" spans="1:30" s="8" customFormat="1" ht="36.75" customHeight="1" x14ac:dyDescent="0.35">
      <c r="A41" s="140"/>
      <c r="B41" s="140"/>
      <c r="C41" s="209"/>
      <c r="D41" s="211"/>
      <c r="E41" s="211"/>
      <c r="F41" s="207"/>
      <c r="G41" s="137"/>
      <c r="H41" s="191"/>
      <c r="I41" s="137"/>
      <c r="J41" s="137"/>
      <c r="K41" s="55">
        <v>0</v>
      </c>
      <c r="L41" s="55">
        <v>0</v>
      </c>
      <c r="M41" s="137"/>
      <c r="N41" s="135"/>
      <c r="O41" s="137"/>
      <c r="P41" s="124" t="s">
        <v>113</v>
      </c>
      <c r="Q41" s="55">
        <v>1</v>
      </c>
      <c r="R41" s="56">
        <v>44046</v>
      </c>
      <c r="S41" s="57">
        <v>44195</v>
      </c>
      <c r="T41" s="58"/>
      <c r="U41" s="217"/>
      <c r="V41" s="217"/>
      <c r="W41" s="60"/>
      <c r="X41" s="75">
        <v>0</v>
      </c>
      <c r="Y41" s="75"/>
      <c r="Z41" s="61"/>
      <c r="AA41" s="59"/>
      <c r="AB41" s="59"/>
      <c r="AC41" s="17"/>
      <c r="AD41" s="17"/>
    </row>
    <row r="42" spans="1:30" s="8" customFormat="1" ht="36.75" customHeight="1" x14ac:dyDescent="0.35">
      <c r="A42" s="140"/>
      <c r="B42" s="140"/>
      <c r="C42" s="209"/>
      <c r="D42" s="211"/>
      <c r="E42" s="211"/>
      <c r="F42" s="207"/>
      <c r="G42" s="137"/>
      <c r="H42" s="191"/>
      <c r="I42" s="137"/>
      <c r="J42" s="137"/>
      <c r="K42" s="55">
        <v>0</v>
      </c>
      <c r="L42" s="55">
        <v>0</v>
      </c>
      <c r="M42" s="137"/>
      <c r="N42" s="135"/>
      <c r="O42" s="137"/>
      <c r="P42" s="124" t="s">
        <v>114</v>
      </c>
      <c r="Q42" s="55">
        <v>1</v>
      </c>
      <c r="R42" s="56">
        <v>44046</v>
      </c>
      <c r="S42" s="57">
        <v>44195</v>
      </c>
      <c r="T42" s="58"/>
      <c r="U42" s="217"/>
      <c r="V42" s="217"/>
      <c r="W42" s="60"/>
      <c r="X42" s="75">
        <v>0</v>
      </c>
      <c r="Y42" s="75"/>
      <c r="Z42" s="61"/>
      <c r="AA42" s="59"/>
      <c r="AB42" s="59"/>
      <c r="AC42" s="17"/>
      <c r="AD42" s="17"/>
    </row>
    <row r="43" spans="1:30" s="8" customFormat="1" ht="36.75" customHeight="1" x14ac:dyDescent="0.35">
      <c r="A43" s="140"/>
      <c r="B43" s="140"/>
      <c r="C43" s="209"/>
      <c r="D43" s="212"/>
      <c r="E43" s="212"/>
      <c r="F43" s="208"/>
      <c r="G43" s="137"/>
      <c r="H43" s="192"/>
      <c r="I43" s="137"/>
      <c r="J43" s="137"/>
      <c r="K43" s="55">
        <v>0</v>
      </c>
      <c r="L43" s="55">
        <v>0</v>
      </c>
      <c r="M43" s="137"/>
      <c r="N43" s="135"/>
      <c r="O43" s="137"/>
      <c r="P43" s="124" t="s">
        <v>115</v>
      </c>
      <c r="Q43" s="55">
        <v>1</v>
      </c>
      <c r="R43" s="56">
        <v>44046</v>
      </c>
      <c r="S43" s="57">
        <v>44195</v>
      </c>
      <c r="T43" s="58"/>
      <c r="U43" s="218"/>
      <c r="V43" s="218"/>
      <c r="W43" s="60"/>
      <c r="X43" s="75">
        <v>0</v>
      </c>
      <c r="Y43" s="75"/>
      <c r="Z43" s="61"/>
      <c r="AA43" s="59"/>
      <c r="AB43" s="59"/>
      <c r="AC43" s="17"/>
      <c r="AD43" s="17"/>
    </row>
    <row r="44" spans="1:30" s="8" customFormat="1" ht="36.75" customHeight="1" x14ac:dyDescent="0.35">
      <c r="A44" s="140"/>
      <c r="B44" s="140"/>
      <c r="C44" s="140" t="s">
        <v>217</v>
      </c>
      <c r="D44" s="140" t="s">
        <v>218</v>
      </c>
      <c r="E44" s="140" t="s">
        <v>219</v>
      </c>
      <c r="F44" s="138" t="s">
        <v>141</v>
      </c>
      <c r="G44" s="198" t="s">
        <v>116</v>
      </c>
      <c r="H44" s="199" t="s">
        <v>224</v>
      </c>
      <c r="I44" s="160" t="s">
        <v>124</v>
      </c>
      <c r="J44" s="198" t="s">
        <v>116</v>
      </c>
      <c r="K44" s="62">
        <v>1</v>
      </c>
      <c r="L44" s="39">
        <v>1</v>
      </c>
      <c r="M44" s="160" t="s">
        <v>208</v>
      </c>
      <c r="N44" s="161"/>
      <c r="O44" s="146" t="s">
        <v>241</v>
      </c>
      <c r="P44" s="125" t="s">
        <v>117</v>
      </c>
      <c r="Q44" s="39">
        <v>1</v>
      </c>
      <c r="R44" s="40">
        <v>44046</v>
      </c>
      <c r="S44" s="41">
        <v>44195</v>
      </c>
      <c r="T44" s="42"/>
      <c r="U44" s="149" t="s">
        <v>55</v>
      </c>
      <c r="V44" s="149" t="s">
        <v>33</v>
      </c>
      <c r="W44" s="42" t="s">
        <v>196</v>
      </c>
      <c r="X44" s="79">
        <v>34146894</v>
      </c>
      <c r="Y44" s="96"/>
      <c r="Z44" s="146" t="s">
        <v>208</v>
      </c>
      <c r="AA44" s="43" t="s">
        <v>192</v>
      </c>
      <c r="AB44" s="43"/>
      <c r="AC44" s="17"/>
      <c r="AD44" s="17"/>
    </row>
    <row r="45" spans="1:30" s="8" customFormat="1" ht="36.75" customHeight="1" x14ac:dyDescent="0.35">
      <c r="A45" s="140"/>
      <c r="B45" s="140"/>
      <c r="C45" s="140"/>
      <c r="D45" s="141"/>
      <c r="E45" s="140"/>
      <c r="F45" s="138"/>
      <c r="G45" s="198"/>
      <c r="H45" s="200"/>
      <c r="I45" s="160"/>
      <c r="J45" s="198"/>
      <c r="K45" s="62">
        <v>10</v>
      </c>
      <c r="L45" s="39">
        <v>1</v>
      </c>
      <c r="M45" s="160"/>
      <c r="N45" s="161"/>
      <c r="O45" s="147"/>
      <c r="P45" s="43" t="s">
        <v>118</v>
      </c>
      <c r="Q45" s="39">
        <v>8</v>
      </c>
      <c r="R45" s="40">
        <v>44046</v>
      </c>
      <c r="S45" s="41">
        <v>44195</v>
      </c>
      <c r="T45" s="42"/>
      <c r="U45" s="150"/>
      <c r="V45" s="150"/>
      <c r="W45" s="42" t="s">
        <v>195</v>
      </c>
      <c r="X45" s="79">
        <v>35000000</v>
      </c>
      <c r="Y45" s="97"/>
      <c r="Z45" s="147"/>
      <c r="AA45" s="43" t="s">
        <v>197</v>
      </c>
      <c r="AB45" s="43"/>
      <c r="AC45" s="17"/>
      <c r="AD45" s="17"/>
    </row>
    <row r="46" spans="1:30" s="8" customFormat="1" ht="36.75" customHeight="1" x14ac:dyDescent="0.35">
      <c r="A46" s="140"/>
      <c r="B46" s="140"/>
      <c r="C46" s="140"/>
      <c r="D46" s="141"/>
      <c r="E46" s="140"/>
      <c r="F46" s="138"/>
      <c r="G46" s="198"/>
      <c r="H46" s="200"/>
      <c r="I46" s="160"/>
      <c r="J46" s="198"/>
      <c r="K46" s="62">
        <v>10</v>
      </c>
      <c r="L46" s="39">
        <v>1</v>
      </c>
      <c r="M46" s="160"/>
      <c r="N46" s="161"/>
      <c r="O46" s="147"/>
      <c r="P46" s="125" t="s">
        <v>119</v>
      </c>
      <c r="Q46" s="39">
        <v>7</v>
      </c>
      <c r="R46" s="40">
        <v>44046</v>
      </c>
      <c r="S46" s="41">
        <v>44195</v>
      </c>
      <c r="T46" s="42"/>
      <c r="U46" s="150"/>
      <c r="V46" s="150"/>
      <c r="W46" s="15" t="s">
        <v>102</v>
      </c>
      <c r="X46" s="79">
        <v>85000000</v>
      </c>
      <c r="Y46" s="104">
        <v>20000000</v>
      </c>
      <c r="Z46" s="147"/>
      <c r="AA46" s="43" t="s">
        <v>190</v>
      </c>
      <c r="AB46" s="43"/>
      <c r="AC46" s="17"/>
      <c r="AD46" s="17"/>
    </row>
    <row r="47" spans="1:30" s="8" customFormat="1" ht="36.75" customHeight="1" x14ac:dyDescent="0.35">
      <c r="A47" s="140"/>
      <c r="B47" s="140"/>
      <c r="C47" s="140"/>
      <c r="D47" s="141"/>
      <c r="E47" s="140"/>
      <c r="F47" s="138"/>
      <c r="G47" s="198"/>
      <c r="H47" s="200"/>
      <c r="I47" s="160"/>
      <c r="J47" s="198"/>
      <c r="K47" s="62">
        <v>2</v>
      </c>
      <c r="L47" s="39">
        <v>2</v>
      </c>
      <c r="M47" s="160"/>
      <c r="N47" s="161"/>
      <c r="O47" s="147"/>
      <c r="P47" s="43" t="s">
        <v>120</v>
      </c>
      <c r="Q47" s="39">
        <v>7</v>
      </c>
      <c r="R47" s="40">
        <v>44046</v>
      </c>
      <c r="S47" s="41">
        <v>44195</v>
      </c>
      <c r="T47" s="42"/>
      <c r="U47" s="150"/>
      <c r="V47" s="150"/>
      <c r="W47" s="15" t="s">
        <v>102</v>
      </c>
      <c r="X47" s="79">
        <v>90000000</v>
      </c>
      <c r="Y47" s="97"/>
      <c r="Z47" s="147"/>
      <c r="AA47" s="43" t="s">
        <v>190</v>
      </c>
      <c r="AB47" s="43"/>
      <c r="AC47" s="17"/>
      <c r="AD47" s="17"/>
    </row>
    <row r="48" spans="1:30" s="8" customFormat="1" ht="36.75" customHeight="1" x14ac:dyDescent="0.35">
      <c r="A48" s="140"/>
      <c r="B48" s="140"/>
      <c r="C48" s="140"/>
      <c r="D48" s="141"/>
      <c r="E48" s="140"/>
      <c r="F48" s="138"/>
      <c r="G48" s="198"/>
      <c r="H48" s="200"/>
      <c r="I48" s="160"/>
      <c r="J48" s="198"/>
      <c r="K48" s="62">
        <v>20</v>
      </c>
      <c r="L48" s="39">
        <v>2</v>
      </c>
      <c r="M48" s="160"/>
      <c r="N48" s="161"/>
      <c r="O48" s="147"/>
      <c r="P48" s="43" t="s">
        <v>121</v>
      </c>
      <c r="Q48" s="39">
        <v>10</v>
      </c>
      <c r="R48" s="40">
        <v>44046</v>
      </c>
      <c r="S48" s="41">
        <v>44195</v>
      </c>
      <c r="T48" s="42"/>
      <c r="U48" s="150"/>
      <c r="V48" s="150"/>
      <c r="W48" s="42" t="s">
        <v>193</v>
      </c>
      <c r="X48" s="79">
        <v>1008296163</v>
      </c>
      <c r="Y48" s="108">
        <v>2246875</v>
      </c>
      <c r="Z48" s="147"/>
      <c r="AA48" s="43" t="s">
        <v>192</v>
      </c>
      <c r="AB48" s="43"/>
      <c r="AC48" s="17"/>
      <c r="AD48" s="17"/>
    </row>
    <row r="49" spans="1:30" s="8" customFormat="1" ht="36.75" customHeight="1" x14ac:dyDescent="0.35">
      <c r="A49" s="140"/>
      <c r="B49" s="140"/>
      <c r="C49" s="140"/>
      <c r="D49" s="141"/>
      <c r="E49" s="140"/>
      <c r="F49" s="138"/>
      <c r="G49" s="198"/>
      <c r="H49" s="201"/>
      <c r="I49" s="160"/>
      <c r="J49" s="198"/>
      <c r="K49" s="62">
        <v>5</v>
      </c>
      <c r="L49" s="39">
        <v>1</v>
      </c>
      <c r="M49" s="160"/>
      <c r="N49" s="161"/>
      <c r="O49" s="147"/>
      <c r="P49" s="125" t="s">
        <v>122</v>
      </c>
      <c r="Q49" s="39">
        <v>7</v>
      </c>
      <c r="R49" s="40">
        <v>44046</v>
      </c>
      <c r="S49" s="41">
        <v>44195</v>
      </c>
      <c r="T49" s="42"/>
      <c r="U49" s="150"/>
      <c r="V49" s="150"/>
      <c r="W49" s="15" t="s">
        <v>102</v>
      </c>
      <c r="X49" s="79">
        <v>55000000</v>
      </c>
      <c r="Y49" s="104">
        <f>68520000-Y50</f>
        <v>18520000</v>
      </c>
      <c r="Z49" s="147"/>
      <c r="AA49" s="43" t="s">
        <v>190</v>
      </c>
      <c r="AB49" s="43"/>
      <c r="AC49" s="17"/>
      <c r="AD49" s="17"/>
    </row>
    <row r="50" spans="1:30" s="8" customFormat="1" ht="36.75" customHeight="1" x14ac:dyDescent="0.35">
      <c r="A50" s="140"/>
      <c r="B50" s="140"/>
      <c r="C50" s="140"/>
      <c r="D50" s="141"/>
      <c r="E50" s="140"/>
      <c r="F50" s="138"/>
      <c r="G50" s="198" t="s">
        <v>123</v>
      </c>
      <c r="H50" s="199" t="s">
        <v>225</v>
      </c>
      <c r="I50" s="160" t="s">
        <v>125</v>
      </c>
      <c r="J50" s="198" t="s">
        <v>123</v>
      </c>
      <c r="K50" s="39">
        <v>2</v>
      </c>
      <c r="L50" s="39">
        <v>2</v>
      </c>
      <c r="M50" s="160"/>
      <c r="N50" s="161"/>
      <c r="O50" s="147"/>
      <c r="P50" s="126" t="s">
        <v>126</v>
      </c>
      <c r="Q50" s="39">
        <v>12</v>
      </c>
      <c r="R50" s="40">
        <v>44046</v>
      </c>
      <c r="S50" s="41">
        <v>44195</v>
      </c>
      <c r="T50" s="42"/>
      <c r="U50" s="150"/>
      <c r="V50" s="150"/>
      <c r="W50" s="15" t="s">
        <v>102</v>
      </c>
      <c r="X50" s="79">
        <v>70000000</v>
      </c>
      <c r="Y50" s="104">
        <v>50000000</v>
      </c>
      <c r="Z50" s="147"/>
      <c r="AA50" s="43" t="s">
        <v>190</v>
      </c>
      <c r="AB50" s="43"/>
      <c r="AC50" s="17"/>
      <c r="AD50" s="17"/>
    </row>
    <row r="51" spans="1:30" s="8" customFormat="1" ht="36.75" customHeight="1" x14ac:dyDescent="0.35">
      <c r="A51" s="140"/>
      <c r="B51" s="140"/>
      <c r="C51" s="140"/>
      <c r="D51" s="141"/>
      <c r="E51" s="140"/>
      <c r="F51" s="138"/>
      <c r="G51" s="198"/>
      <c r="H51" s="200"/>
      <c r="I51" s="160"/>
      <c r="J51" s="198"/>
      <c r="K51" s="39">
        <v>1</v>
      </c>
      <c r="L51" s="39">
        <v>1</v>
      </c>
      <c r="M51" s="160"/>
      <c r="N51" s="161"/>
      <c r="O51" s="147"/>
      <c r="P51" s="126" t="s">
        <v>127</v>
      </c>
      <c r="Q51" s="39">
        <v>9</v>
      </c>
      <c r="R51" s="40">
        <v>44046</v>
      </c>
      <c r="S51" s="41">
        <v>44195</v>
      </c>
      <c r="T51" s="42"/>
      <c r="U51" s="150"/>
      <c r="V51" s="150"/>
      <c r="W51" s="42" t="s">
        <v>182</v>
      </c>
      <c r="X51" s="79">
        <v>70000000</v>
      </c>
      <c r="Y51" s="108">
        <v>31046673</v>
      </c>
      <c r="Z51" s="147"/>
      <c r="AA51" s="43" t="s">
        <v>192</v>
      </c>
      <c r="AB51" s="43"/>
      <c r="AC51" s="17"/>
      <c r="AD51" s="17"/>
    </row>
    <row r="52" spans="1:30" s="8" customFormat="1" ht="36.75" customHeight="1" x14ac:dyDescent="0.35">
      <c r="A52" s="140"/>
      <c r="B52" s="140"/>
      <c r="C52" s="140"/>
      <c r="D52" s="141"/>
      <c r="E52" s="140"/>
      <c r="F52" s="138"/>
      <c r="G52" s="198"/>
      <c r="H52" s="200"/>
      <c r="I52" s="160"/>
      <c r="J52" s="198"/>
      <c r="K52" s="39">
        <v>0</v>
      </c>
      <c r="L52" s="39">
        <v>0</v>
      </c>
      <c r="M52" s="160"/>
      <c r="N52" s="161"/>
      <c r="O52" s="147"/>
      <c r="P52" s="126" t="s">
        <v>128</v>
      </c>
      <c r="Q52" s="39">
        <v>3</v>
      </c>
      <c r="R52" s="40">
        <v>44046</v>
      </c>
      <c r="S52" s="41">
        <v>44195</v>
      </c>
      <c r="T52" s="42"/>
      <c r="U52" s="150"/>
      <c r="V52" s="150"/>
      <c r="W52" s="42" t="s">
        <v>194</v>
      </c>
      <c r="X52" s="79">
        <v>50000000</v>
      </c>
      <c r="Y52" s="97"/>
      <c r="Z52" s="147"/>
      <c r="AA52" s="43" t="s">
        <v>189</v>
      </c>
      <c r="AB52" s="43"/>
      <c r="AC52" s="17"/>
      <c r="AD52" s="17"/>
    </row>
    <row r="53" spans="1:30" s="8" customFormat="1" ht="36.75" customHeight="1" x14ac:dyDescent="0.35">
      <c r="A53" s="140"/>
      <c r="B53" s="140"/>
      <c r="C53" s="140"/>
      <c r="D53" s="141"/>
      <c r="E53" s="140"/>
      <c r="F53" s="138"/>
      <c r="G53" s="198"/>
      <c r="H53" s="200"/>
      <c r="I53" s="160"/>
      <c r="J53" s="198"/>
      <c r="K53" s="39">
        <v>1</v>
      </c>
      <c r="L53" s="39">
        <v>1</v>
      </c>
      <c r="M53" s="160"/>
      <c r="N53" s="161"/>
      <c r="O53" s="147"/>
      <c r="P53" s="126" t="s">
        <v>129</v>
      </c>
      <c r="Q53" s="39">
        <v>1</v>
      </c>
      <c r="R53" s="40">
        <v>44046</v>
      </c>
      <c r="S53" s="41">
        <v>44195</v>
      </c>
      <c r="T53" s="42"/>
      <c r="U53" s="150"/>
      <c r="V53" s="150"/>
      <c r="W53" s="42" t="s">
        <v>194</v>
      </c>
      <c r="X53" s="79">
        <v>25000000</v>
      </c>
      <c r="Y53" s="97"/>
      <c r="Z53" s="147"/>
      <c r="AA53" s="43" t="s">
        <v>189</v>
      </c>
      <c r="AB53" s="43"/>
      <c r="AC53" s="17"/>
      <c r="AD53" s="17"/>
    </row>
    <row r="54" spans="1:30" s="8" customFormat="1" ht="36.75" customHeight="1" x14ac:dyDescent="0.35">
      <c r="A54" s="140"/>
      <c r="B54" s="140"/>
      <c r="C54" s="140"/>
      <c r="D54" s="141"/>
      <c r="E54" s="140"/>
      <c r="F54" s="138"/>
      <c r="G54" s="198"/>
      <c r="H54" s="200"/>
      <c r="I54" s="160"/>
      <c r="J54" s="198"/>
      <c r="K54" s="39">
        <v>1</v>
      </c>
      <c r="L54" s="39">
        <v>1</v>
      </c>
      <c r="M54" s="160"/>
      <c r="N54" s="161"/>
      <c r="O54" s="147"/>
      <c r="P54" s="126" t="s">
        <v>130</v>
      </c>
      <c r="Q54" s="39">
        <v>4</v>
      </c>
      <c r="R54" s="40">
        <v>44046</v>
      </c>
      <c r="S54" s="41">
        <v>44195</v>
      </c>
      <c r="T54" s="42"/>
      <c r="U54" s="150"/>
      <c r="V54" s="150"/>
      <c r="W54" s="42" t="s">
        <v>194</v>
      </c>
      <c r="X54" s="79">
        <v>45000000</v>
      </c>
      <c r="Y54" s="97"/>
      <c r="Z54" s="147"/>
      <c r="AA54" s="43" t="s">
        <v>189</v>
      </c>
      <c r="AB54" s="43"/>
      <c r="AC54" s="17"/>
      <c r="AD54" s="17"/>
    </row>
    <row r="55" spans="1:30" s="8" customFormat="1" ht="36.75" customHeight="1" x14ac:dyDescent="0.35">
      <c r="A55" s="140"/>
      <c r="B55" s="140"/>
      <c r="C55" s="140"/>
      <c r="D55" s="141"/>
      <c r="E55" s="140"/>
      <c r="F55" s="138"/>
      <c r="G55" s="198"/>
      <c r="H55" s="200"/>
      <c r="I55" s="160"/>
      <c r="J55" s="198"/>
      <c r="K55" s="39">
        <v>1</v>
      </c>
      <c r="L55" s="39">
        <v>1</v>
      </c>
      <c r="M55" s="160"/>
      <c r="N55" s="161"/>
      <c r="O55" s="147"/>
      <c r="P55" s="126" t="s">
        <v>131</v>
      </c>
      <c r="Q55" s="39">
        <v>8</v>
      </c>
      <c r="R55" s="40">
        <v>44046</v>
      </c>
      <c r="S55" s="41">
        <v>44195</v>
      </c>
      <c r="T55" s="42"/>
      <c r="U55" s="150"/>
      <c r="V55" s="150"/>
      <c r="W55" s="42" t="s">
        <v>194</v>
      </c>
      <c r="X55" s="79">
        <v>75000000</v>
      </c>
      <c r="Y55" s="97"/>
      <c r="Z55" s="147"/>
      <c r="AA55" s="43" t="s">
        <v>189</v>
      </c>
      <c r="AB55" s="43"/>
      <c r="AC55" s="17"/>
      <c r="AD55" s="17"/>
    </row>
    <row r="56" spans="1:30" s="8" customFormat="1" ht="36.75" customHeight="1" x14ac:dyDescent="0.35">
      <c r="A56" s="140"/>
      <c r="B56" s="140"/>
      <c r="C56" s="140"/>
      <c r="D56" s="141"/>
      <c r="E56" s="140"/>
      <c r="F56" s="138"/>
      <c r="G56" s="198"/>
      <c r="H56" s="201"/>
      <c r="I56" s="160"/>
      <c r="J56" s="198"/>
      <c r="K56" s="39">
        <v>1</v>
      </c>
      <c r="L56" s="39">
        <v>1</v>
      </c>
      <c r="M56" s="160"/>
      <c r="N56" s="161"/>
      <c r="O56" s="148"/>
      <c r="P56" s="126" t="s">
        <v>132</v>
      </c>
      <c r="Q56" s="39">
        <v>4</v>
      </c>
      <c r="R56" s="40">
        <v>44046</v>
      </c>
      <c r="S56" s="41">
        <v>44195</v>
      </c>
      <c r="T56" s="42"/>
      <c r="U56" s="150"/>
      <c r="V56" s="150"/>
      <c r="W56" s="42" t="s">
        <v>194</v>
      </c>
      <c r="X56" s="79">
        <v>55000000</v>
      </c>
      <c r="Y56" s="98"/>
      <c r="Z56" s="148"/>
      <c r="AA56" s="43" t="s">
        <v>189</v>
      </c>
      <c r="AB56" s="43"/>
      <c r="AC56" s="17"/>
      <c r="AD56" s="17"/>
    </row>
    <row r="57" spans="1:30" s="11" customFormat="1" ht="36.75" customHeight="1" x14ac:dyDescent="0.35">
      <c r="A57" s="140"/>
      <c r="B57" s="140"/>
      <c r="C57" s="140"/>
      <c r="D57" s="141"/>
      <c r="E57" s="140"/>
      <c r="F57" s="138"/>
      <c r="G57" s="138" t="s">
        <v>133</v>
      </c>
      <c r="H57" s="202" t="s">
        <v>226</v>
      </c>
      <c r="I57" s="138" t="s">
        <v>134</v>
      </c>
      <c r="J57" s="138" t="s">
        <v>133</v>
      </c>
      <c r="K57" s="21">
        <v>1</v>
      </c>
      <c r="L57" s="21">
        <v>1</v>
      </c>
      <c r="M57" s="138" t="s">
        <v>209</v>
      </c>
      <c r="N57" s="162"/>
      <c r="O57" s="139" t="s">
        <v>242</v>
      </c>
      <c r="P57" s="127" t="s">
        <v>135</v>
      </c>
      <c r="Q57" s="21">
        <v>1</v>
      </c>
      <c r="R57" s="44">
        <v>44046</v>
      </c>
      <c r="S57" s="45">
        <v>44195</v>
      </c>
      <c r="T57" s="23"/>
      <c r="U57" s="150"/>
      <c r="V57" s="150"/>
      <c r="W57" s="23" t="s">
        <v>198</v>
      </c>
      <c r="X57" s="71">
        <v>50000000</v>
      </c>
      <c r="Y57" s="90"/>
      <c r="Z57" s="149" t="s">
        <v>209</v>
      </c>
      <c r="AA57" s="25" t="s">
        <v>200</v>
      </c>
      <c r="AB57" s="25"/>
      <c r="AC57" s="33"/>
      <c r="AD57" s="33"/>
    </row>
    <row r="58" spans="1:30" s="11" customFormat="1" ht="36.75" customHeight="1" x14ac:dyDescent="0.35">
      <c r="A58" s="140"/>
      <c r="B58" s="140"/>
      <c r="C58" s="140"/>
      <c r="D58" s="141"/>
      <c r="E58" s="140"/>
      <c r="F58" s="138"/>
      <c r="G58" s="138"/>
      <c r="H58" s="203"/>
      <c r="I58" s="138"/>
      <c r="J58" s="138"/>
      <c r="K58" s="21">
        <v>1</v>
      </c>
      <c r="L58" s="21">
        <v>1</v>
      </c>
      <c r="M58" s="138"/>
      <c r="N58" s="162"/>
      <c r="O58" s="139"/>
      <c r="P58" s="127" t="s">
        <v>136</v>
      </c>
      <c r="Q58" s="21">
        <v>1</v>
      </c>
      <c r="R58" s="44">
        <v>44046</v>
      </c>
      <c r="S58" s="45">
        <v>44195</v>
      </c>
      <c r="T58" s="23"/>
      <c r="U58" s="150"/>
      <c r="V58" s="150"/>
      <c r="W58" s="23" t="s">
        <v>199</v>
      </c>
      <c r="X58" s="71">
        <v>50000000</v>
      </c>
      <c r="Y58" s="91"/>
      <c r="Z58" s="150"/>
      <c r="AA58" s="25" t="s">
        <v>191</v>
      </c>
      <c r="AB58" s="25"/>
      <c r="AC58" s="33"/>
      <c r="AD58" s="33"/>
    </row>
    <row r="59" spans="1:30" s="11" customFormat="1" ht="36.75" customHeight="1" x14ac:dyDescent="0.35">
      <c r="A59" s="140"/>
      <c r="B59" s="140"/>
      <c r="C59" s="140"/>
      <c r="D59" s="141"/>
      <c r="E59" s="140"/>
      <c r="F59" s="138"/>
      <c r="G59" s="138"/>
      <c r="H59" s="204"/>
      <c r="I59" s="138"/>
      <c r="J59" s="138"/>
      <c r="K59" s="21">
        <v>1</v>
      </c>
      <c r="L59" s="21">
        <v>1</v>
      </c>
      <c r="M59" s="138"/>
      <c r="N59" s="162"/>
      <c r="O59" s="139"/>
      <c r="P59" s="127" t="s">
        <v>137</v>
      </c>
      <c r="Q59" s="21">
        <v>2</v>
      </c>
      <c r="R59" s="44">
        <v>44046</v>
      </c>
      <c r="S59" s="45">
        <v>44195</v>
      </c>
      <c r="T59" s="23"/>
      <c r="U59" s="151"/>
      <c r="V59" s="151"/>
      <c r="W59" s="23" t="s">
        <v>199</v>
      </c>
      <c r="X59" s="71">
        <v>44058948</v>
      </c>
      <c r="Y59" s="92"/>
      <c r="Z59" s="151"/>
      <c r="AA59" s="25" t="s">
        <v>191</v>
      </c>
      <c r="AB59" s="25"/>
      <c r="AC59" s="33"/>
      <c r="AD59" s="33"/>
    </row>
    <row r="60" spans="1:30" s="8" customFormat="1" ht="36.75" customHeight="1" x14ac:dyDescent="0.35">
      <c r="A60" s="140"/>
      <c r="B60" s="140"/>
      <c r="C60" s="140" t="s">
        <v>220</v>
      </c>
      <c r="D60" s="140" t="s">
        <v>221</v>
      </c>
      <c r="E60" s="140" t="s">
        <v>222</v>
      </c>
      <c r="F60" s="159" t="s">
        <v>143</v>
      </c>
      <c r="G60" s="159" t="s">
        <v>138</v>
      </c>
      <c r="H60" s="193" t="s">
        <v>228</v>
      </c>
      <c r="I60" s="159" t="s">
        <v>147</v>
      </c>
      <c r="J60" s="197" t="s">
        <v>138</v>
      </c>
      <c r="K60" s="35">
        <v>1</v>
      </c>
      <c r="L60" s="35">
        <v>1</v>
      </c>
      <c r="M60" s="159" t="s">
        <v>215</v>
      </c>
      <c r="N60" s="163"/>
      <c r="O60" s="159" t="s">
        <v>240</v>
      </c>
      <c r="P60" s="128" t="s">
        <v>139</v>
      </c>
      <c r="Q60" s="35">
        <v>23</v>
      </c>
      <c r="R60" s="63">
        <v>44046</v>
      </c>
      <c r="S60" s="64">
        <v>44195</v>
      </c>
      <c r="T60" s="34"/>
      <c r="U60" s="152" t="s">
        <v>231</v>
      </c>
      <c r="V60" s="152" t="s">
        <v>232</v>
      </c>
      <c r="W60" s="34" t="s">
        <v>163</v>
      </c>
      <c r="X60" s="76">
        <v>15000000</v>
      </c>
      <c r="Y60" s="99"/>
      <c r="Z60" s="152" t="s">
        <v>215</v>
      </c>
      <c r="AA60" s="81" t="s">
        <v>201</v>
      </c>
      <c r="AB60" s="84"/>
      <c r="AC60" s="17"/>
      <c r="AD60" s="17"/>
    </row>
    <row r="61" spans="1:30" s="8" customFormat="1" ht="36.75" customHeight="1" x14ac:dyDescent="0.35">
      <c r="A61" s="140"/>
      <c r="B61" s="140"/>
      <c r="C61" s="140"/>
      <c r="D61" s="140"/>
      <c r="E61" s="140"/>
      <c r="F61" s="159"/>
      <c r="G61" s="159"/>
      <c r="H61" s="195"/>
      <c r="I61" s="159"/>
      <c r="J61" s="197"/>
      <c r="K61" s="35">
        <v>1</v>
      </c>
      <c r="L61" s="35">
        <v>1</v>
      </c>
      <c r="M61" s="159"/>
      <c r="N61" s="164"/>
      <c r="O61" s="159"/>
      <c r="P61" s="129" t="s">
        <v>140</v>
      </c>
      <c r="Q61" s="35">
        <v>7</v>
      </c>
      <c r="R61" s="63">
        <v>44046</v>
      </c>
      <c r="S61" s="64">
        <v>44195</v>
      </c>
      <c r="T61" s="34"/>
      <c r="U61" s="153"/>
      <c r="V61" s="153"/>
      <c r="W61" s="34" t="s">
        <v>163</v>
      </c>
      <c r="X61" s="76">
        <v>65090417</v>
      </c>
      <c r="Y61" s="100"/>
      <c r="Z61" s="153"/>
      <c r="AA61" s="84" t="s">
        <v>204</v>
      </c>
      <c r="AB61" s="84"/>
      <c r="AC61" s="17"/>
      <c r="AD61" s="17"/>
    </row>
    <row r="62" spans="1:30" s="8" customFormat="1" ht="36.75" customHeight="1" x14ac:dyDescent="0.35">
      <c r="A62" s="140"/>
      <c r="B62" s="140"/>
      <c r="C62" s="140"/>
      <c r="D62" s="140"/>
      <c r="E62" s="140"/>
      <c r="F62" s="159"/>
      <c r="G62" s="205" t="s">
        <v>144</v>
      </c>
      <c r="H62" s="193" t="s">
        <v>229</v>
      </c>
      <c r="I62" s="159" t="s">
        <v>148</v>
      </c>
      <c r="J62" s="205" t="s">
        <v>144</v>
      </c>
      <c r="K62" s="35">
        <v>2</v>
      </c>
      <c r="L62" s="35">
        <v>2</v>
      </c>
      <c r="M62" s="159"/>
      <c r="N62" s="164"/>
      <c r="O62" s="159"/>
      <c r="P62" s="128" t="s">
        <v>151</v>
      </c>
      <c r="Q62" s="35">
        <v>15</v>
      </c>
      <c r="R62" s="63">
        <v>44046</v>
      </c>
      <c r="S62" s="64">
        <v>44195</v>
      </c>
      <c r="T62" s="34"/>
      <c r="U62" s="153"/>
      <c r="V62" s="153"/>
      <c r="W62" s="34" t="s">
        <v>163</v>
      </c>
      <c r="X62" s="76">
        <v>15076824</v>
      </c>
      <c r="Y62" s="100"/>
      <c r="Z62" s="153"/>
      <c r="AA62" s="81" t="s">
        <v>201</v>
      </c>
      <c r="AB62" s="84"/>
      <c r="AC62" s="17"/>
      <c r="AD62" s="17"/>
    </row>
    <row r="63" spans="1:30" s="8" customFormat="1" ht="36.75" customHeight="1" x14ac:dyDescent="0.35">
      <c r="A63" s="140"/>
      <c r="B63" s="140"/>
      <c r="C63" s="140"/>
      <c r="D63" s="140"/>
      <c r="E63" s="140"/>
      <c r="F63" s="159"/>
      <c r="G63" s="205"/>
      <c r="H63" s="194"/>
      <c r="I63" s="159"/>
      <c r="J63" s="205"/>
      <c r="K63" s="35">
        <v>1</v>
      </c>
      <c r="L63" s="35">
        <v>1</v>
      </c>
      <c r="M63" s="159"/>
      <c r="N63" s="164"/>
      <c r="O63" s="159"/>
      <c r="P63" s="128" t="s">
        <v>152</v>
      </c>
      <c r="Q63" s="35">
        <v>4</v>
      </c>
      <c r="R63" s="63">
        <v>44046</v>
      </c>
      <c r="S63" s="64">
        <v>44195</v>
      </c>
      <c r="T63" s="34"/>
      <c r="U63" s="153"/>
      <c r="V63" s="153"/>
      <c r="W63" s="34" t="s">
        <v>163</v>
      </c>
      <c r="X63" s="76">
        <v>18000000</v>
      </c>
      <c r="Y63" s="100"/>
      <c r="Z63" s="153"/>
      <c r="AA63" s="81" t="s">
        <v>201</v>
      </c>
      <c r="AB63" s="84"/>
      <c r="AC63" s="17"/>
      <c r="AD63" s="17"/>
    </row>
    <row r="64" spans="1:30" s="8" customFormat="1" ht="36.75" customHeight="1" x14ac:dyDescent="0.35">
      <c r="A64" s="140"/>
      <c r="B64" s="140"/>
      <c r="C64" s="140"/>
      <c r="D64" s="140"/>
      <c r="E64" s="140"/>
      <c r="F64" s="159"/>
      <c r="G64" s="205"/>
      <c r="H64" s="194"/>
      <c r="I64" s="159"/>
      <c r="J64" s="205"/>
      <c r="K64" s="35">
        <v>2</v>
      </c>
      <c r="L64" s="35">
        <v>2</v>
      </c>
      <c r="M64" s="159"/>
      <c r="N64" s="164"/>
      <c r="O64" s="159"/>
      <c r="P64" s="128" t="s">
        <v>153</v>
      </c>
      <c r="Q64" s="35">
        <v>10</v>
      </c>
      <c r="R64" s="63">
        <v>44046</v>
      </c>
      <c r="S64" s="64">
        <v>44195</v>
      </c>
      <c r="T64" s="34"/>
      <c r="U64" s="153"/>
      <c r="V64" s="153"/>
      <c r="W64" s="34" t="s">
        <v>163</v>
      </c>
      <c r="X64" s="76">
        <v>12600310</v>
      </c>
      <c r="Y64" s="100"/>
      <c r="Z64" s="153"/>
      <c r="AA64" s="81" t="s">
        <v>201</v>
      </c>
      <c r="AB64" s="84"/>
      <c r="AC64" s="17"/>
      <c r="AD64" s="17"/>
    </row>
    <row r="65" spans="1:30" s="8" customFormat="1" ht="36.75" customHeight="1" x14ac:dyDescent="0.35">
      <c r="A65" s="140"/>
      <c r="B65" s="140"/>
      <c r="C65" s="140"/>
      <c r="D65" s="140"/>
      <c r="E65" s="140"/>
      <c r="F65" s="159"/>
      <c r="G65" s="205"/>
      <c r="H65" s="195"/>
      <c r="I65" s="159"/>
      <c r="J65" s="205"/>
      <c r="K65" s="35"/>
      <c r="L65" s="35"/>
      <c r="M65" s="159"/>
      <c r="N65" s="165"/>
      <c r="O65" s="159"/>
      <c r="P65" s="128" t="s">
        <v>154</v>
      </c>
      <c r="Q65" s="35">
        <v>1</v>
      </c>
      <c r="R65" s="63">
        <v>44046</v>
      </c>
      <c r="S65" s="64">
        <v>44195</v>
      </c>
      <c r="T65" s="34"/>
      <c r="U65" s="153"/>
      <c r="V65" s="153"/>
      <c r="W65" s="34" t="s">
        <v>163</v>
      </c>
      <c r="X65" s="76">
        <v>15000000</v>
      </c>
      <c r="Y65" s="101"/>
      <c r="Z65" s="154"/>
      <c r="AA65" s="81" t="s">
        <v>201</v>
      </c>
      <c r="AB65" s="84"/>
      <c r="AC65" s="17"/>
      <c r="AD65" s="17"/>
    </row>
    <row r="66" spans="1:30" s="8" customFormat="1" ht="36.75" customHeight="1" x14ac:dyDescent="0.35">
      <c r="A66" s="140"/>
      <c r="B66" s="140"/>
      <c r="C66" s="140"/>
      <c r="D66" s="140"/>
      <c r="E66" s="140"/>
      <c r="F66" s="159"/>
      <c r="G66" s="196" t="s">
        <v>145</v>
      </c>
      <c r="H66" s="196" t="s">
        <v>227</v>
      </c>
      <c r="I66" s="158" t="s">
        <v>149</v>
      </c>
      <c r="J66" s="196" t="s">
        <v>145</v>
      </c>
      <c r="K66" s="65">
        <v>1</v>
      </c>
      <c r="L66" s="65">
        <v>1</v>
      </c>
      <c r="M66" s="158" t="s">
        <v>216</v>
      </c>
      <c r="N66" s="166"/>
      <c r="O66" s="158" t="s">
        <v>239</v>
      </c>
      <c r="P66" s="130" t="s">
        <v>155</v>
      </c>
      <c r="Q66" s="65">
        <v>1</v>
      </c>
      <c r="R66" s="66">
        <v>44046</v>
      </c>
      <c r="S66" s="67">
        <v>44195</v>
      </c>
      <c r="T66" s="68"/>
      <c r="U66" s="153"/>
      <c r="V66" s="153"/>
      <c r="W66" s="68" t="s">
        <v>164</v>
      </c>
      <c r="X66" s="80">
        <v>53023506</v>
      </c>
      <c r="Y66" s="107">
        <v>27547148.73</v>
      </c>
      <c r="Z66" s="155" t="s">
        <v>216</v>
      </c>
      <c r="AA66" s="85" t="s">
        <v>203</v>
      </c>
      <c r="AB66" s="85"/>
      <c r="AC66" s="17"/>
      <c r="AD66" s="17"/>
    </row>
    <row r="67" spans="1:30" s="8" customFormat="1" ht="36.75" customHeight="1" x14ac:dyDescent="0.35">
      <c r="A67" s="140"/>
      <c r="B67" s="140"/>
      <c r="C67" s="140"/>
      <c r="D67" s="140"/>
      <c r="E67" s="140"/>
      <c r="F67" s="159"/>
      <c r="G67" s="196"/>
      <c r="H67" s="196"/>
      <c r="I67" s="158"/>
      <c r="J67" s="196"/>
      <c r="K67" s="65">
        <v>20</v>
      </c>
      <c r="L67" s="65">
        <v>20</v>
      </c>
      <c r="M67" s="158"/>
      <c r="N67" s="167"/>
      <c r="O67" s="158"/>
      <c r="P67" s="130" t="s">
        <v>156</v>
      </c>
      <c r="Q67" s="65">
        <v>127</v>
      </c>
      <c r="R67" s="66">
        <v>44046</v>
      </c>
      <c r="S67" s="67">
        <v>44195</v>
      </c>
      <c r="T67" s="68"/>
      <c r="U67" s="153"/>
      <c r="V67" s="153"/>
      <c r="W67" s="68" t="s">
        <v>164</v>
      </c>
      <c r="X67" s="80">
        <v>80701951</v>
      </c>
      <c r="Y67" s="102"/>
      <c r="Z67" s="156"/>
      <c r="AA67" s="85" t="s">
        <v>203</v>
      </c>
      <c r="AB67" s="85"/>
      <c r="AC67" s="17"/>
      <c r="AD67" s="17"/>
    </row>
    <row r="68" spans="1:30" s="8" customFormat="1" ht="36.75" customHeight="1" x14ac:dyDescent="0.35">
      <c r="A68" s="140"/>
      <c r="B68" s="140"/>
      <c r="C68" s="140"/>
      <c r="D68" s="140"/>
      <c r="E68" s="140"/>
      <c r="F68" s="159"/>
      <c r="G68" s="196" t="s">
        <v>146</v>
      </c>
      <c r="H68" s="196" t="s">
        <v>230</v>
      </c>
      <c r="I68" s="158" t="s">
        <v>150</v>
      </c>
      <c r="J68" s="196" t="s">
        <v>146</v>
      </c>
      <c r="K68" s="65">
        <v>100</v>
      </c>
      <c r="L68" s="65">
        <v>100</v>
      </c>
      <c r="M68" s="158"/>
      <c r="N68" s="167"/>
      <c r="O68" s="158"/>
      <c r="P68" s="130" t="s">
        <v>157</v>
      </c>
      <c r="Q68" s="65">
        <v>1742</v>
      </c>
      <c r="R68" s="66">
        <v>44046</v>
      </c>
      <c r="S68" s="67">
        <v>44195</v>
      </c>
      <c r="T68" s="68"/>
      <c r="U68" s="153"/>
      <c r="V68" s="153"/>
      <c r="W68" s="68" t="s">
        <v>171</v>
      </c>
      <c r="X68" s="80">
        <v>69795062</v>
      </c>
      <c r="Y68" s="102"/>
      <c r="Z68" s="156"/>
      <c r="AA68" s="85" t="s">
        <v>202</v>
      </c>
      <c r="AB68" s="85"/>
      <c r="AC68" s="17"/>
      <c r="AD68" s="17"/>
    </row>
    <row r="69" spans="1:30" s="8" customFormat="1" ht="36.75" customHeight="1" x14ac:dyDescent="0.35">
      <c r="A69" s="140"/>
      <c r="B69" s="140"/>
      <c r="C69" s="140"/>
      <c r="D69" s="140"/>
      <c r="E69" s="140"/>
      <c r="F69" s="159"/>
      <c r="G69" s="196"/>
      <c r="H69" s="196"/>
      <c r="I69" s="158"/>
      <c r="J69" s="196"/>
      <c r="K69" s="65">
        <v>1</v>
      </c>
      <c r="L69" s="65">
        <v>1</v>
      </c>
      <c r="M69" s="158"/>
      <c r="N69" s="167"/>
      <c r="O69" s="158"/>
      <c r="P69" s="130" t="s">
        <v>158</v>
      </c>
      <c r="Q69" s="65">
        <v>8</v>
      </c>
      <c r="R69" s="66">
        <v>44046</v>
      </c>
      <c r="S69" s="67">
        <v>44195</v>
      </c>
      <c r="T69" s="68"/>
      <c r="U69" s="153"/>
      <c r="V69" s="153"/>
      <c r="W69" s="68" t="s">
        <v>171</v>
      </c>
      <c r="X69" s="80">
        <v>39625159</v>
      </c>
      <c r="Y69" s="100">
        <v>2798039</v>
      </c>
      <c r="Z69" s="156"/>
      <c r="AA69" s="85" t="s">
        <v>202</v>
      </c>
      <c r="AB69" s="85"/>
      <c r="AC69" s="17"/>
      <c r="AD69" s="17"/>
    </row>
    <row r="70" spans="1:30" s="8" customFormat="1" ht="36.75" customHeight="1" x14ac:dyDescent="0.35">
      <c r="A70" s="140"/>
      <c r="B70" s="140"/>
      <c r="C70" s="140"/>
      <c r="D70" s="140"/>
      <c r="E70" s="140"/>
      <c r="F70" s="159"/>
      <c r="G70" s="196"/>
      <c r="H70" s="196"/>
      <c r="I70" s="158"/>
      <c r="J70" s="196"/>
      <c r="K70" s="65">
        <v>1</v>
      </c>
      <c r="L70" s="65">
        <v>1</v>
      </c>
      <c r="M70" s="158"/>
      <c r="N70" s="168"/>
      <c r="O70" s="158"/>
      <c r="P70" s="130" t="s">
        <v>159</v>
      </c>
      <c r="Q70" s="65">
        <v>17</v>
      </c>
      <c r="R70" s="66">
        <v>44046</v>
      </c>
      <c r="S70" s="67">
        <v>44195</v>
      </c>
      <c r="T70" s="68"/>
      <c r="U70" s="154"/>
      <c r="V70" s="154"/>
      <c r="W70" s="68" t="s">
        <v>171</v>
      </c>
      <c r="X70" s="80">
        <v>15000000</v>
      </c>
      <c r="Y70" s="103"/>
      <c r="Z70" s="157"/>
      <c r="AA70" s="85" t="s">
        <v>202</v>
      </c>
      <c r="AB70" s="85"/>
      <c r="AC70" s="17"/>
      <c r="AD70" s="17"/>
    </row>
    <row r="71" spans="1:30" ht="36.75" customHeight="1" x14ac:dyDescent="0.35">
      <c r="A71" s="17"/>
      <c r="B71" s="17"/>
      <c r="C71" s="17"/>
      <c r="D71" s="17"/>
      <c r="E71" s="17"/>
      <c r="F71" s="17"/>
      <c r="G71" s="86"/>
      <c r="H71" s="17"/>
      <c r="I71" s="36"/>
      <c r="J71" s="36"/>
      <c r="K71" s="37"/>
      <c r="L71" s="38"/>
      <c r="M71" s="36"/>
      <c r="N71" s="17"/>
      <c r="O71" s="17"/>
      <c r="P71" s="36"/>
      <c r="Q71" s="17"/>
      <c r="R71" s="17"/>
      <c r="S71" s="17"/>
      <c r="T71" s="17"/>
      <c r="U71" s="17"/>
      <c r="V71" s="17"/>
      <c r="W71" s="17"/>
      <c r="X71" s="77"/>
      <c r="Y71" s="77"/>
      <c r="Z71" s="37"/>
      <c r="AA71" s="36"/>
      <c r="AB71" s="36"/>
      <c r="AC71" s="17"/>
      <c r="AD71" s="17"/>
    </row>
    <row r="72" spans="1:30" ht="36.75" customHeight="1" x14ac:dyDescent="0.35">
      <c r="A72" s="17"/>
      <c r="B72" s="17"/>
      <c r="C72" s="17"/>
      <c r="D72" s="17"/>
      <c r="E72" s="17"/>
      <c r="F72" s="17"/>
      <c r="G72" s="86"/>
      <c r="H72" s="17"/>
      <c r="I72" s="36"/>
      <c r="J72" s="36"/>
      <c r="K72" s="37"/>
      <c r="L72" s="38"/>
      <c r="M72" s="36"/>
      <c r="N72" s="17"/>
      <c r="O72" s="17"/>
      <c r="P72" s="36"/>
      <c r="Q72" s="17"/>
      <c r="R72" s="17"/>
      <c r="S72" s="17"/>
      <c r="T72" s="17"/>
      <c r="U72" s="17"/>
      <c r="V72" s="17"/>
      <c r="W72" s="17"/>
      <c r="X72" s="77"/>
      <c r="Y72" s="77">
        <f>SUBTOTAL(9,Y5:Y71)+360000000+156638730+1632539877.95</f>
        <v>5381504934.21</v>
      </c>
      <c r="Z72" s="37"/>
      <c r="AA72" s="36"/>
      <c r="AB72" s="36"/>
      <c r="AC72" s="17"/>
      <c r="AD72" s="17"/>
    </row>
    <row r="73" spans="1:30" ht="36.75" customHeight="1" x14ac:dyDescent="0.35">
      <c r="A73" s="17"/>
      <c r="B73" s="17"/>
      <c r="C73" s="17"/>
      <c r="D73" s="17"/>
      <c r="E73" s="17"/>
      <c r="F73" s="17"/>
      <c r="G73" s="86"/>
      <c r="H73" s="17"/>
      <c r="I73" s="36"/>
      <c r="J73" s="36"/>
      <c r="K73" s="37"/>
      <c r="L73" s="38"/>
      <c r="M73" s="36"/>
      <c r="N73" s="17"/>
      <c r="O73" s="17"/>
      <c r="P73" s="36"/>
      <c r="Q73" s="17"/>
      <c r="R73" s="17"/>
      <c r="S73" s="17"/>
      <c r="T73" s="17"/>
      <c r="U73" s="17"/>
      <c r="V73" s="17"/>
      <c r="W73" s="17"/>
      <c r="X73" s="77"/>
      <c r="Y73" s="77"/>
      <c r="Z73" s="37"/>
      <c r="AA73" s="36"/>
      <c r="AB73" s="36"/>
      <c r="AC73" s="17"/>
      <c r="AD73" s="17"/>
    </row>
    <row r="74" spans="1:30" ht="36.75" customHeight="1" x14ac:dyDescent="0.35">
      <c r="A74" s="17"/>
      <c r="B74" s="17"/>
      <c r="C74" s="17"/>
      <c r="D74" s="17"/>
      <c r="E74" s="17"/>
      <c r="F74" s="17"/>
      <c r="G74" s="86"/>
      <c r="H74" s="17"/>
      <c r="I74" s="36"/>
      <c r="J74" s="36"/>
      <c r="K74" s="37"/>
      <c r="L74" s="38"/>
      <c r="M74" s="36"/>
      <c r="N74" s="17"/>
      <c r="O74" s="17"/>
      <c r="P74" s="36"/>
      <c r="Q74" s="17"/>
      <c r="R74" s="17"/>
      <c r="S74" s="17"/>
      <c r="T74" s="17"/>
      <c r="U74" s="17"/>
      <c r="V74" s="17"/>
      <c r="W74" s="17"/>
      <c r="X74" s="77"/>
      <c r="Y74" s="77"/>
      <c r="Z74" s="37"/>
      <c r="AA74" s="36"/>
      <c r="AB74" s="36"/>
      <c r="AC74" s="17"/>
      <c r="AD74" s="17"/>
    </row>
    <row r="75" spans="1:30" ht="36.75" customHeight="1" x14ac:dyDescent="0.35">
      <c r="G75" s="87"/>
    </row>
    <row r="76" spans="1:30" ht="36.75" customHeight="1" x14ac:dyDescent="0.35">
      <c r="G76" s="87"/>
    </row>
  </sheetData>
  <autoFilter ref="A3:AD70" xr:uid="{00000000-0009-0000-0000-000000000000}"/>
  <mergeCells count="145">
    <mergeCell ref="C35:C43"/>
    <mergeCell ref="D35:D43"/>
    <mergeCell ref="E35:E43"/>
    <mergeCell ref="V19:V21"/>
    <mergeCell ref="U22:U34"/>
    <mergeCell ref="V22:V34"/>
    <mergeCell ref="U35:U38"/>
    <mergeCell ref="V35:V38"/>
    <mergeCell ref="U39:U43"/>
    <mergeCell ref="V39:V43"/>
    <mergeCell ref="H33:H34"/>
    <mergeCell ref="H22:H25"/>
    <mergeCell ref="M22:M27"/>
    <mergeCell ref="M28:M34"/>
    <mergeCell ref="J22:J25"/>
    <mergeCell ref="J26:J27"/>
    <mergeCell ref="J28:J32"/>
    <mergeCell ref="J33:J34"/>
    <mergeCell ref="I35:I38"/>
    <mergeCell ref="J35:J38"/>
    <mergeCell ref="C19:C21"/>
    <mergeCell ref="D19:D21"/>
    <mergeCell ref="J68:J70"/>
    <mergeCell ref="I60:I61"/>
    <mergeCell ref="I62:I65"/>
    <mergeCell ref="I66:I67"/>
    <mergeCell ref="I68:I70"/>
    <mergeCell ref="G39:G43"/>
    <mergeCell ref="I39:I43"/>
    <mergeCell ref="J39:J43"/>
    <mergeCell ref="E19:E21"/>
    <mergeCell ref="F44:F59"/>
    <mergeCell ref="F35:F43"/>
    <mergeCell ref="F60:F70"/>
    <mergeCell ref="G62:G65"/>
    <mergeCell ref="G66:G67"/>
    <mergeCell ref="G68:G70"/>
    <mergeCell ref="G57:G59"/>
    <mergeCell ref="G35:G38"/>
    <mergeCell ref="F19:F21"/>
    <mergeCell ref="H68:H70"/>
    <mergeCell ref="H35:H38"/>
    <mergeCell ref="H39:H43"/>
    <mergeCell ref="J57:J59"/>
    <mergeCell ref="I57:I59"/>
    <mergeCell ref="H62:H65"/>
    <mergeCell ref="H66:H67"/>
    <mergeCell ref="G60:G61"/>
    <mergeCell ref="J60:J61"/>
    <mergeCell ref="G44:G49"/>
    <mergeCell ref="J44:J49"/>
    <mergeCell ref="I44:I49"/>
    <mergeCell ref="G50:G56"/>
    <mergeCell ref="J50:J56"/>
    <mergeCell ref="I50:I56"/>
    <mergeCell ref="H44:H49"/>
    <mergeCell ref="H50:H56"/>
    <mergeCell ref="H57:H59"/>
    <mergeCell ref="H60:H61"/>
    <mergeCell ref="J62:J65"/>
    <mergeCell ref="J66:J67"/>
    <mergeCell ref="U19:U21"/>
    <mergeCell ref="I19:I20"/>
    <mergeCell ref="J19:J20"/>
    <mergeCell ref="M19:M21"/>
    <mergeCell ref="H4:H18"/>
    <mergeCell ref="I4:I13"/>
    <mergeCell ref="I14:I15"/>
    <mergeCell ref="I16:I18"/>
    <mergeCell ref="N4:N18"/>
    <mergeCell ref="J4:J13"/>
    <mergeCell ref="J14:J15"/>
    <mergeCell ref="J16:J18"/>
    <mergeCell ref="U4:U18"/>
    <mergeCell ref="M4:M18"/>
    <mergeCell ref="N19:N21"/>
    <mergeCell ref="O19:O21"/>
    <mergeCell ref="Z4:Z18"/>
    <mergeCell ref="Z19:Z21"/>
    <mergeCell ref="Z22:Z27"/>
    <mergeCell ref="Z28:Z34"/>
    <mergeCell ref="M35:M38"/>
    <mergeCell ref="Z35:Z36"/>
    <mergeCell ref="F22:F34"/>
    <mergeCell ref="C22:C34"/>
    <mergeCell ref="D22:D34"/>
    <mergeCell ref="E22:E34"/>
    <mergeCell ref="O28:O34"/>
    <mergeCell ref="O22:O27"/>
    <mergeCell ref="I28:I32"/>
    <mergeCell ref="I22:I25"/>
    <mergeCell ref="I26:I27"/>
    <mergeCell ref="I33:I34"/>
    <mergeCell ref="G22:G25"/>
    <mergeCell ref="G26:G27"/>
    <mergeCell ref="G28:G32"/>
    <mergeCell ref="G33:G34"/>
    <mergeCell ref="H28:H32"/>
    <mergeCell ref="H26:H27"/>
    <mergeCell ref="V4:V18"/>
    <mergeCell ref="O4:O18"/>
    <mergeCell ref="Z44:Z56"/>
    <mergeCell ref="Z57:Z59"/>
    <mergeCell ref="Z60:Z65"/>
    <mergeCell ref="Z66:Z70"/>
    <mergeCell ref="M66:M70"/>
    <mergeCell ref="M60:M65"/>
    <mergeCell ref="M44:M56"/>
    <mergeCell ref="N44:N56"/>
    <mergeCell ref="O44:O56"/>
    <mergeCell ref="M57:M59"/>
    <mergeCell ref="N57:N59"/>
    <mergeCell ref="O57:O59"/>
    <mergeCell ref="U60:U70"/>
    <mergeCell ref="V60:V70"/>
    <mergeCell ref="N60:N65"/>
    <mergeCell ref="N66:N70"/>
    <mergeCell ref="U44:U59"/>
    <mergeCell ref="V44:V59"/>
    <mergeCell ref="O60:O65"/>
    <mergeCell ref="O66:O70"/>
    <mergeCell ref="N22:N27"/>
    <mergeCell ref="N28:N34"/>
    <mergeCell ref="N35:N38"/>
    <mergeCell ref="N39:N43"/>
    <mergeCell ref="O35:O38"/>
    <mergeCell ref="O39:O43"/>
    <mergeCell ref="G19:G20"/>
    <mergeCell ref="H19:H20"/>
    <mergeCell ref="A4:A70"/>
    <mergeCell ref="B4:B70"/>
    <mergeCell ref="C44:C59"/>
    <mergeCell ref="D44:D59"/>
    <mergeCell ref="E44:E59"/>
    <mergeCell ref="C60:C70"/>
    <mergeCell ref="D60:D70"/>
    <mergeCell ref="E60:E70"/>
    <mergeCell ref="M39:M43"/>
    <mergeCell ref="C4:C18"/>
    <mergeCell ref="D4:D18"/>
    <mergeCell ref="E4:E18"/>
    <mergeCell ref="F4:F18"/>
    <mergeCell ref="G4:G13"/>
    <mergeCell ref="G14:G15"/>
    <mergeCell ref="G16:G18"/>
  </mergeCells>
  <pageMargins left="0.7" right="0.7" top="0.75" bottom="0.75" header="0.3" footer="0.3"/>
  <pageSetup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2020-09-03T19:22:58Z</dcterms:modified>
</cp:coreProperties>
</file>