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66925"/>
  <mc:AlternateContent xmlns:mc="http://schemas.openxmlformats.org/markup-compatibility/2006">
    <mc:Choice Requires="x15">
      <x15ac:absPath xmlns:x15ac="http://schemas.microsoft.com/office/spreadsheetml/2010/11/ac" url="C:\Users\luzma\OneDrive\Documentos\PLANES DE ACCION 2020\"/>
    </mc:Choice>
  </mc:AlternateContent>
  <xr:revisionPtr revIDLastSave="0" documentId="8_{D9890C5B-BF4D-4CA2-90CB-A6E1E74DBACB}" xr6:coauthVersionLast="45" xr6:coauthVersionMax="45" xr10:uidLastSave="{00000000-0000-0000-0000-000000000000}"/>
  <bookViews>
    <workbookView xWindow="-110" yWindow="-110" windowWidth="19420" windowHeight="10420" activeTab="1" xr2:uid="{00000000-000D-0000-FFFF-FFFF00000000}"/>
  </bookViews>
  <sheets>
    <sheet name="Hoja1" sheetId="1" r:id="rId1"/>
    <sheet name="Hoja2" sheetId="2" r:id="rId2"/>
  </sheets>
  <definedNames>
    <definedName name="_xlnm._FilterDatabase" localSheetId="0" hidden="1">Hoja1!$A$2:$AF$90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2" l="1"/>
  <c r="F37" i="2"/>
  <c r="F35" i="2"/>
  <c r="F36" i="2"/>
  <c r="F34" i="2"/>
  <c r="F33" i="2"/>
  <c r="F32" i="2"/>
  <c r="F30" i="2"/>
  <c r="AB28" i="2"/>
  <c r="F28" i="2"/>
  <c r="AB27" i="2"/>
  <c r="F27" i="2"/>
  <c r="F29" i="2"/>
  <c r="F25" i="2"/>
  <c r="F24" i="2"/>
  <c r="F23" i="2"/>
  <c r="F21" i="2"/>
  <c r="F47" i="2" l="1"/>
  <c r="F46" i="2"/>
  <c r="F48" i="2"/>
  <c r="F44" i="2"/>
  <c r="F15" i="2" l="1"/>
  <c r="AB16" i="2"/>
  <c r="F12" i="2" l="1"/>
  <c r="F9" i="2"/>
  <c r="N5" i="2" l="1"/>
  <c r="F5" i="2"/>
  <c r="N4" i="2"/>
  <c r="F4" i="2"/>
  <c r="N7" i="2"/>
  <c r="N6" i="2"/>
  <c r="N3" i="2"/>
  <c r="F45" i="2" l="1"/>
  <c r="F43" i="2"/>
  <c r="F42" i="2"/>
  <c r="F41" i="2"/>
  <c r="F39" i="2"/>
  <c r="F31" i="2"/>
  <c r="F26" i="2"/>
  <c r="F19" i="2"/>
  <c r="F18" i="2"/>
  <c r="F22" i="2"/>
  <c r="F20" i="2"/>
  <c r="F17" i="2"/>
  <c r="F16" i="2"/>
  <c r="F14" i="2"/>
  <c r="F13" i="2"/>
  <c r="F11" i="2"/>
  <c r="F10" i="2"/>
  <c r="F8" i="2"/>
  <c r="F7" i="2"/>
  <c r="F6" i="2"/>
  <c r="F3" i="2"/>
  <c r="M90" i="1" l="1"/>
  <c r="W85" i="1"/>
  <c r="M85" i="1"/>
  <c r="M84" i="1"/>
  <c r="W84" i="1"/>
  <c r="W88" i="1"/>
  <c r="M88" i="1"/>
  <c r="W89" i="1"/>
  <c r="M89" i="1"/>
  <c r="W87" i="1"/>
  <c r="M87" i="1"/>
  <c r="M86" i="1"/>
  <c r="W82" i="1"/>
  <c r="M82" i="1"/>
  <c r="W90" i="1"/>
  <c r="W86" i="1"/>
  <c r="W83" i="1"/>
  <c r="M83" i="1"/>
  <c r="W81" i="1"/>
  <c r="M81" i="1"/>
  <c r="M37" i="1"/>
  <c r="M36" i="1"/>
  <c r="M35" i="1"/>
  <c r="M34" i="1"/>
  <c r="M33" i="1"/>
  <c r="M32" i="1"/>
  <c r="M55" i="1"/>
  <c r="M58" i="1"/>
  <c r="M57" i="1"/>
  <c r="M56" i="1"/>
  <c r="M61" i="1"/>
  <c r="M60" i="1"/>
  <c r="M59" i="1"/>
  <c r="M62" i="1"/>
  <c r="M63" i="1"/>
  <c r="M41" i="1" l="1"/>
  <c r="M40" i="1"/>
  <c r="M39" i="1"/>
  <c r="M38" i="1"/>
  <c r="W56" i="1" l="1"/>
  <c r="W55" i="1"/>
  <c r="W54" i="1"/>
  <c r="W71" i="1" l="1"/>
  <c r="W72" i="1"/>
  <c r="W73" i="1"/>
  <c r="W74" i="1"/>
  <c r="W75" i="1"/>
  <c r="W76" i="1"/>
  <c r="W77" i="1"/>
  <c r="W78" i="1"/>
  <c r="W79" i="1"/>
  <c r="W80" i="1"/>
  <c r="M80" i="1"/>
  <c r="M79" i="1"/>
  <c r="M78" i="1"/>
  <c r="M77" i="1"/>
  <c r="M76" i="1"/>
  <c r="M75" i="1"/>
  <c r="M74" i="1"/>
  <c r="M73" i="1"/>
  <c r="M72" i="1"/>
  <c r="M71" i="1"/>
  <c r="M70" i="1" l="1"/>
  <c r="W65" i="1"/>
  <c r="M65" i="1"/>
  <c r="W70" i="1"/>
  <c r="M69" i="1"/>
  <c r="M68" i="1"/>
  <c r="M67" i="1"/>
  <c r="M66" i="1"/>
  <c r="M64" i="1"/>
  <c r="W69" i="1"/>
  <c r="W52" i="1"/>
  <c r="W68" i="1"/>
  <c r="W67" i="1"/>
  <c r="W66" i="1"/>
  <c r="W64" i="1"/>
  <c r="W53" i="1"/>
  <c r="W51" i="1"/>
  <c r="W50" i="1"/>
  <c r="W49" i="1"/>
  <c r="W48" i="1"/>
  <c r="W47" i="1"/>
  <c r="W46" i="1"/>
  <c r="W45" i="1"/>
  <c r="W44" i="1"/>
  <c r="W43" i="1"/>
  <c r="W42" i="1"/>
  <c r="L3" i="1" l="1"/>
  <c r="AE4" i="1" l="1"/>
  <c r="AE5" i="1"/>
  <c r="AE6" i="1"/>
  <c r="AE7" i="1"/>
  <c r="AE8" i="1"/>
  <c r="AE9" i="1"/>
  <c r="AE10" i="1"/>
  <c r="AE13" i="1"/>
  <c r="AE15" i="1"/>
  <c r="AE16" i="1"/>
  <c r="AE17" i="1"/>
  <c r="AE18" i="1"/>
  <c r="AE19" i="1"/>
  <c r="AE20" i="1"/>
  <c r="AE21" i="1"/>
  <c r="AE22" i="1"/>
  <c r="AE23" i="1"/>
  <c r="AE24" i="1"/>
  <c r="AE25" i="1"/>
  <c r="AE26" i="1"/>
  <c r="AE27" i="1"/>
  <c r="AE28" i="1"/>
  <c r="AE29" i="1"/>
  <c r="AE30" i="1"/>
  <c r="AE31" i="1"/>
  <c r="AE3" i="1"/>
  <c r="L14" i="1"/>
  <c r="M14" i="1" s="1"/>
  <c r="L13" i="1"/>
  <c r="M13" i="1" s="1"/>
  <c r="L31" i="1"/>
  <c r="M31" i="1" s="1"/>
  <c r="L30" i="1"/>
  <c r="M30" i="1" s="1"/>
  <c r="L29" i="1"/>
  <c r="M29" i="1" s="1"/>
  <c r="L28" i="1"/>
  <c r="M28" i="1" s="1"/>
  <c r="L27" i="1"/>
  <c r="M27" i="1" s="1"/>
  <c r="L26" i="1"/>
  <c r="M26" i="1" s="1"/>
  <c r="L25" i="1"/>
  <c r="M25" i="1" s="1"/>
  <c r="L24" i="1"/>
  <c r="M24" i="1" s="1"/>
  <c r="L23" i="1"/>
  <c r="M23" i="1" s="1"/>
  <c r="L22" i="1"/>
  <c r="M22" i="1" s="1"/>
  <c r="L21" i="1"/>
  <c r="M21" i="1" s="1"/>
  <c r="L20" i="1"/>
  <c r="M20" i="1" s="1"/>
  <c r="L19" i="1"/>
  <c r="M19" i="1" s="1"/>
  <c r="L18" i="1"/>
  <c r="M18" i="1" s="1"/>
  <c r="L17" i="1"/>
  <c r="M17" i="1" s="1"/>
  <c r="L16" i="1"/>
  <c r="M16" i="1" s="1"/>
  <c r="L15" i="1"/>
  <c r="M15" i="1" s="1"/>
  <c r="L12" i="1"/>
  <c r="M12" i="1" s="1"/>
  <c r="L11" i="1"/>
  <c r="M11" i="1" s="1"/>
  <c r="L10" i="1"/>
  <c r="M10" i="1" s="1"/>
  <c r="L9" i="1"/>
  <c r="M9" i="1" s="1"/>
  <c r="L8" i="1"/>
  <c r="M8" i="1" s="1"/>
  <c r="L7" i="1"/>
  <c r="M7" i="1" s="1"/>
  <c r="L5" i="1"/>
  <c r="M5" i="1" s="1"/>
  <c r="L4" i="1"/>
  <c r="M4" i="1" s="1"/>
  <c r="M3" i="1"/>
  <c r="L6" i="1"/>
  <c r="M6" i="1" s="1"/>
  <c r="W3" i="1"/>
  <c r="W31" i="1" l="1"/>
  <c r="W17" i="1"/>
  <c r="W18" i="1"/>
  <c r="W19" i="1"/>
  <c r="W20" i="1"/>
  <c r="W21" i="1"/>
  <c r="W22" i="1"/>
  <c r="W23" i="1"/>
  <c r="W24" i="1"/>
  <c r="W25" i="1"/>
  <c r="W26" i="1"/>
  <c r="W27" i="1"/>
  <c r="W28" i="1"/>
  <c r="W29" i="1"/>
  <c r="W30" i="1"/>
  <c r="W4" i="1"/>
  <c r="W5" i="1"/>
  <c r="W6" i="1"/>
  <c r="W7" i="1"/>
  <c r="W8" i="1"/>
  <c r="W9" i="1"/>
  <c r="W10" i="1"/>
  <c r="W13" i="1"/>
  <c r="W14" i="1"/>
  <c r="W15" i="1"/>
  <c r="W16" i="1"/>
  <c r="AA11" i="1"/>
  <c r="AE11" i="1" s="1"/>
  <c r="AA12" i="1"/>
  <c r="AE12" i="1" s="1"/>
  <c r="AA14" i="1"/>
  <c r="AE14" i="1" s="1"/>
  <c r="S12" i="1" l="1"/>
  <c r="S11" i="1"/>
  <c r="R12" i="1"/>
  <c r="R11" i="1"/>
  <c r="W11" i="1" l="1"/>
  <c r="W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2" authorId="0" shapeId="0" xr:uid="{00000000-0006-0000-0000-000001000000}">
      <text>
        <r>
          <rPr>
            <b/>
            <sz val="9"/>
            <color indexed="81"/>
            <rFont val="Tahoma"/>
            <family val="2"/>
          </rPr>
          <t>Usuario:</t>
        </r>
        <r>
          <rPr>
            <sz val="9"/>
            <color indexed="81"/>
            <rFont val="Tahoma"/>
            <family val="2"/>
          </rPr>
          <t xml:space="preserve">
AL CUATRIENIO</t>
        </r>
      </text>
    </comment>
    <comment ref="V2" authorId="0" shapeId="0" xr:uid="{00000000-0006-0000-0000-000002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t>
        </r>
      </text>
    </comment>
    <comment ref="W2" authorId="0" shapeId="0" xr:uid="{00000000-0006-0000-0000-000003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W2" authorId="0" shapeId="0" xr:uid="{00000000-0006-0000-0100-000001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t>
        </r>
      </text>
    </comment>
    <comment ref="X2" authorId="0" shapeId="0" xr:uid="{00000000-0006-0000-0100-000002000000}">
      <text>
        <r>
          <rPr>
            <b/>
            <sz val="9"/>
            <color indexed="81"/>
            <rFont val="Tahoma"/>
            <family val="2"/>
          </rPr>
          <t>Usuario:</t>
        </r>
        <r>
          <rPr>
            <sz val="9"/>
            <color indexed="81"/>
            <rFont val="Tahoma"/>
            <family val="2"/>
          </rPr>
          <t xml:space="preserve">
Cada entidad de acuerdo a
su planeación definirá el periodo y grado de avance de la
actividad de acuerdo con la programación de reportes y
seguimiento para verificar este cumplimiento
</t>
        </r>
      </text>
    </comment>
  </commentList>
</comments>
</file>

<file path=xl/sharedStrings.xml><?xml version="1.0" encoding="utf-8"?>
<sst xmlns="http://schemas.openxmlformats.org/spreadsheetml/2006/main" count="2007" uniqueCount="342">
  <si>
    <t>PROGRAMACIÓN META A 2020</t>
  </si>
  <si>
    <t>PROYECTO</t>
  </si>
  <si>
    <t>Objetivo del proyecto</t>
  </si>
  <si>
    <t>ACTIVIDADES DE PROYECTO</t>
  </si>
  <si>
    <t>Valor Absoluto de la Actividad del  Proyecto 2020-2023</t>
  </si>
  <si>
    <t>Valor Absoluto de la Actividad del  Proyecto 2020</t>
  </si>
  <si>
    <t xml:space="preserve">Fecha de inicio </t>
  </si>
  <si>
    <t xml:space="preserve">Fecha de Terminación </t>
  </si>
  <si>
    <t>Porcentaje de avance 2020 - 2023</t>
  </si>
  <si>
    <t>Porcentaje de avance 2020</t>
  </si>
  <si>
    <t xml:space="preserve">DEPENDENCIA RESPONSABLE </t>
  </si>
  <si>
    <t>NOMBRE DEL RESPONSABLE</t>
  </si>
  <si>
    <t>Fuente de Financiación</t>
  </si>
  <si>
    <t>Apropiación Definitiva
(en pesos)</t>
  </si>
  <si>
    <t>Rubro Presupuestal</t>
  </si>
  <si>
    <t>Código Presupuestal</t>
  </si>
  <si>
    <t>Observación</t>
  </si>
  <si>
    <t>Realizar evaluación y diagnóstico de enfoques (caminantes, madrugale, noches y joven)</t>
  </si>
  <si>
    <t>Programar la intervención territorial y comunitaria</t>
  </si>
  <si>
    <t>Diseñar e implementar los protocolos de intervención territorial y comunitaria</t>
  </si>
  <si>
    <t>Desarrollar las acciones de la estrategia "Madrúgale a la Salud"</t>
  </si>
  <si>
    <t>Desarrollar las acciones de la estrategia "Caminante Saludable"</t>
  </si>
  <si>
    <t>Desarrollar las acciones de la estrategia "Noches Saludables"</t>
  </si>
  <si>
    <t>Desarrollar las acciones de la estrategia "Joven Saludable"</t>
  </si>
  <si>
    <t xml:space="preserve">Diseñar e implementar el semillero de actividad física </t>
  </si>
  <si>
    <t xml:space="preserve">Desarrollar eventos de concentración </t>
  </si>
  <si>
    <t>Desarrollar eventos de promoción</t>
  </si>
  <si>
    <t xml:space="preserve">Planear la realización de eventos de ciudad </t>
  </si>
  <si>
    <t>Desarrollar eventos de ciudad</t>
  </si>
  <si>
    <t>Diseñar e implementar un plan de capacitación sobre actividad física</t>
  </si>
  <si>
    <t xml:space="preserve">Divulgar las acciones de las estrategias y eventos realizadas </t>
  </si>
  <si>
    <t>Disminuir el riesgo de enfermedades crónicas no transmisibles en la comunidad cartagenera</t>
  </si>
  <si>
    <t>ICAT 3%</t>
  </si>
  <si>
    <t>02-097-06-20-02-04-04-01</t>
  </si>
  <si>
    <t>02-097-06-20-02-04-04-01
02-059-06-20-02-04-04-01</t>
  </si>
  <si>
    <t>ICAT 3%
SGP</t>
  </si>
  <si>
    <t>Alberto Osorio</t>
  </si>
  <si>
    <t>Recreación</t>
  </si>
  <si>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</si>
  <si>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</si>
  <si>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</si>
  <si>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</si>
  <si>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</si>
  <si>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</si>
  <si>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</si>
  <si>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</si>
  <si>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</si>
  <si>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 xml:space="preserve">CARTAGENA INCLUYENTE </t>
  </si>
  <si>
    <t xml:space="preserve">DEPORTE Y RECREACIÒN CON INCLUISIÓN SOCIAL PARA LA TRASNFORMACIÓN SOCIAL </t>
  </si>
  <si>
    <t>Porcentaje de la población cartagenera vinculada a la actividad física y eventos recreativos.</t>
  </si>
  <si>
    <r>
      <t xml:space="preserve">Se vinculará el </t>
    </r>
    <r>
      <rPr>
        <b/>
        <sz val="11"/>
        <color rgb="FF000000"/>
        <rFont val="Arial Narrow"/>
        <family val="2"/>
      </rPr>
      <t>8%</t>
    </r>
    <r>
      <rPr>
        <sz val="11"/>
        <color rgb="FF000000"/>
        <rFont val="Arial Narrow"/>
        <family val="2"/>
      </rPr>
      <t xml:space="preserve"> de la población cartagenera a la actividad física y eventos recreativos.</t>
    </r>
  </si>
  <si>
    <t>Hábitos y estilos de vida saludable “actívate por tu salud”.</t>
  </si>
  <si>
    <t>Número de participantes vinculados a la actividad física.</t>
  </si>
  <si>
    <t>Incrementar a 14.131 los participantes vinculados a la actividad física.</t>
  </si>
  <si>
    <t xml:space="preserve">Mejoramiento de los estilos de vida mediante la promoción masiva de una vida activa de la ciudadanía en el Distirto de Cartagena </t>
  </si>
  <si>
    <t xml:space="preserve">Número de asistentes a los eventos de hábitos y estilos de vida saludable de carácter local, nacional e internacional realizados y/o apoyados. </t>
  </si>
  <si>
    <t xml:space="preserve">Incrementar a 19.448 los asistentes a los eventos de
hábitos y estilos de vida saludable dirigidos a todas las edades.
</t>
  </si>
  <si>
    <t>Número de eventos de hábitos y estilos de vida saludable de carácter local, nacional e internacional realizados y/o apoyados.</t>
  </si>
  <si>
    <t>Realizar 18 eventos de hábitos y estilos de vida saludable dirigidos a todas las edades.</t>
  </si>
  <si>
    <t>Código de proyecto BPIN</t>
  </si>
  <si>
    <t>Desarrollar jornadas de sensibilización a organizaciones públicas y privadas</t>
  </si>
  <si>
    <t>Realizar valoración y seguimiento a organizaciones públicas y privadas</t>
  </si>
  <si>
    <t>Desarrollar jornadas de sensibilización a centros penitenciarios y carcelarios</t>
  </si>
  <si>
    <t>Realizar valoración y seguimiento a centros penitenciarios y carcelarios</t>
  </si>
  <si>
    <t>Desarrollar jornadas de sensibilización a centros de vida y/o grupos organizados de personas mayores</t>
  </si>
  <si>
    <t>Realizar valoración y seguimiento a centros de vida y/o grupos organizados de personas mayores</t>
  </si>
  <si>
    <t>Asesorar a organizaciones públicas y privadas</t>
  </si>
  <si>
    <t>Ejecutar jornadas recreo-deportivas en organizaciones públicas y privadas</t>
  </si>
  <si>
    <t>Realizar charlas a centros penitenciarios y carcelarios</t>
  </si>
  <si>
    <t>Ejecutar jornadas recreo-deportivas en centros penitenciarios y carcelarios</t>
  </si>
  <si>
    <t>Asesorar a los centros de vida y/o grupos organizados de personas mayores</t>
  </si>
  <si>
    <t>Ejecutar jornadas recreo-deportivas en centros de vida y/o grupos organizados de personas mayores</t>
  </si>
  <si>
    <t>Divulgar las acciones y actividades desarrolladas en el proyecto</t>
  </si>
  <si>
    <t>Realizar campañas de los días de concientización de la salud</t>
  </si>
  <si>
    <t>Acondicionar el espacio físico para el desarrollo de actividad física en el Centro de Acondicionamiento Físico - CAF</t>
  </si>
  <si>
    <t>Aumentar la concientización sobre la práctica regular de actividad física en los entornos cotidianos</t>
  </si>
  <si>
    <t>Transformación de hábitos para la generación de Entornos saludables en el Distrito de Cartagena de Indias</t>
  </si>
  <si>
    <t>Ingresos Corrientes de Libre Destinación</t>
  </si>
  <si>
    <t>Ingresos Corrientes de Libre Destinación
Arrendamiento Escenarios Deportivos</t>
  </si>
  <si>
    <t>02-001-06-20-02-04-04-01</t>
  </si>
  <si>
    <t>02-001-06-20-02-04-04-01
02-027-06-20-02-04-04-01</t>
  </si>
  <si>
    <t>% AVANCE META A 2020</t>
  </si>
  <si>
    <t>REPORTE META A 2020</t>
  </si>
  <si>
    <t>EJECUCIÓN REPORTADA</t>
  </si>
  <si>
    <t>%EJECUCIÓN PRESUPUESTAL</t>
  </si>
  <si>
    <t xml:space="preserve">Se vinculará el 13% población cartagenera a las actividades y eventos deportivos, pre deportivos y paralímpicos. </t>
  </si>
  <si>
    <t xml:space="preserve">La Escuela y el Deporte son de Todos” </t>
  </si>
  <si>
    <t>Número de Niños, niñas y adolescentes inscritos en la Escuela de Iniciación y Formación Deportiva</t>
  </si>
  <si>
    <t>Incrementar a 5.400 niñas, niños, adolescentes inscritos en los diversos niveles de iniciación y formación</t>
  </si>
  <si>
    <t xml:space="preserve">Desarrollo de la Escuela de Iniciaciòn  y Formaciòn Deportiva por nùcleos y enfasis  en la ciudad de Cartagena de Indias </t>
  </si>
  <si>
    <t>Desarrollar de forma continua el proceso de aprendizaje deportivo en los niños, niñas y adolescentes en Cartagena de Indias</t>
  </si>
  <si>
    <t>Deportes</t>
  </si>
  <si>
    <t xml:space="preserve">Gustavo Gónzalez Tarra </t>
  </si>
  <si>
    <t>Deporte Asociado "Incentivos con-Sentido"</t>
  </si>
  <si>
    <t xml:space="preserve">Número de estímulos y/o apoyos otorgados a ligas, clubes, federaciones y otras
Organizaciones deportivas
</t>
  </si>
  <si>
    <t>Otorgar 400 estímulos y/o apoyos a las ligas, clubes, federaciones y otras organizaciones deportivas</t>
  </si>
  <si>
    <t>Consolidación del sistema Deportivo Distrital mediante una estrategia de estímulos y/o apoyos a las organizaciones deportivas y deportistas de altos logros</t>
  </si>
  <si>
    <t>Consolidar el Sistema de Deporte Competitivo y Asociado del Distrito de Cartagena de Indias.</t>
  </si>
  <si>
    <t>Beneficiar 4.000 personas con los estímulos y/o apoyos otorgados a las ligas, clubes, federaciones y otras organizaciones  deportivas.</t>
  </si>
  <si>
    <t>Número de personas beneficiadas por los estímulos y/o apoyos otorgados a ligas, clubes, federaciones y otras organizaciones deportivas.</t>
  </si>
  <si>
    <t xml:space="preserve">Número de estímulos y/o apoyos otorgados a ligas, clubes, federaciones y otras
organizaciones deportivas
</t>
  </si>
  <si>
    <t>Otorgar estímulos y/o apoyos a 144 atletas de altos logros, futuras estrellas del deporte convencional y paralímpico</t>
  </si>
  <si>
    <t>Realizar 20 eventos deportivos de carácter regional, nacional e internacional en el Distrito de Cartagena de Indias.</t>
  </si>
  <si>
    <t xml:space="preserve">Observatorio deCiencias aplicadas al deporte , la recreación, la actividad física  y el aporvechamiento del tiempo libre en el Distrito de Cartagena de Indias </t>
  </si>
  <si>
    <t xml:space="preserve">Número de semilleros de investigación </t>
  </si>
  <si>
    <t xml:space="preserve">Conformar y organizar 1 semillero de investigación científica deportiva. 
</t>
  </si>
  <si>
    <t xml:space="preserve">Aplicación de la Ciencia, la Tecnología y la Innovación (CTel) en el sector deporte en el Distrito de Cartagena de Indias </t>
  </si>
  <si>
    <t xml:space="preserve">Incremetar la producción de conocimiento científico del sector deportivo y recreativo en el Distrito Cartagena de Indias. </t>
  </si>
  <si>
    <t xml:space="preserve">Número de participantes en los torneos del deporte estudiantil </t>
  </si>
  <si>
    <t xml:space="preserve">Mantener 10.176 los participantes en los diferentes torneos de las instituciones educativas y las universidades.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</si>
  <si>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</si>
  <si>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</si>
  <si>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Realizar campañas de socialización y difusión de la estrategia "juegos intercolegiados" con las Instituciones Educativas.</t>
  </si>
  <si>
    <t>56.600.861,33</t>
  </si>
  <si>
    <t>Desarrollar jornadas de inscripción de las Instituciones Educativas en los juegos intercolegiados</t>
  </si>
  <si>
    <t>Acompañar el proceso de socialización y desarrollo de los juegos interuniversitarios</t>
  </si>
  <si>
    <t>Divulgar las acciones y actividades desarrolladas en el proyecto.</t>
  </si>
  <si>
    <t>Divulgar el calendario deportivo distrital de los juegos intercolegiados</t>
  </si>
  <si>
    <t>Programar las competencias deportivas de los juegos intercolegiados del distrito</t>
  </si>
  <si>
    <t>Realizar las competencias deportivas de los juegos intercolegiados del distrito</t>
  </si>
  <si>
    <t>Acompañar el desarrollo de las competencias de los juegos interuniversitarios</t>
  </si>
  <si>
    <t>Entregar la premiación a los ganadores de las competencias deportivas distritales</t>
  </si>
  <si>
    <t>Patrocinar participación de equipos campeones en competencias departamentales</t>
  </si>
  <si>
    <t>76.965.361,33</t>
  </si>
  <si>
    <t>64.896.136,20</t>
  </si>
  <si>
    <t>40.499.929,01</t>
  </si>
  <si>
    <t>323.437.138,58</t>
  </si>
  <si>
    <t>339.538.070,90</t>
  </si>
  <si>
    <t>60.864.429,01</t>
  </si>
  <si>
    <t>145.429.680,08</t>
  </si>
  <si>
    <t>Número de participantes en las actividades de recreación comunitaria</t>
  </si>
  <si>
    <t xml:space="preserve">27.432
</t>
  </si>
  <si>
    <t xml:space="preserve">Atender a 24.984 participantes de las actividades recreativas en el Distrito de Cartagena de Indias.
Decrecimiento: -8.9%
</t>
  </si>
  <si>
    <t xml:space="preserve">24.984
</t>
  </si>
  <si>
    <t>Implemetanción del programa nacional "Campamentos Juveniles" en el Distrito de Cartagena de Indias.</t>
  </si>
  <si>
    <t>Implementar estrategias de desarrollo integral desde la recreación dirigidas a los
adolescentes y jóvenes en el Distrito de Cartagena de Indias</t>
  </si>
  <si>
    <t>Convocatoria, socialización e inscripción a los bosques establecidos</t>
  </si>
  <si>
    <t>124.186.924</t>
  </si>
  <si>
    <t>108.884.924</t>
  </si>
  <si>
    <t>342.702.743</t>
  </si>
  <si>
    <t>189.906.752</t>
  </si>
  <si>
    <t>98.729.453</t>
  </si>
  <si>
    <t>14.219.437</t>
  </si>
  <si>
    <t xml:space="preserve">Desarrollar el módulo estratégico de proyecto de vida </t>
  </si>
  <si>
    <t>Ejecutar actividades con escuela para padres sobre hábitos de buena
crianza</t>
  </si>
  <si>
    <t xml:space="preserve">Desarrollo del programa y la totalidad de los ejes temáticos de campamentos juveniles </t>
  </si>
  <si>
    <t xml:space="preserve">Planear y realizar los campamentos distritales
</t>
  </si>
  <si>
    <t>Participar en los campamentos departamentales</t>
  </si>
  <si>
    <t>Participar en los campamentos nacionales</t>
  </si>
  <si>
    <t xml:space="preserve">Generar capacidades o habilidades de conocimiento para el servicio
social </t>
  </si>
  <si>
    <t>Elaboración de proyectos para la implementación en las comunidades</t>
  </si>
  <si>
    <t>Implementar el nivel 1: Iniciación Deportiva</t>
  </si>
  <si>
    <t>Implementar el nivel 2: Formación Deportiva</t>
  </si>
  <si>
    <t>Implementar el nivel 3: Énfasis Deportivo</t>
  </si>
  <si>
    <t>Implementar el nivel 4: Perfeccionamiento Deportivo</t>
  </si>
  <si>
    <t>Aumentar el número de núcleos de atención en los niveles 1 y 2 de iniciación y formación deportiva.</t>
  </si>
  <si>
    <t>Sistematizar la vinculación de los  niños, niñas y adolescentes pertenecientes a la Escuela de Formación Deportiva.</t>
  </si>
  <si>
    <t xml:space="preserve">Realizar acompañamiento psicosocial a los niños, niñas, adolescentes y padres pertenecientes a la Escuela de Formación Deportiva, </t>
  </si>
  <si>
    <t>Adquirir los elementos y herramientas necesarios para el desarrollo de los niveles 1 y 2 de iniciación y formación deportiva</t>
  </si>
  <si>
    <t>Adquirir los elementos y herramientas necesarios para el desarrollo del nivel 3 de énfasis deportivo.</t>
  </si>
  <si>
    <t>Adquirir los elementos y herramientas necesarios para el desarrollo del nivel 4 de perfeccionamiento deportivo.</t>
  </si>
  <si>
    <t xml:space="preserve">Realizar encuentros deportivos para la participación de los niños, niñas y adolescentes pertenecientes a la Escuela de Formación Deportiva.
</t>
  </si>
  <si>
    <t>Realizar convocatoria para la entrega de estímulos a organismos deportivos</t>
  </si>
  <si>
    <t>Brindar asesorías a los organismos deportivos para el reconocimiento y estructuración,</t>
  </si>
  <si>
    <t>Divulgar las acciones de los deportitas y organizaciones deportivas realizadas</t>
  </si>
  <si>
    <t xml:space="preserve">Realizar un encuentro donde participen las organizaciones deportivas </t>
  </si>
  <si>
    <t>Realizar convocatoria para entrega de estímulos a deportistas convencionales y no convencionales</t>
  </si>
  <si>
    <t>Apoyar eventos deportivos de carácter regional, nacional e internacional.</t>
  </si>
  <si>
    <t>Crear la red de conocimiento científico del sector deporte</t>
  </si>
  <si>
    <t>Generar alianzas para la producción de conocimiento científico sobre el sector deporte</t>
  </si>
  <si>
    <t>Crear el semillero de investigación sobre el sector deporte</t>
  </si>
  <si>
    <t>Producir artículos científico - histórico asociados al sector deporte</t>
  </si>
  <si>
    <t>Publicar artículos científico - histórico asociados al sector deporte</t>
  </si>
  <si>
    <t>Desarrollar encuentros científicos</t>
  </si>
  <si>
    <t>Diseñar e implementar un banco de datos sobre el sector deporte</t>
  </si>
  <si>
    <t>Realizar la entrega y seguimiento de los estímulos a deportistas  convencionales y no convencionales</t>
  </si>
  <si>
    <t xml:space="preserve">Divulgar las acciones y actividades desarrolladas en el proyecto.
</t>
  </si>
  <si>
    <t xml:space="preserve">Mejoramiento de los estilos de vida </t>
  </si>
  <si>
    <t>Porcentaje de la población cartagenera que hace uso y disfrute de los escenarios deportivos y recreativos</t>
  </si>
  <si>
    <t>Se impactará el 20% de la población cartagenera en el uso y disfrute de los escenarios deportivos y recreativos.</t>
  </si>
  <si>
    <t>Administración, mantenimiento,adecuación, mejoramiento y construcción de escenarios deportivos</t>
  </si>
  <si>
    <t>Número de escenarios deportivos mantenidos, adecuados, y/o mejorados en el distrito de Cartagena de Indias</t>
  </si>
  <si>
    <t xml:space="preserve">Mantener, adecuar o mejorar 110 escenarios deportivos (4 en territorios afro, negro, Palenquero) en el distrito de Cartagena de Indias </t>
  </si>
  <si>
    <t>Conservación, mantenimiento y mejoramiento de los escenarios deportivos de la ciudad como estrategia de preservación del patrimonio material del Distrito de Cartagena de Indias</t>
  </si>
  <si>
    <t>Preservar los escenarios deportivos en el distrito de Cartagena de Indias</t>
  </si>
  <si>
    <t>Realizar manuales operativos y administrativos para el uso de los escenarios deportivos</t>
  </si>
  <si>
    <t xml:space="preserve">Infraestructura </t>
  </si>
  <si>
    <t xml:space="preserve">Ismael Sánchez Arrieta </t>
  </si>
  <si>
    <t>Caracterizar los escenarios (unidades) deportivos</t>
  </si>
  <si>
    <t>Socializar y divulgar el uso adecuado de los escenarios deportivos a todos los usuarios y beneficiarios</t>
  </si>
  <si>
    <t xml:space="preserve">Número de personas que hace uso y disfrute de los escenarios deportivos y recreativos
</t>
  </si>
  <si>
    <t>Impactar a 209.842 personas en el uso y disfrute de los escenarios deportivos y recreativos.</t>
  </si>
  <si>
    <t>Disponer los escenarios deportivos para el uso de la comunidad</t>
  </si>
  <si>
    <t>Garantizar el continuo uso y disfrute de los escenarios</t>
  </si>
  <si>
    <t>Realizar revisión y verificación del funcionamiento de los escenarios deportivos</t>
  </si>
  <si>
    <t>Intervenir de manera preventiva, correctiva, programada y predictiva los escenarios deportivos</t>
  </si>
  <si>
    <t>Número de permisos autorizados para el uso temporal y/o permanente de los escenarios deportivos.</t>
  </si>
  <si>
    <t>Autorizar 2.400 permisos para el uso temporal y/o permanente de los escenarios deportivos</t>
  </si>
  <si>
    <t>Administrar el uso y préstamo de los escenarios a la comunidad</t>
  </si>
  <si>
    <t>Realizar un plan general de mantenimiento de los escenarios deportivos</t>
  </si>
  <si>
    <t>INCLUYENTE</t>
  </si>
  <si>
    <t xml:space="preserve">DEPORTE Y RECREACIÓN CON INCLUISIÓN SOCIAL PARA LA TRASNFORMACIÓN SOCIAL </t>
  </si>
  <si>
    <t>LA ESCUELA Y EL DEPORTE SON DE TODOS</t>
  </si>
  <si>
    <t>Porcentaje de la población cartagenera vinculadas a las actividades y eventos deportivos, pre deportivos y paralímpicos.</t>
  </si>
  <si>
    <t>Se incrementará a 5.400 niñas, niños, adolescentes inscritos en los diversos niveles de iniciación y formación</t>
  </si>
  <si>
    <t xml:space="preserve">Se incrementarán a 54 los núcleos para masificar la práctica del deporte en las comunidades del Distrito de Cartagena de Indias </t>
  </si>
  <si>
    <t xml:space="preserve">Número de núcleos de Escuela de Iniciación y Formación Deportivo creados </t>
  </si>
  <si>
    <t xml:space="preserve">Se mantendrán en 10.176 los participantes en los diferentes torneos de las instituciones educativas y las universidades </t>
  </si>
  <si>
    <t>DEPORTE ASOCIADO “INCENTIVOS CON-SENTIDO”</t>
  </si>
  <si>
    <t>Se otorgarán 400 estímulos y/o apoyos a las ligas, clubes, federaciones y otras organizaciones deportivas</t>
  </si>
  <si>
    <t>Número de estímulos y/o apoyos otorgados a ligas, clubes, federaciones y otras organizaciones deportivas</t>
  </si>
  <si>
    <t>Se impactarán 4.000 personas con los estímulos y/o apoyos otorgados a las ligas, clubes, federaciones y otras organizaciones deportivas</t>
  </si>
  <si>
    <t>Número de personas impactadas de los estímulos y/o apoyos otorgados a ligas, clubes, federaciones y otras organizaciones deportivas</t>
  </si>
  <si>
    <t>Se otorgarán estímulos y/o apoyos a 144 atletas de altos logros, futuras estrellas y viejas glorias del deporte convencional y paralímpico</t>
  </si>
  <si>
    <t>Número de estímulos y/o apoyos otorgados a deportistas de altos logros, futuras estrellas y Viejas Glorias del Deporte convencional y paralímpico</t>
  </si>
  <si>
    <t>Se apoyarán 20 eventos deportivos de carácter regional,  nacional e internacional a realizarse en el Distrito de Cartagena de Indias</t>
  </si>
  <si>
    <t xml:space="preserve">Número de eventos de carácter regional, nacional e internacional realizados y/o apoyados </t>
  </si>
  <si>
    <t>DEPORTE SOCIAL COMUNITARIO CON INCLUSIÓN “CARTAGENA INCLUYENTE”</t>
  </si>
  <si>
    <t>Se incrementarán a 120.000 los participantes en el desarrollo de eventos o torneos de deporte social comunitario con inclusión</t>
  </si>
  <si>
    <t xml:space="preserve">Número de participantes en los eventos o torneos de deporte social comunitario con inclusión </t>
  </si>
  <si>
    <t>Se realizarán 15 eventos o torneos de deporte social comunitario con inclusión dirigidos a la comunidad</t>
  </si>
  <si>
    <t>Número de eventos o torneos de deporte social comunitario con inclusión realizados y/o apoyados</t>
  </si>
  <si>
    <t xml:space="preserve">OBSERVATORIO DE CIENCIAS APLICADAS AL DEPORTE, LA RECREACIÓN, LA ACTIVIDAD FÍSICA Y EL APROVECHAMIENTO DEL TIEMPO LIBRE EN EL DISTRITO DE CARTAGENA DE INDIAS </t>
  </si>
  <si>
    <t>Se publicarán 4 documentos históricos y científicos sobre el deporte, la recreación, la actividad física y el aprovechamiento del tiempo libre en el Distrito de Cartagena de Indias</t>
  </si>
  <si>
    <t>Número de documentos elaborados y publicados</t>
  </si>
  <si>
    <t>Se incrementará a 16.720 personas con apropiación social de conocimiento</t>
  </si>
  <si>
    <t>Número de personas con apropiación social de conocimiento.</t>
  </si>
  <si>
    <t>Se caracterizarán 10 piezas con todos los documentos e investigaciones científicas existentes de memoria histórica del deporte</t>
  </si>
  <si>
    <t xml:space="preserve">Número de piezas de Memoria Histórica del Deporte Cartagenero caracterizadas </t>
  </si>
  <si>
    <t>Se conformará y organizará 1 semillero de investigación científica deportiva</t>
  </si>
  <si>
    <t>Se realizarán 10 convenios institucionales para la generación y apropiación social del conocimiento</t>
  </si>
  <si>
    <t>Número de alianzas y convenios para la generación y apropiación social del conocimiento</t>
  </si>
  <si>
    <t xml:space="preserve">PROGRAMA HÁBITOS Y ESTILOS DE VIDA SALUDABLE </t>
  </si>
  <si>
    <t>Se incrementarán a 14.131 los participantes vinculados a la actividad física.</t>
  </si>
  <si>
    <t>Se incrementarán a 19.448 los asistentes a los eventos de hábitos y estilos de vida saludable dirigidos a todas las edades</t>
  </si>
  <si>
    <t xml:space="preserve">Número de asistentes a los eventos de hábitos y estilos de vida saludable de carácter local, nacional e internacional realizados y/o apoyados </t>
  </si>
  <si>
    <t xml:space="preserve">Se realizarán 18 eventos de hábitos y estilos de vida saludable dirigidos a todas las edades </t>
  </si>
  <si>
    <t xml:space="preserve">Número de eventos de hábitos y estilos de vida saludable de carácter local, nacional e internacional realizados y/o apoyados </t>
  </si>
  <si>
    <t xml:space="preserve">PROGRAMA RECREACIÓN COMUNITARIA “RECRÉATE CARTAGENA” </t>
  </si>
  <si>
    <t>Se atenderán a 24.984 participantes de las actividades recreativas en el Distrito de Cartagena de Indias.</t>
  </si>
  <si>
    <t xml:space="preserve">Número de participantes en las actividades de recreación comunitaria </t>
  </si>
  <si>
    <t>Se incrementarán a 22.999 los asistentes a los eventos de recreación comunitaria dirigidos a todas las edades</t>
  </si>
  <si>
    <t>Número de asistentes a los eventos de recreación de carácter local, nacional e internacional realizados y/o apoyados</t>
  </si>
  <si>
    <t xml:space="preserve">Se realizarán 17 eventos de recreación comunitaria dirigidos a todas las edades </t>
  </si>
  <si>
    <t xml:space="preserve">Número de eventos de recreación de carácter local, nacional e internacional realizados y/o apoyados </t>
  </si>
  <si>
    <t xml:space="preserve">ADMINISTRACIÓN, MANTENIMIENTO, ADECUACIÓN, MEJORAMIENTO Y CONSTRUCCIÓN DE ESCENARIOS DEPORTIVOS  </t>
  </si>
  <si>
    <t>Se autorizarán 2.400 permisos para el uso temporal y/o permanente de los escenarios deportivos.</t>
  </si>
  <si>
    <t>Se impactarán a 209.842 personas en el uso y disfrute de los escenarios deportivos y recreativos</t>
  </si>
  <si>
    <t>Número de personas que hace uso y disfrute de los escenarios deportivos y recreativos</t>
  </si>
  <si>
    <t xml:space="preserve">Se incrementará a 110 los escenarios deportivos mantenidos, adecuados, y/o mejorados en el distrito de Cartagena de Indias  </t>
  </si>
  <si>
    <t xml:space="preserve">Número de escenarios deportivos mantenidos, adecuados, y/o mejorados en el distrito de Cartagena de Indias  </t>
  </si>
  <si>
    <t xml:space="preserve">Se desarrollará la construcción de 10 escenarios deportivos en el Distrito de Cartagena de Indias </t>
  </si>
  <si>
    <t xml:space="preserve">Número de escenarios deportivos construidos  </t>
  </si>
  <si>
    <t xml:space="preserve">Aumentar el número de núcleos de atención en los niveles 1 y 2 de iniciación y formación deportiva.
Adquirir los elementos y herramientas necesarios para el desarrollo de los niveles 1 y 2 de iniciación y formación deportiva
</t>
  </si>
  <si>
    <t>Implementar el nivel 1: Iniciación Deportiva
Implementar el nivel 2: Formación Deportiva
Implementar el nivel 3: Énfasis Deportivo
Implementar el nivel 4: Perfeccionamiento Deportivo
Divulgar las acciones y actividades desarrolladas en el proyecto.
Realizar acompañamiento psicosocial a los niños, niñas, adolescentes y padres pertenecientes a la Escuela de Formación Deportiva, 
Sistematizar la vinculación de los  niños, niñas y adolescentes pertenecientes a la Escuela de Formación Deportiva.
Realizar encuentros deportivos para la participación de los niños, niñas y adolescentes pertenecientes a la Escuela de Formación Deportiva.
Adquirir los elementos y herramientas necesarios para el desarrollo del nivel 3 de énfasis deportivo.
Adquirir los elementos y herramientas necesarios para el desarrollo del nivel 4 de perfeccionamiento deportivo.</t>
  </si>
  <si>
    <t xml:space="preserve">1 de julio de 2020 </t>
  </si>
  <si>
    <t xml:space="preserve">Deportes </t>
  </si>
  <si>
    <t>Desarrollo de la Escuela de Iniciación y formación deportiva</t>
  </si>
  <si>
    <t>02-059-06-20-02-04-01-01</t>
  </si>
  <si>
    <t xml:space="preserve">02-027-06-20-02-04-01-01
</t>
  </si>
  <si>
    <t xml:space="preserve">14.859.716
</t>
  </si>
  <si>
    <t xml:space="preserve">02-097-06-20-02-04-01-01
</t>
  </si>
  <si>
    <t xml:space="preserve">
829.004.883
</t>
  </si>
  <si>
    <t>02-001-06-20-02-04-01-01</t>
  </si>
  <si>
    <t>Realizar campañas de socialización y difusión de la estrategia "juegos intercolegiados" con las Instituciones Educativas 
Desarrollar jornadas de inscripción de las Instituciones Educativas en los juegos intercolegiados
Acompañar el proceso de socialización y desarrollo de los juegos interuniversitarios 
Divulgar las acciones y actividades desarrolladas en el proyecto
Divulgar el calendario deportivo distrital de los juegos intercolegiados
Programar las competencias deportivas de los juegos intercolegiados del distrito
Realizar las competencias deportivas de los juegos intercolegiados del distrito
Acompañar el desarrollo de las competencias de los juegos interuniversitarios 
Entregar la premiación a los ganadores de las competencias deportivas distritales
Patrocinar participación de equipos campeones en competencias departamentales</t>
  </si>
  <si>
    <t>02-097-06-20-02-04-01-02</t>
  </si>
  <si>
    <t>ICAT (3 %)</t>
  </si>
  <si>
    <t>Arrendamiento Escenarios Deportivos</t>
  </si>
  <si>
    <t>SGP deporte</t>
  </si>
  <si>
    <t xml:space="preserve">Fortalecimiento del deporte estudiantil </t>
  </si>
  <si>
    <t xml:space="preserve">Realizar convocatoria para entrega de estímulos a deportistas convencionales y no convencionales
Realizar la entrega y seguimiento de los estímulos a deportistas convencionales y no convencionales
Divulgar las acciones de los deportivas y organizaciones deportivas realizadas </t>
  </si>
  <si>
    <t>Realizar convocatoria para entrega de estímulos a organismos deportivos 
Realizar la entrega y seguimiento de los estímulos a organismos deportivos</t>
  </si>
  <si>
    <t>Brindar asesorías a los organismos deportivos para el reconocimiento y estructuración
Crear plataforma de organizaciones deportivas
Realizar un encuentro donde participen las organizaciones deportivas</t>
  </si>
  <si>
    <t>Apoyar eventos deportivos de carácter regional, nacional e internacional</t>
  </si>
  <si>
    <t xml:space="preserve">Gustavo  González </t>
  </si>
  <si>
    <t xml:space="preserve">Consolidación del Sisitema Deportivo Distrital </t>
  </si>
  <si>
    <t>02-059-06-20-02-04-02-01</t>
  </si>
  <si>
    <t>NA</t>
  </si>
  <si>
    <t>02-001-06-20-02-04-02-01</t>
  </si>
  <si>
    <t>02-097-06-20-02-04-02-01</t>
  </si>
  <si>
    <t>Promoción del deporte social comunitario  en tiempo de pandemia en la ciudad Cartagena de Indias</t>
  </si>
  <si>
    <t xml:space="preserve">por asignar </t>
  </si>
  <si>
    <t>Aumentar de la realización de actividades deportivas, predeportivas y recreativas en las comunidades de la ciudad de Cartagena</t>
  </si>
  <si>
    <t xml:space="preserve">Convocatoria e inscripción de familias a la estrategia "Familia Corregimental Activa con el IDER” 
Desarrollo de la metodología pedagogica a traves de herramientas audivisuales 
Adquisición y entrega de planes de internet para las familias inscritas
Desarrollo de la estrategia "Familia Corregimental Activa con el IDER”
Divulgar las acciones del proyecto  </t>
  </si>
  <si>
    <t xml:space="preserve">31 diciembre de 2020 </t>
  </si>
  <si>
    <t xml:space="preserve">1 de octubre  de 2020 </t>
  </si>
  <si>
    <t>Convocatoria e inscripción de familias a la estrategia "Familia Corregimental Activa con el IDER”
Adquisición y disponer las salas virtuales - aulas 
 Desarrollo de la metodología pedagogica a traves de herramientas audivisuales 
Desarrollo de la estrategia "Todos a aprender de deporte”</t>
  </si>
  <si>
    <t>|</t>
  </si>
  <si>
    <t>Integración Comunitaria a través del  Deporte</t>
  </si>
  <si>
    <t>02-097-06-20-02-04-03-01</t>
  </si>
  <si>
    <t>02-001-06-20-02-04-03-01</t>
  </si>
  <si>
    <t>02-059-06-20-02-04-03-01</t>
  </si>
  <si>
    <t>Aplicación de la Ciencia, la Tecnología y la Innovación (CTeI) en el sector deporte en el distrito de Cartagena de Indias</t>
  </si>
  <si>
    <t>1 de julio de 2020</t>
  </si>
  <si>
    <t xml:space="preserve">SGP deporte </t>
  </si>
  <si>
    <t>02-059-06-20-02-04-07-01</t>
  </si>
  <si>
    <t>Conservación, mantenimiento y mejoramiento de los escenarios deportivos de la ciudad</t>
  </si>
  <si>
    <t xml:space="preserve">Ingresos Corrientes de Libre Destinación </t>
  </si>
  <si>
    <t>02-001-06-20-02-04-07-01</t>
  </si>
  <si>
    <t xml:space="preserve">Realizar manuales operativos y administrativos para el uso de los escenarios deportivos
Caracterizar los escenarios (unidades) deportivos 
Socializar y divulgar el uso adecuado de los escenarios deportivos a todos los usuarios y beneficiarios
Divulgar las acciones y actividades desarrolladas en el proyecto
Disponer los escenarios deportivos para el uso de la comunidad
Garantizar el continuo uso y disfrute de los escenarios
</t>
  </si>
  <si>
    <t>Realizar un plan general de mantenimiento de los escenarios deportivos
Intervenir de manera preventiva, correctiva, programada y predictiva los escenarios deportivos</t>
  </si>
  <si>
    <t>02-097-06-20-02-04-07-01</t>
  </si>
  <si>
    <t>02-027-06-20-02-04-07-01</t>
  </si>
  <si>
    <t>02-097-06-20-02-04-06-02</t>
  </si>
  <si>
    <t>02-001-06-20-02-04-06-01</t>
  </si>
  <si>
    <t xml:space="preserve">Divulgación, Apropiación de conocimiento y participación ciudadana en el sector deporte, del Distrito de Cartagena de Indias  </t>
  </si>
  <si>
    <t>02-027-06-20-02-04-06-01</t>
  </si>
  <si>
    <t>02-001-06-20-02-04-06-02</t>
  </si>
  <si>
    <t>Recopilación de la memoria histórica del deporte cartagenero y bolivarense.</t>
  </si>
  <si>
    <t>Espectáculos Públicos IDER</t>
  </si>
  <si>
    <t>Rendimientos Financieros IDER</t>
  </si>
  <si>
    <t xml:space="preserve"> Venta de Servicios - IDER </t>
  </si>
  <si>
    <t>02-024-06-20-02-04-06-01</t>
  </si>
  <si>
    <t>02-001-06-20-02-04-06-03</t>
  </si>
  <si>
    <t>02-011-06-20-02-04-06-01</t>
  </si>
  <si>
    <t>02-135-06-20-02-04-06-01</t>
  </si>
  <si>
    <t xml:space="preserve">Observatorio </t>
  </si>
  <si>
    <t xml:space="preserve">Jose Guillermo Torres </t>
  </si>
  <si>
    <t xml:space="preserve">Recreación </t>
  </si>
  <si>
    <t xml:space="preserve">Alberto Osorio </t>
  </si>
  <si>
    <t xml:space="preserve">Infraestructura 
Administrativa y Fianciera </t>
  </si>
  <si>
    <t xml:space="preserve">Ismael Sanchez 
Jose Victor Herrera </t>
  </si>
  <si>
    <t xml:space="preserve">Infraestructura 
</t>
  </si>
  <si>
    <t xml:space="preserve">Ismael Sanchez 
</t>
  </si>
  <si>
    <t xml:space="preserve">31 de diciembre de 2023 </t>
  </si>
  <si>
    <t>31 de diciembre de 2023</t>
  </si>
  <si>
    <t>SGP Propósito General - Deporte</t>
  </si>
  <si>
    <t>02-059-06-20-02-04-04-01</t>
  </si>
  <si>
    <t xml:space="preserve">Transformación de hábitos para la generación de Entornos saludables en el Distrito de Cartagena de Indias </t>
  </si>
  <si>
    <t>02-027-06-20-02-04-04-01</t>
  </si>
  <si>
    <t xml:space="preserve">Aprovechamiento del espacio público para la realización de Eventos Recreativos que permitan la cohesión comunitaria. </t>
  </si>
  <si>
    <t>Aumentar la habilitación de espacios públicos para el desarrollo de actividades de recreación en el Distrito de Cartagena de Indias</t>
  </si>
  <si>
    <t xml:space="preserve">sin asignar </t>
  </si>
  <si>
    <t xml:space="preserve">Rendimientos Financieros icat 3% </t>
  </si>
  <si>
    <t>Implementación de la estrategia "Escuela Recreativa" para fortalecer las capacidades emocionales y motrices de la primera infancia.</t>
  </si>
  <si>
    <t>02-059-06-20-01-04-03-02</t>
  </si>
  <si>
    <t>02-001-06-20-01-04-05-01</t>
  </si>
  <si>
    <t>02-146-06-20-01-04-03-02</t>
  </si>
  <si>
    <t xml:space="preserve">Implementación del programa Nacional "campamentos Juveniles" En el Dsitrito de Cartagena </t>
  </si>
  <si>
    <t>Implementar estrategias de desarrollo integral desde la recreación dirigidas a los adolescentes y jóvenes en el Distrito de Cartagena de Indias</t>
  </si>
  <si>
    <t>02-024-06-20-01-04-03-02</t>
  </si>
  <si>
    <t xml:space="preserve">Recreación para todos, como mecanismo para la cohesión comunitaria mediante el aprovechamiento y uso del tiempo libre.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</si>
</sst>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2"/>
      <color theme="1"/>
      <name val="Arial Narrow"/>
      <family val="2"/>
    </font>
    <font>
      <sz val="11"/>
      <color theme="1"/>
      <name val="Arial Narrow"/>
      <family val="2"/>
    </font>
    <font>
      <sz val="11"/>
      <color rgb="FF000000"/>
      <name val="Arial Narrow"/>
      <family val="2"/>
    </font>
    <font>
      <b/>
      <sz val="11"/>
      <color rgb="FF000000"/>
      <name val="Arial Narrow"/>
      <family val="2"/>
    </font>
    <font>
      <sz val="11"/>
      <name val="Arial Narrow"/>
      <family val="2"/>
    </font>
    <font>
      <b/>
      <sz val="11"/>
      <color theme="1"/>
      <name val="Arial Narrow"/>
      <family val="2"/>
    </font>
    <font>
      <sz val="12"/>
      <color rgb="FF000000"/>
      <name val="Arial Narrow"/>
      <family val="2"/>
    </font>
    <font>
      <sz val="11"/>
      <color theme="1"/>
      <name val="Arial"/>
      <family val="2"/>
    </font>
    <font>
      <sz val="9"/>
      <color theme="1"/>
      <name val="Arial Narrow"/>
      <family val="2"/>
    </font>
    <font>
      <sz val="10"/>
      <color theme="1"/>
      <name val="Arial Narrow"/>
      <family val="2"/>
    </font>
    <font>
      <b/>
      <sz val="11"/>
      <color theme="0"/>
      <name val="Arial Narrow"/>
      <family val="2"/>
    </font>
  </fonts>
  <fills count="16">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rgb="FFFFFFCC"/>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7030A0"/>
        <bgColor indexed="64"/>
      </patternFill>
    </fill>
    <fill>
      <patternFill patternType="solid">
        <fgColor theme="4" tint="0.59999389629810485"/>
        <bgColor indexed="64"/>
      </patternFill>
    </fill>
    <fill>
      <patternFill patternType="solid">
        <fgColor rgb="FFCC99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cellStyleXfs>
  <cellXfs count="159">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readingOrder="1"/>
    </xf>
    <xf numFmtId="3" fontId="6" fillId="0" borderId="1" xfId="0" applyNumberFormat="1" applyFont="1" applyBorder="1" applyAlignment="1">
      <alignment horizontal="center" vertical="center" readingOrder="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readingOrder="1"/>
    </xf>
    <xf numFmtId="3" fontId="6"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9" fontId="5" fillId="0" borderId="1" xfId="0" applyNumberFormat="1" applyFont="1" applyBorder="1" applyAlignment="1">
      <alignment vertical="center"/>
    </xf>
    <xf numFmtId="43" fontId="5" fillId="0" borderId="1" xfId="1" applyFont="1" applyBorder="1" applyAlignment="1">
      <alignment vertical="center"/>
    </xf>
    <xf numFmtId="0" fontId="5" fillId="2" borderId="1" xfId="0" applyFont="1" applyFill="1" applyBorder="1" applyAlignment="1">
      <alignment vertical="center"/>
    </xf>
    <xf numFmtId="0" fontId="9" fillId="3" borderId="1" xfId="0" applyFont="1" applyFill="1" applyBorder="1" applyAlignment="1">
      <alignment horizontal="center" vertical="center" wrapText="1"/>
    </xf>
    <xf numFmtId="9" fontId="5" fillId="3" borderId="1" xfId="2" applyFont="1" applyFill="1" applyBorder="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5" fillId="3" borderId="1" xfId="0" applyFont="1" applyFill="1" applyBorder="1" applyAlignment="1">
      <alignment vertical="center"/>
    </xf>
    <xf numFmtId="3" fontId="6" fillId="3" borderId="1" xfId="0" applyNumberFormat="1" applyFont="1" applyFill="1" applyBorder="1" applyAlignment="1">
      <alignment horizontal="center" vertical="center"/>
    </xf>
    <xf numFmtId="9" fontId="6" fillId="3" borderId="1" xfId="2" applyFont="1" applyFill="1" applyBorder="1" applyAlignment="1">
      <alignment horizontal="center" vertical="center"/>
    </xf>
    <xf numFmtId="0" fontId="5" fillId="3" borderId="1" xfId="0" applyFont="1" applyFill="1" applyBorder="1" applyAlignment="1">
      <alignment vertical="center" wrapText="1"/>
    </xf>
    <xf numFmtId="0" fontId="5" fillId="0" borderId="1" xfId="0" applyFont="1" applyBorder="1" applyAlignment="1">
      <alignment horizontal="center" vertical="center" wrapText="1" readingOrder="1"/>
    </xf>
    <xf numFmtId="0" fontId="5" fillId="2" borderId="1" xfId="0" applyFont="1" applyFill="1" applyBorder="1" applyAlignment="1">
      <alignment vertical="center" wrapText="1"/>
    </xf>
    <xf numFmtId="0" fontId="5" fillId="3" borderId="1" xfId="0" applyFont="1" applyFill="1" applyBorder="1" applyAlignment="1">
      <alignment horizontal="center" vertical="center"/>
    </xf>
    <xf numFmtId="3" fontId="5"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vertical="center" wrapText="1"/>
    </xf>
    <xf numFmtId="1" fontId="5" fillId="0" borderId="1"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readingOrder="1"/>
    </xf>
    <xf numFmtId="3" fontId="10" fillId="0" borderId="1" xfId="0" applyNumberFormat="1" applyFont="1" applyBorder="1" applyAlignment="1">
      <alignment horizontal="center" vertical="center" readingOrder="1"/>
    </xf>
    <xf numFmtId="1" fontId="5" fillId="0" borderId="1" xfId="0" applyNumberFormat="1" applyFont="1" applyBorder="1" applyAlignment="1">
      <alignment horizontal="center" vertical="center"/>
    </xf>
    <xf numFmtId="0" fontId="6" fillId="0" borderId="2" xfId="0" applyFont="1" applyBorder="1" applyAlignment="1">
      <alignment horizontal="center" vertical="center" wrapText="1" readingOrder="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readingOrder="1"/>
    </xf>
    <xf numFmtId="3" fontId="6" fillId="0" borderId="0" xfId="0" applyNumberFormat="1" applyFont="1" applyBorder="1" applyAlignment="1">
      <alignment horizontal="center" vertical="center" readingOrder="1"/>
    </xf>
    <xf numFmtId="0" fontId="5" fillId="0" borderId="0" xfId="0" applyFont="1" applyBorder="1" applyAlignment="1">
      <alignment vertical="center"/>
    </xf>
    <xf numFmtId="3" fontId="4" fillId="0" borderId="1" xfId="3"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readingOrder="1"/>
    </xf>
    <xf numFmtId="3" fontId="6" fillId="4" borderId="1" xfId="0" applyNumberFormat="1" applyFont="1" applyFill="1" applyBorder="1" applyAlignment="1">
      <alignment horizontal="center" vertical="center" readingOrder="1"/>
    </xf>
    <xf numFmtId="0" fontId="5" fillId="4" borderId="1" xfId="0" applyFont="1" applyFill="1" applyBorder="1" applyAlignment="1">
      <alignment horizontal="center" vertical="center" wrapText="1" readingOrder="1"/>
    </xf>
    <xf numFmtId="3" fontId="6" fillId="4" borderId="1" xfId="0" applyNumberFormat="1" applyFont="1" applyFill="1" applyBorder="1" applyAlignment="1">
      <alignment horizontal="center" vertical="center"/>
    </xf>
    <xf numFmtId="3" fontId="5" fillId="4" borderId="1"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0" fontId="5" fillId="4" borderId="1" xfId="0" applyFont="1" applyFill="1" applyBorder="1" applyAlignment="1">
      <alignment vertical="center"/>
    </xf>
    <xf numFmtId="0" fontId="5" fillId="4" borderId="0" xfId="0" applyFont="1" applyFill="1" applyAlignment="1">
      <alignment vertical="center"/>
    </xf>
    <xf numFmtId="0" fontId="5" fillId="5" borderId="1" xfId="0" applyFont="1" applyFill="1" applyBorder="1" applyAlignment="1">
      <alignment horizontal="center" vertical="center" wrapText="1"/>
    </xf>
    <xf numFmtId="3" fontId="6"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1" fontId="5" fillId="2" borderId="1" xfId="0" applyNumberFormat="1" applyFont="1" applyFill="1" applyBorder="1" applyAlignment="1">
      <alignment horizontal="center" vertical="center"/>
    </xf>
    <xf numFmtId="164" fontId="5" fillId="0" borderId="1" xfId="1" applyNumberFormat="1" applyFont="1" applyBorder="1" applyAlignment="1">
      <alignment horizontal="right" vertical="center"/>
    </xf>
    <xf numFmtId="0" fontId="4" fillId="0" borderId="1"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3" fontId="5" fillId="0" borderId="0" xfId="0" applyNumberFormat="1" applyFont="1" applyAlignment="1">
      <alignment vertical="center"/>
    </xf>
    <xf numFmtId="0" fontId="5" fillId="6"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xf>
    <xf numFmtId="164" fontId="5" fillId="0" borderId="1" xfId="1" applyNumberFormat="1" applyFont="1" applyFill="1" applyBorder="1" applyAlignment="1">
      <alignment horizontal="right" vertical="center"/>
    </xf>
    <xf numFmtId="43" fontId="5" fillId="0" borderId="1" xfId="1" applyNumberFormat="1" applyFont="1" applyFill="1" applyBorder="1" applyAlignment="1">
      <alignment horizontal="right" vertical="center"/>
    </xf>
    <xf numFmtId="0" fontId="5" fillId="0" borderId="1" xfId="0" applyFont="1" applyFill="1" applyBorder="1" applyAlignment="1">
      <alignment horizontal="center" vertical="center"/>
    </xf>
    <xf numFmtId="0" fontId="10" fillId="0" borderId="1" xfId="3" applyFont="1" applyFill="1" applyBorder="1" applyAlignment="1">
      <alignment horizontal="center" vertical="center" wrapText="1"/>
    </xf>
    <xf numFmtId="0" fontId="5" fillId="0" borderId="1" xfId="0" applyFont="1" applyFill="1" applyBorder="1" applyAlignment="1">
      <alignment vertical="center"/>
    </xf>
    <xf numFmtId="0" fontId="6" fillId="0" borderId="1" xfId="0" applyFont="1" applyFill="1" applyBorder="1" applyAlignment="1">
      <alignment horizontal="center" vertical="center" wrapText="1" readingOrder="1"/>
    </xf>
    <xf numFmtId="3" fontId="6" fillId="0" borderId="1" xfId="0" applyNumberFormat="1" applyFont="1" applyFill="1" applyBorder="1" applyAlignment="1">
      <alignment horizontal="center" vertical="center" readingOrder="1"/>
    </xf>
    <xf numFmtId="3" fontId="10" fillId="0" borderId="1" xfId="0" applyNumberFormat="1" applyFont="1" applyFill="1" applyBorder="1" applyAlignment="1">
      <alignment horizontal="center" vertical="center" readingOrder="1"/>
    </xf>
    <xf numFmtId="0" fontId="4" fillId="3" borderId="1" xfId="3" applyFont="1" applyFill="1" applyBorder="1" applyAlignment="1">
      <alignment horizontal="center" vertical="center" wrapText="1"/>
    </xf>
    <xf numFmtId="3" fontId="4" fillId="3" borderId="1" xfId="3" applyNumberFormat="1" applyFont="1" applyFill="1" applyBorder="1" applyAlignment="1">
      <alignment horizontal="center" vertical="center" wrapText="1"/>
    </xf>
    <xf numFmtId="0" fontId="10" fillId="3" borderId="1" xfId="3"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justify" vertical="center" readingOrder="1"/>
    </xf>
    <xf numFmtId="0" fontId="6" fillId="0" borderId="0" xfId="0" applyFont="1" applyAlignment="1">
      <alignment horizontal="center" vertical="center" wrapText="1" readingOrder="1"/>
    </xf>
    <xf numFmtId="3" fontId="10" fillId="0" borderId="2" xfId="0" applyNumberFormat="1" applyFont="1" applyFill="1" applyBorder="1" applyAlignment="1">
      <alignment horizontal="center" vertical="center" readingOrder="1"/>
    </xf>
    <xf numFmtId="3" fontId="10" fillId="0" borderId="3" xfId="0" applyNumberFormat="1" applyFont="1" applyFill="1" applyBorder="1" applyAlignment="1">
      <alignment horizontal="center" vertical="center" readingOrder="1"/>
    </xf>
    <xf numFmtId="3" fontId="4" fillId="2" borderId="1" xfId="3"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7" borderId="1" xfId="0" applyFont="1" applyFill="1" applyBorder="1" applyAlignment="1">
      <alignment horizontal="left" vertical="center" wrapText="1"/>
    </xf>
    <xf numFmtId="3" fontId="4" fillId="7" borderId="1" xfId="0" applyNumberFormat="1" applyFont="1" applyFill="1" applyBorder="1" applyAlignment="1">
      <alignment horizontal="center" vertical="center" wrapText="1"/>
    </xf>
    <xf numFmtId="3" fontId="4" fillId="7" borderId="1" xfId="0" applyNumberFormat="1" applyFont="1" applyFill="1" applyBorder="1" applyAlignment="1">
      <alignment horizontal="right" vertical="center"/>
    </xf>
    <xf numFmtId="3" fontId="4" fillId="7" borderId="1" xfId="0" applyNumberFormat="1" applyFont="1" applyFill="1" applyBorder="1" applyAlignment="1">
      <alignment horizontal="right" vertical="center" wrapText="1"/>
    </xf>
    <xf numFmtId="0" fontId="4" fillId="7"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3" fontId="4" fillId="8" borderId="1" xfId="0" applyNumberFormat="1" applyFont="1" applyFill="1" applyBorder="1" applyAlignment="1">
      <alignment horizontal="center" vertical="center" wrapText="1"/>
    </xf>
    <xf numFmtId="0" fontId="4" fillId="8" borderId="1" xfId="0" applyFont="1" applyFill="1" applyBorder="1" applyAlignment="1">
      <alignment horizontal="right" vertical="center" wrapText="1"/>
    </xf>
    <xf numFmtId="0" fontId="4" fillId="7" borderId="1" xfId="0" applyFont="1" applyFill="1" applyBorder="1" applyAlignment="1">
      <alignment horizontal="left" vertical="center"/>
    </xf>
    <xf numFmtId="0" fontId="4" fillId="7" borderId="1" xfId="0" applyFont="1" applyFill="1" applyBorder="1" applyAlignment="1">
      <alignment horizontal="right" vertical="center"/>
    </xf>
    <xf numFmtId="0" fontId="4" fillId="8" borderId="1" xfId="0" applyFont="1" applyFill="1" applyBorder="1" applyAlignment="1">
      <alignment horizontal="left" vertical="center"/>
    </xf>
    <xf numFmtId="0" fontId="4" fillId="8" borderId="1" xfId="0" applyFont="1" applyFill="1" applyBorder="1" applyAlignment="1">
      <alignment horizontal="right" vertical="center"/>
    </xf>
    <xf numFmtId="3" fontId="4" fillId="8" borderId="1" xfId="0" applyNumberFormat="1" applyFont="1" applyFill="1" applyBorder="1" applyAlignment="1">
      <alignment horizontal="right" vertical="center"/>
    </xf>
    <xf numFmtId="0" fontId="4" fillId="9" borderId="1" xfId="0" applyFont="1" applyFill="1" applyBorder="1" applyAlignment="1">
      <alignment horizontal="left" vertical="center"/>
    </xf>
    <xf numFmtId="0" fontId="4" fillId="9" borderId="1" xfId="0" applyFont="1" applyFill="1" applyBorder="1" applyAlignment="1">
      <alignment horizontal="left" vertical="center" wrapText="1"/>
    </xf>
    <xf numFmtId="3" fontId="4" fillId="9" borderId="1" xfId="0" applyNumberFormat="1" applyFont="1" applyFill="1" applyBorder="1" applyAlignment="1">
      <alignment horizontal="center" vertical="center"/>
    </xf>
    <xf numFmtId="3" fontId="4" fillId="9" borderId="1" xfId="0" applyNumberFormat="1" applyFont="1" applyFill="1" applyBorder="1" applyAlignment="1">
      <alignment horizontal="center" vertical="center" wrapText="1"/>
    </xf>
    <xf numFmtId="3" fontId="4" fillId="9" borderId="1" xfId="0" applyNumberFormat="1" applyFont="1" applyFill="1" applyBorder="1" applyAlignment="1">
      <alignment horizontal="right" vertical="center"/>
    </xf>
    <xf numFmtId="0" fontId="4" fillId="10" borderId="1" xfId="0" applyFont="1" applyFill="1" applyBorder="1" applyAlignment="1">
      <alignment horizontal="left" vertical="center"/>
    </xf>
    <xf numFmtId="0" fontId="4" fillId="10" borderId="1" xfId="0" applyFont="1" applyFill="1" applyBorder="1" applyAlignment="1">
      <alignment horizontal="left" vertical="center" wrapText="1"/>
    </xf>
    <xf numFmtId="3" fontId="4" fillId="10" borderId="1" xfId="0" applyNumberFormat="1" applyFont="1" applyFill="1" applyBorder="1" applyAlignment="1">
      <alignment horizontal="center" vertical="center"/>
    </xf>
    <xf numFmtId="3" fontId="4" fillId="10" borderId="1" xfId="0" applyNumberFormat="1" applyFont="1" applyFill="1" applyBorder="1" applyAlignment="1">
      <alignment horizontal="center" vertical="center" wrapText="1"/>
    </xf>
    <xf numFmtId="3" fontId="4" fillId="10" borderId="1" xfId="0" applyNumberFormat="1" applyFont="1" applyFill="1" applyBorder="1" applyAlignment="1">
      <alignment horizontal="right" vertical="center"/>
    </xf>
    <xf numFmtId="0" fontId="4" fillId="10" borderId="1" xfId="0" applyFont="1" applyFill="1" applyBorder="1" applyAlignment="1">
      <alignment horizontal="right" vertical="center"/>
    </xf>
    <xf numFmtId="0" fontId="4" fillId="11" borderId="1" xfId="0" applyFont="1" applyFill="1" applyBorder="1" applyAlignment="1">
      <alignment horizontal="left" vertical="center"/>
    </xf>
    <xf numFmtId="0" fontId="4" fillId="11" borderId="1" xfId="0" applyFont="1" applyFill="1" applyBorder="1" applyAlignment="1">
      <alignment horizontal="left" vertical="center" wrapText="1"/>
    </xf>
    <xf numFmtId="3" fontId="4" fillId="11" borderId="1" xfId="0" applyNumberFormat="1" applyFont="1" applyFill="1" applyBorder="1" applyAlignment="1">
      <alignment horizontal="center" vertical="center"/>
    </xf>
    <xf numFmtId="3" fontId="4" fillId="11" borderId="1" xfId="0" applyNumberFormat="1" applyFont="1" applyFill="1" applyBorder="1" applyAlignment="1">
      <alignment horizontal="center" vertical="center" wrapText="1"/>
    </xf>
    <xf numFmtId="0" fontId="4" fillId="11" borderId="1" xfId="0" applyFont="1" applyFill="1" applyBorder="1" applyAlignment="1">
      <alignment horizontal="right" vertical="center"/>
    </xf>
    <xf numFmtId="3" fontId="4" fillId="11" borderId="1" xfId="0" applyNumberFormat="1" applyFont="1" applyFill="1" applyBorder="1" applyAlignment="1">
      <alignment horizontal="right" vertical="center"/>
    </xf>
    <xf numFmtId="164" fontId="4" fillId="11" borderId="1" xfId="1" applyNumberFormat="1" applyFont="1" applyFill="1" applyBorder="1" applyAlignment="1">
      <alignment horizontal="right" vertical="center" wrapText="1"/>
    </xf>
    <xf numFmtId="0" fontId="4" fillId="12"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3" fontId="4" fillId="7" borderId="1" xfId="0" applyNumberFormat="1" applyFont="1" applyFill="1" applyBorder="1" applyAlignment="1">
      <alignment horizontal="left" vertical="center" wrapText="1"/>
    </xf>
    <xf numFmtId="3" fontId="4" fillId="7" borderId="1" xfId="0" applyNumberFormat="1" applyFont="1" applyFill="1" applyBorder="1" applyAlignment="1">
      <alignment vertical="center" wrapText="1"/>
    </xf>
    <xf numFmtId="3" fontId="4" fillId="8" borderId="1" xfId="0" applyNumberFormat="1" applyFont="1" applyFill="1" applyBorder="1" applyAlignment="1">
      <alignment horizontal="right" vertical="center" wrapText="1"/>
    </xf>
    <xf numFmtId="1" fontId="4"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3" fontId="4" fillId="7" borderId="1" xfId="0" applyNumberFormat="1" applyFont="1" applyFill="1" applyBorder="1" applyAlignment="1">
      <alignment horizontal="center" vertical="center"/>
    </xf>
    <xf numFmtId="1" fontId="4" fillId="8" borderId="1" xfId="0" applyNumberFormat="1" applyFont="1" applyFill="1" applyBorder="1" applyAlignment="1">
      <alignment horizontal="center" vertical="center"/>
    </xf>
    <xf numFmtId="3" fontId="4" fillId="11" borderId="1" xfId="0" applyNumberFormat="1" applyFont="1" applyFill="1" applyBorder="1" applyAlignment="1">
      <alignment vertical="center" wrapText="1"/>
    </xf>
    <xf numFmtId="3" fontId="4" fillId="11" borderId="1" xfId="0" applyNumberFormat="1" applyFont="1" applyFill="1" applyBorder="1" applyAlignment="1">
      <alignment horizontal="left" vertical="center" wrapText="1"/>
    </xf>
    <xf numFmtId="1" fontId="4" fillId="11" borderId="1" xfId="0" applyNumberFormat="1" applyFont="1" applyFill="1" applyBorder="1" applyAlignment="1">
      <alignment horizontal="center" vertical="center"/>
    </xf>
    <xf numFmtId="0" fontId="4" fillId="14" borderId="1" xfId="0" applyFont="1" applyFill="1" applyBorder="1" applyAlignment="1">
      <alignment horizontal="left" vertical="center"/>
    </xf>
    <xf numFmtId="0" fontId="4" fillId="14" borderId="1" xfId="0" applyFont="1" applyFill="1" applyBorder="1" applyAlignment="1">
      <alignment horizontal="left" vertical="center" wrapText="1"/>
    </xf>
    <xf numFmtId="3" fontId="4" fillId="14" borderId="1" xfId="0" applyNumberFormat="1" applyFont="1" applyFill="1" applyBorder="1" applyAlignment="1">
      <alignment horizontal="center" vertical="center"/>
    </xf>
    <xf numFmtId="3" fontId="4" fillId="14" borderId="1" xfId="0" applyNumberFormat="1" applyFont="1" applyFill="1" applyBorder="1" applyAlignment="1">
      <alignment horizontal="center" vertical="center" wrapText="1"/>
    </xf>
    <xf numFmtId="0" fontId="4" fillId="14" borderId="1" xfId="0" applyFont="1" applyFill="1" applyBorder="1" applyAlignment="1">
      <alignment horizontal="right" vertical="center"/>
    </xf>
    <xf numFmtId="164" fontId="4" fillId="14" borderId="1" xfId="1" applyNumberFormat="1" applyFont="1" applyFill="1" applyBorder="1" applyAlignment="1">
      <alignment horizontal="right" vertical="center" wrapText="1"/>
    </xf>
    <xf numFmtId="1" fontId="4" fillId="14" borderId="1" xfId="0" applyNumberFormat="1" applyFont="1" applyFill="1" applyBorder="1" applyAlignment="1">
      <alignment horizontal="center" vertical="center"/>
    </xf>
    <xf numFmtId="3" fontId="4" fillId="14" borderId="1" xfId="0" applyNumberFormat="1" applyFont="1" applyFill="1" applyBorder="1" applyAlignment="1">
      <alignment horizontal="left" vertical="center" wrapText="1"/>
    </xf>
    <xf numFmtId="0" fontId="4" fillId="8" borderId="1" xfId="0" applyFont="1" applyFill="1" applyBorder="1" applyAlignment="1">
      <alignment vertical="center" wrapText="1"/>
    </xf>
    <xf numFmtId="0" fontId="4" fillId="7" borderId="1" xfId="0" applyFont="1" applyFill="1" applyBorder="1" applyAlignment="1">
      <alignment vertical="center" wrapText="1"/>
    </xf>
    <xf numFmtId="3" fontId="4" fillId="8" borderId="1" xfId="0" applyNumberFormat="1" applyFont="1" applyFill="1" applyBorder="1" applyAlignment="1">
      <alignment vertical="center" wrapText="1"/>
    </xf>
    <xf numFmtId="3" fontId="4" fillId="9" borderId="1" xfId="0" applyNumberFormat="1" applyFont="1" applyFill="1" applyBorder="1" applyAlignment="1">
      <alignment vertical="center" wrapText="1"/>
    </xf>
    <xf numFmtId="3" fontId="4" fillId="10" borderId="1" xfId="0" applyNumberFormat="1" applyFont="1" applyFill="1" applyBorder="1" applyAlignment="1">
      <alignment vertical="center" wrapText="1"/>
    </xf>
    <xf numFmtId="0" fontId="4" fillId="10" borderId="1" xfId="0" applyFont="1" applyFill="1" applyBorder="1" applyAlignment="1">
      <alignment vertical="center" wrapText="1"/>
    </xf>
    <xf numFmtId="164" fontId="4" fillId="11" borderId="1" xfId="1" applyNumberFormat="1" applyFont="1" applyFill="1" applyBorder="1" applyAlignment="1">
      <alignment vertical="center" wrapText="1"/>
    </xf>
    <xf numFmtId="164" fontId="4" fillId="14" borderId="1" xfId="1" applyNumberFormat="1" applyFont="1" applyFill="1" applyBorder="1" applyAlignment="1">
      <alignment vertical="center" wrapText="1"/>
    </xf>
    <xf numFmtId="3" fontId="4" fillId="14" borderId="1" xfId="0" applyNumberFormat="1" applyFont="1" applyFill="1" applyBorder="1" applyAlignment="1">
      <alignment vertical="center" wrapText="1"/>
    </xf>
    <xf numFmtId="164" fontId="4" fillId="11" borderId="1" xfId="1" applyNumberFormat="1" applyFont="1" applyFill="1" applyBorder="1" applyAlignment="1">
      <alignment horizontal="center" vertical="center" wrapText="1"/>
    </xf>
    <xf numFmtId="164" fontId="4" fillId="14" borderId="1" xfId="1"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0" fillId="0" borderId="0" xfId="0" applyAlignment="1">
      <alignment horizontal="center" vertical="center" wrapText="1"/>
    </xf>
    <xf numFmtId="1" fontId="4" fillId="9" borderId="1" xfId="0" applyNumberFormat="1" applyFont="1" applyFill="1" applyBorder="1" applyAlignment="1">
      <alignment horizontal="center" vertical="center"/>
    </xf>
    <xf numFmtId="1" fontId="4" fillId="10" borderId="1" xfId="0" applyNumberFormat="1" applyFont="1" applyFill="1" applyBorder="1" applyAlignment="1">
      <alignment horizontal="center" vertical="center"/>
    </xf>
    <xf numFmtId="3" fontId="4" fillId="10" borderId="1" xfId="0" applyNumberFormat="1" applyFont="1" applyFill="1" applyBorder="1" applyAlignment="1">
      <alignment horizontal="left" vertical="center" wrapText="1"/>
    </xf>
    <xf numFmtId="0" fontId="9" fillId="15" borderId="1" xfId="0" applyFont="1" applyFill="1" applyBorder="1" applyAlignment="1">
      <alignment horizontal="center" vertical="center" wrapText="1"/>
    </xf>
    <xf numFmtId="3" fontId="4" fillId="9" borderId="1" xfId="0" applyNumberFormat="1" applyFont="1" applyFill="1" applyBorder="1" applyAlignment="1">
      <alignment horizontal="left" vertical="center" wrapText="1"/>
    </xf>
  </cellXfs>
  <cellStyles count="4">
    <cellStyle name="Millares" xfId="1" builtinId="3"/>
    <cellStyle name="Normal" xfId="0" builtinId="0"/>
    <cellStyle name="Normal 2" xfId="3" xr:uid="{00000000-0005-0000-0000-000002000000}"/>
    <cellStyle name="Porcentaje" xfId="2" builtinId="5"/>
  </cellStyles>
  <dxfs count="0"/>
  <tableStyles count="0" defaultTableStyle="TableStyleMedium2" defaultPivotStyle="PivotStyleLight16"/>
  <colors>
    <mruColors>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AF93"/>
  <sheetViews>
    <sheetView topLeftCell="N1" zoomScale="80" zoomScaleNormal="80" workbookViewId="0">
      <selection activeCell="P32" sqref="P32"/>
    </sheetView>
  </sheetViews>
  <sheetFormatPr baseColWidth="10" defaultColWidth="22.54296875" defaultRowHeight="14" x14ac:dyDescent="0.35"/>
  <cols>
    <col min="1" max="1" width="22.54296875" style="14"/>
    <col min="2" max="13" width="0" style="14" hidden="1" customWidth="1"/>
    <col min="14" max="14" width="22.54296875" style="14"/>
    <col min="15" max="15" width="22.81640625" style="14" bestFit="1" customWidth="1"/>
    <col min="16" max="16" width="22.54296875" style="14"/>
    <col min="17" max="17" width="60.7265625" style="14" bestFit="1" customWidth="1"/>
    <col min="18" max="25" width="22.54296875" style="14"/>
    <col min="26" max="26" width="21.7265625" style="14" bestFit="1" customWidth="1"/>
    <col min="27" max="28" width="22.54296875" style="14"/>
    <col min="29" max="31" width="31" style="14" customWidth="1"/>
    <col min="32" max="16384" width="22.54296875" style="14"/>
  </cols>
  <sheetData>
    <row r="2" spans="1:32" ht="42" x14ac:dyDescent="0.35">
      <c r="A2" s="11" t="s">
        <v>38</v>
      </c>
      <c r="B2" s="11" t="s">
        <v>39</v>
      </c>
      <c r="C2" s="11" t="s">
        <v>40</v>
      </c>
      <c r="D2" s="11" t="s">
        <v>41</v>
      </c>
      <c r="E2" s="11" t="s">
        <v>42</v>
      </c>
      <c r="F2" s="11" t="s">
        <v>43</v>
      </c>
      <c r="G2" s="11" t="s">
        <v>44</v>
      </c>
      <c r="H2" s="11" t="s">
        <v>41</v>
      </c>
      <c r="I2" s="11" t="s">
        <v>45</v>
      </c>
      <c r="J2" s="11" t="s">
        <v>46</v>
      </c>
      <c r="K2" s="11" t="s">
        <v>0</v>
      </c>
      <c r="L2" s="20" t="s">
        <v>82</v>
      </c>
      <c r="M2" s="20" t="s">
        <v>81</v>
      </c>
      <c r="N2" s="11" t="s">
        <v>1</v>
      </c>
      <c r="O2" s="11" t="s">
        <v>59</v>
      </c>
      <c r="P2" s="11" t="s">
        <v>2</v>
      </c>
      <c r="Q2" s="12" t="s">
        <v>3</v>
      </c>
      <c r="R2" s="11" t="s">
        <v>4</v>
      </c>
      <c r="S2" s="20" t="s">
        <v>5</v>
      </c>
      <c r="T2" s="11" t="s">
        <v>6</v>
      </c>
      <c r="U2" s="11" t="s">
        <v>7</v>
      </c>
      <c r="V2" s="11" t="s">
        <v>8</v>
      </c>
      <c r="W2" s="20" t="s">
        <v>9</v>
      </c>
      <c r="X2" s="11" t="s">
        <v>10</v>
      </c>
      <c r="Y2" s="11" t="s">
        <v>11</v>
      </c>
      <c r="Z2" s="12" t="s">
        <v>12</v>
      </c>
      <c r="AA2" s="12" t="s">
        <v>13</v>
      </c>
      <c r="AB2" s="11" t="s">
        <v>14</v>
      </c>
      <c r="AC2" s="11" t="s">
        <v>15</v>
      </c>
      <c r="AD2" s="20" t="s">
        <v>83</v>
      </c>
      <c r="AE2" s="20" t="s">
        <v>84</v>
      </c>
      <c r="AF2" s="11" t="s">
        <v>16</v>
      </c>
    </row>
    <row r="3" spans="1:32" ht="70" hidden="1" x14ac:dyDescent="0.35">
      <c r="A3" s="58" t="s">
        <v>47</v>
      </c>
      <c r="B3" s="4" t="s">
        <v>48</v>
      </c>
      <c r="C3" s="5" t="s">
        <v>49</v>
      </c>
      <c r="D3" s="6">
        <v>1049212</v>
      </c>
      <c r="E3" s="7" t="s">
        <v>50</v>
      </c>
      <c r="F3" s="8" t="s">
        <v>51</v>
      </c>
      <c r="G3" s="5" t="s">
        <v>52</v>
      </c>
      <c r="H3" s="9">
        <v>13310</v>
      </c>
      <c r="I3" s="5" t="s">
        <v>53</v>
      </c>
      <c r="J3" s="10">
        <v>14131</v>
      </c>
      <c r="K3" s="9">
        <v>7592</v>
      </c>
      <c r="L3" s="26">
        <f>+S6+S7+S8+S9+S23+S25+S27</f>
        <v>7592</v>
      </c>
      <c r="M3" s="27">
        <f t="shared" ref="M3:M31" si="0">+L3/K3</f>
        <v>1</v>
      </c>
      <c r="N3" s="4" t="s">
        <v>54</v>
      </c>
      <c r="O3" s="39">
        <v>2020130010055</v>
      </c>
      <c r="P3" s="4" t="s">
        <v>31</v>
      </c>
      <c r="Q3" s="2" t="s">
        <v>17</v>
      </c>
      <c r="R3" s="1">
        <v>4</v>
      </c>
      <c r="S3" s="22">
        <v>1</v>
      </c>
      <c r="T3" s="16"/>
      <c r="U3" s="16"/>
      <c r="V3" s="17"/>
      <c r="W3" s="21">
        <f t="shared" ref="W3:W31" si="1">+S3/R3</f>
        <v>0.25</v>
      </c>
      <c r="X3" s="16" t="s">
        <v>37</v>
      </c>
      <c r="Y3" s="16" t="s">
        <v>36</v>
      </c>
      <c r="Z3" s="16" t="s">
        <v>32</v>
      </c>
      <c r="AA3" s="18">
        <v>105155710</v>
      </c>
      <c r="AB3" s="64" t="s">
        <v>177</v>
      </c>
      <c r="AC3" s="16" t="s">
        <v>33</v>
      </c>
      <c r="AD3" s="25"/>
      <c r="AE3" s="21">
        <f>AD3/AA3</f>
        <v>0</v>
      </c>
      <c r="AF3" s="16"/>
    </row>
    <row r="4" spans="1:32" ht="70" hidden="1" x14ac:dyDescent="0.35">
      <c r="A4" s="58" t="s">
        <v>47</v>
      </c>
      <c r="B4" s="4" t="s">
        <v>48</v>
      </c>
      <c r="C4" s="5" t="s">
        <v>49</v>
      </c>
      <c r="D4" s="6">
        <v>1049212</v>
      </c>
      <c r="E4" s="7" t="s">
        <v>50</v>
      </c>
      <c r="F4" s="8" t="s">
        <v>51</v>
      </c>
      <c r="G4" s="5" t="s">
        <v>52</v>
      </c>
      <c r="H4" s="9">
        <v>13310</v>
      </c>
      <c r="I4" s="5" t="s">
        <v>53</v>
      </c>
      <c r="J4" s="10">
        <v>14131</v>
      </c>
      <c r="K4" s="9">
        <v>7592</v>
      </c>
      <c r="L4" s="26">
        <f>+S6+S7+S8+S9+S23+S25+S27</f>
        <v>7592</v>
      </c>
      <c r="M4" s="27">
        <f t="shared" si="0"/>
        <v>1</v>
      </c>
      <c r="N4" s="4" t="s">
        <v>54</v>
      </c>
      <c r="O4" s="39">
        <v>2020130010055</v>
      </c>
      <c r="P4" s="4" t="s">
        <v>31</v>
      </c>
      <c r="Q4" s="2" t="s">
        <v>18</v>
      </c>
      <c r="R4" s="2">
        <v>4</v>
      </c>
      <c r="S4" s="23">
        <v>1</v>
      </c>
      <c r="T4" s="16"/>
      <c r="U4" s="16"/>
      <c r="V4" s="16"/>
      <c r="W4" s="21">
        <f t="shared" si="1"/>
        <v>0.25</v>
      </c>
      <c r="X4" s="16" t="s">
        <v>37</v>
      </c>
      <c r="Y4" s="16" t="s">
        <v>36</v>
      </c>
      <c r="Z4" s="16" t="s">
        <v>32</v>
      </c>
      <c r="AA4" s="18">
        <v>13333210</v>
      </c>
      <c r="AB4" s="64" t="s">
        <v>177</v>
      </c>
      <c r="AC4" s="16" t="s">
        <v>33</v>
      </c>
      <c r="AD4" s="25"/>
      <c r="AE4" s="21">
        <f t="shared" ref="AE4:AE31" si="2">AD4/AA4</f>
        <v>0</v>
      </c>
      <c r="AF4" s="16"/>
    </row>
    <row r="5" spans="1:32" ht="70" hidden="1" x14ac:dyDescent="0.35">
      <c r="A5" s="58" t="s">
        <v>47</v>
      </c>
      <c r="B5" s="4" t="s">
        <v>48</v>
      </c>
      <c r="C5" s="5" t="s">
        <v>49</v>
      </c>
      <c r="D5" s="6">
        <v>1049212</v>
      </c>
      <c r="E5" s="7" t="s">
        <v>50</v>
      </c>
      <c r="F5" s="8" t="s">
        <v>51</v>
      </c>
      <c r="G5" s="5" t="s">
        <v>52</v>
      </c>
      <c r="H5" s="9">
        <v>13310</v>
      </c>
      <c r="I5" s="5" t="s">
        <v>53</v>
      </c>
      <c r="J5" s="10">
        <v>14131</v>
      </c>
      <c r="K5" s="9">
        <v>7592</v>
      </c>
      <c r="L5" s="26">
        <f>+S6+S7+S8+S9+S23+S25+S27</f>
        <v>7592</v>
      </c>
      <c r="M5" s="27">
        <f t="shared" si="0"/>
        <v>1</v>
      </c>
      <c r="N5" s="4" t="s">
        <v>54</v>
      </c>
      <c r="O5" s="39">
        <v>2020130010055</v>
      </c>
      <c r="P5" s="4" t="s">
        <v>31</v>
      </c>
      <c r="Q5" s="2" t="s">
        <v>19</v>
      </c>
      <c r="R5" s="2">
        <v>4</v>
      </c>
      <c r="S5" s="23">
        <v>1</v>
      </c>
      <c r="T5" s="16"/>
      <c r="U5" s="16"/>
      <c r="V5" s="16"/>
      <c r="W5" s="21">
        <f t="shared" si="1"/>
        <v>0.25</v>
      </c>
      <c r="X5" s="16" t="s">
        <v>37</v>
      </c>
      <c r="Y5" s="16" t="s">
        <v>36</v>
      </c>
      <c r="Z5" s="16" t="s">
        <v>32</v>
      </c>
      <c r="AA5" s="18">
        <v>105155710</v>
      </c>
      <c r="AB5" s="64" t="s">
        <v>177</v>
      </c>
      <c r="AC5" s="16" t="s">
        <v>33</v>
      </c>
      <c r="AD5" s="25"/>
      <c r="AE5" s="21">
        <f t="shared" si="2"/>
        <v>0</v>
      </c>
      <c r="AF5" s="16"/>
    </row>
    <row r="6" spans="1:32" ht="70" hidden="1" x14ac:dyDescent="0.35">
      <c r="A6" s="58" t="s">
        <v>47</v>
      </c>
      <c r="B6" s="4" t="s">
        <v>48</v>
      </c>
      <c r="C6" s="5" t="s">
        <v>49</v>
      </c>
      <c r="D6" s="6">
        <v>1049212</v>
      </c>
      <c r="E6" s="7" t="s">
        <v>50</v>
      </c>
      <c r="F6" s="8" t="s">
        <v>51</v>
      </c>
      <c r="G6" s="5" t="s">
        <v>52</v>
      </c>
      <c r="H6" s="9">
        <v>13310</v>
      </c>
      <c r="I6" s="5" t="s">
        <v>53</v>
      </c>
      <c r="J6" s="10">
        <v>14131</v>
      </c>
      <c r="K6" s="9">
        <v>7592</v>
      </c>
      <c r="L6" s="26">
        <f>+S6+S7+S8+S9+S23+S25+S27</f>
        <v>7592</v>
      </c>
      <c r="M6" s="27">
        <f t="shared" si="0"/>
        <v>1</v>
      </c>
      <c r="N6" s="4" t="s">
        <v>54</v>
      </c>
      <c r="O6" s="39">
        <v>2020130010055</v>
      </c>
      <c r="P6" s="4" t="s">
        <v>31</v>
      </c>
      <c r="Q6" s="2" t="s">
        <v>20</v>
      </c>
      <c r="R6" s="3">
        <v>2444</v>
      </c>
      <c r="S6" s="24">
        <v>1630</v>
      </c>
      <c r="T6" s="16"/>
      <c r="U6" s="16"/>
      <c r="V6" s="16"/>
      <c r="W6" s="21">
        <f t="shared" si="1"/>
        <v>0.66693944353518819</v>
      </c>
      <c r="X6" s="16" t="s">
        <v>37</v>
      </c>
      <c r="Y6" s="16" t="s">
        <v>36</v>
      </c>
      <c r="Z6" s="16" t="s">
        <v>32</v>
      </c>
      <c r="AA6" s="18">
        <v>78471049.200000003</v>
      </c>
      <c r="AB6" s="64" t="s">
        <v>177</v>
      </c>
      <c r="AC6" s="16" t="s">
        <v>33</v>
      </c>
      <c r="AD6" s="25"/>
      <c r="AE6" s="21">
        <f t="shared" si="2"/>
        <v>0</v>
      </c>
      <c r="AF6" s="16"/>
    </row>
    <row r="7" spans="1:32" ht="70" hidden="1" x14ac:dyDescent="0.35">
      <c r="A7" s="58" t="s">
        <v>47</v>
      </c>
      <c r="B7" s="4" t="s">
        <v>48</v>
      </c>
      <c r="C7" s="5" t="s">
        <v>49</v>
      </c>
      <c r="D7" s="6">
        <v>1049212</v>
      </c>
      <c r="E7" s="7" t="s">
        <v>50</v>
      </c>
      <c r="F7" s="8" t="s">
        <v>51</v>
      </c>
      <c r="G7" s="5" t="s">
        <v>52</v>
      </c>
      <c r="H7" s="9">
        <v>13310</v>
      </c>
      <c r="I7" s="5" t="s">
        <v>53</v>
      </c>
      <c r="J7" s="10">
        <v>14131</v>
      </c>
      <c r="K7" s="9">
        <v>7592</v>
      </c>
      <c r="L7" s="26">
        <f>+S6+S7+S8+S9+S23+S25+S27</f>
        <v>7592</v>
      </c>
      <c r="M7" s="27">
        <f t="shared" si="0"/>
        <v>1</v>
      </c>
      <c r="N7" s="4" t="s">
        <v>54</v>
      </c>
      <c r="O7" s="39">
        <v>2020130010055</v>
      </c>
      <c r="P7" s="4" t="s">
        <v>31</v>
      </c>
      <c r="Q7" s="2" t="s">
        <v>21</v>
      </c>
      <c r="R7" s="2">
        <v>230</v>
      </c>
      <c r="S7" s="23">
        <v>154</v>
      </c>
      <c r="T7" s="16"/>
      <c r="U7" s="16"/>
      <c r="V7" s="16"/>
      <c r="W7" s="21">
        <f t="shared" si="1"/>
        <v>0.66956521739130437</v>
      </c>
      <c r="X7" s="16" t="s">
        <v>37</v>
      </c>
      <c r="Y7" s="16" t="s">
        <v>36</v>
      </c>
      <c r="Z7" s="16" t="s">
        <v>32</v>
      </c>
      <c r="AA7" s="18">
        <v>26374544.600000001</v>
      </c>
      <c r="AB7" s="64" t="s">
        <v>177</v>
      </c>
      <c r="AC7" s="16" t="s">
        <v>33</v>
      </c>
      <c r="AD7" s="25"/>
      <c r="AE7" s="21">
        <f t="shared" si="2"/>
        <v>0</v>
      </c>
      <c r="AF7" s="16"/>
    </row>
    <row r="8" spans="1:32" ht="70" hidden="1" x14ac:dyDescent="0.35">
      <c r="A8" s="58" t="s">
        <v>47</v>
      </c>
      <c r="B8" s="4" t="s">
        <v>48</v>
      </c>
      <c r="C8" s="5" t="s">
        <v>49</v>
      </c>
      <c r="D8" s="6">
        <v>1049212</v>
      </c>
      <c r="E8" s="7" t="s">
        <v>50</v>
      </c>
      <c r="F8" s="8" t="s">
        <v>51</v>
      </c>
      <c r="G8" s="5" t="s">
        <v>52</v>
      </c>
      <c r="H8" s="9">
        <v>13310</v>
      </c>
      <c r="I8" s="5" t="s">
        <v>53</v>
      </c>
      <c r="J8" s="10">
        <v>14131</v>
      </c>
      <c r="K8" s="9">
        <v>7592</v>
      </c>
      <c r="L8" s="26">
        <f>+S6+S7+S8+S9+S23+S25+S27</f>
        <v>7592</v>
      </c>
      <c r="M8" s="27">
        <f t="shared" si="0"/>
        <v>1</v>
      </c>
      <c r="N8" s="4" t="s">
        <v>54</v>
      </c>
      <c r="O8" s="39">
        <v>2020130010055</v>
      </c>
      <c r="P8" s="4" t="s">
        <v>31</v>
      </c>
      <c r="Q8" s="2" t="s">
        <v>22</v>
      </c>
      <c r="R8" s="3">
        <v>2579</v>
      </c>
      <c r="S8" s="24">
        <v>1720</v>
      </c>
      <c r="T8" s="16"/>
      <c r="U8" s="16"/>
      <c r="V8" s="16"/>
      <c r="W8" s="21">
        <f t="shared" si="1"/>
        <v>0.66692516479255526</v>
      </c>
      <c r="X8" s="16" t="s">
        <v>37</v>
      </c>
      <c r="Y8" s="16" t="s">
        <v>36</v>
      </c>
      <c r="Z8" s="16" t="s">
        <v>32</v>
      </c>
      <c r="AA8" s="18">
        <v>78471049.200000003</v>
      </c>
      <c r="AB8" s="64" t="s">
        <v>177</v>
      </c>
      <c r="AC8" s="16" t="s">
        <v>33</v>
      </c>
      <c r="AD8" s="25"/>
      <c r="AE8" s="21">
        <f t="shared" si="2"/>
        <v>0</v>
      </c>
      <c r="AF8" s="16"/>
    </row>
    <row r="9" spans="1:32" ht="70" hidden="1" x14ac:dyDescent="0.35">
      <c r="A9" s="58" t="s">
        <v>47</v>
      </c>
      <c r="B9" s="4" t="s">
        <v>48</v>
      </c>
      <c r="C9" s="5" t="s">
        <v>49</v>
      </c>
      <c r="D9" s="6">
        <v>1049212</v>
      </c>
      <c r="E9" s="7" t="s">
        <v>50</v>
      </c>
      <c r="F9" s="8" t="s">
        <v>51</v>
      </c>
      <c r="G9" s="5" t="s">
        <v>52</v>
      </c>
      <c r="H9" s="9">
        <v>13310</v>
      </c>
      <c r="I9" s="5" t="s">
        <v>53</v>
      </c>
      <c r="J9" s="10">
        <v>14131</v>
      </c>
      <c r="K9" s="9">
        <v>7592</v>
      </c>
      <c r="L9" s="26">
        <f>+S6+S7+S8+S9+S23+S25+S27</f>
        <v>7592</v>
      </c>
      <c r="M9" s="27">
        <f t="shared" si="0"/>
        <v>1</v>
      </c>
      <c r="N9" s="4" t="s">
        <v>54</v>
      </c>
      <c r="O9" s="39">
        <v>2020130010055</v>
      </c>
      <c r="P9" s="4" t="s">
        <v>31</v>
      </c>
      <c r="Q9" s="2" t="s">
        <v>23</v>
      </c>
      <c r="R9" s="2">
        <v>409</v>
      </c>
      <c r="S9" s="23">
        <v>272</v>
      </c>
      <c r="T9" s="16"/>
      <c r="U9" s="16"/>
      <c r="V9" s="16"/>
      <c r="W9" s="21">
        <f t="shared" si="1"/>
        <v>0.66503667481662587</v>
      </c>
      <c r="X9" s="16" t="s">
        <v>37</v>
      </c>
      <c r="Y9" s="16" t="s">
        <v>36</v>
      </c>
      <c r="Z9" s="16" t="s">
        <v>32</v>
      </c>
      <c r="AA9" s="18">
        <v>61942999.200000003</v>
      </c>
      <c r="AB9" s="64" t="s">
        <v>177</v>
      </c>
      <c r="AC9" s="16" t="s">
        <v>33</v>
      </c>
      <c r="AD9" s="25"/>
      <c r="AE9" s="21">
        <f t="shared" si="2"/>
        <v>0</v>
      </c>
      <c r="AF9" s="16"/>
    </row>
    <row r="10" spans="1:32" ht="70" hidden="1" x14ac:dyDescent="0.35">
      <c r="A10" s="58" t="s">
        <v>47</v>
      </c>
      <c r="B10" s="4" t="s">
        <v>48</v>
      </c>
      <c r="C10" s="5" t="s">
        <v>49</v>
      </c>
      <c r="D10" s="6">
        <v>1049212</v>
      </c>
      <c r="E10" s="7" t="s">
        <v>50</v>
      </c>
      <c r="F10" s="8" t="s">
        <v>51</v>
      </c>
      <c r="G10" s="5" t="s">
        <v>52</v>
      </c>
      <c r="H10" s="9">
        <v>13310</v>
      </c>
      <c r="I10" s="5" t="s">
        <v>53</v>
      </c>
      <c r="J10" s="10">
        <v>14131</v>
      </c>
      <c r="K10" s="9">
        <v>7592</v>
      </c>
      <c r="L10" s="26">
        <f>+S6+S7+S8+S9+S23+S25+S27</f>
        <v>7592</v>
      </c>
      <c r="M10" s="27">
        <f t="shared" si="0"/>
        <v>1</v>
      </c>
      <c r="N10" s="4" t="s">
        <v>54</v>
      </c>
      <c r="O10" s="39">
        <v>2020130010055</v>
      </c>
      <c r="P10" s="4" t="s">
        <v>31</v>
      </c>
      <c r="Q10" s="2" t="s">
        <v>24</v>
      </c>
      <c r="R10" s="2">
        <v>1</v>
      </c>
      <c r="S10" s="23">
        <v>1</v>
      </c>
      <c r="T10" s="16"/>
      <c r="U10" s="16"/>
      <c r="V10" s="16"/>
      <c r="W10" s="21">
        <f t="shared" si="1"/>
        <v>1</v>
      </c>
      <c r="X10" s="16" t="s">
        <v>37</v>
      </c>
      <c r="Y10" s="16" t="s">
        <v>36</v>
      </c>
      <c r="Z10" s="16" t="s">
        <v>32</v>
      </c>
      <c r="AA10" s="18">
        <v>13333210</v>
      </c>
      <c r="AB10" s="64" t="s">
        <v>177</v>
      </c>
      <c r="AC10" s="16" t="s">
        <v>33</v>
      </c>
      <c r="AD10" s="25"/>
      <c r="AE10" s="21">
        <f t="shared" si="2"/>
        <v>0</v>
      </c>
      <c r="AF10" s="16"/>
    </row>
    <row r="11" spans="1:32" ht="70" hidden="1" x14ac:dyDescent="0.35">
      <c r="A11" s="58" t="s">
        <v>47</v>
      </c>
      <c r="B11" s="4" t="s">
        <v>48</v>
      </c>
      <c r="C11" s="5" t="s">
        <v>49</v>
      </c>
      <c r="D11" s="6">
        <v>1049212</v>
      </c>
      <c r="E11" s="7" t="s">
        <v>50</v>
      </c>
      <c r="F11" s="8" t="s">
        <v>51</v>
      </c>
      <c r="G11" s="5" t="s">
        <v>52</v>
      </c>
      <c r="H11" s="9">
        <v>13310</v>
      </c>
      <c r="I11" s="5" t="s">
        <v>53</v>
      </c>
      <c r="J11" s="10">
        <v>14131</v>
      </c>
      <c r="K11" s="9">
        <v>7592</v>
      </c>
      <c r="L11" s="26">
        <f>+S6+S7+S8+S9+S23+S25+S27</f>
        <v>7592</v>
      </c>
      <c r="M11" s="27">
        <f t="shared" si="0"/>
        <v>1</v>
      </c>
      <c r="N11" s="4" t="s">
        <v>54</v>
      </c>
      <c r="O11" s="39">
        <v>2020130010055</v>
      </c>
      <c r="P11" s="4" t="s">
        <v>31</v>
      </c>
      <c r="Q11" s="2" t="s">
        <v>25</v>
      </c>
      <c r="R11" s="2">
        <f>2*4*(43+43+4)</f>
        <v>720</v>
      </c>
      <c r="S11" s="23">
        <f>2*(43+43+4)</f>
        <v>180</v>
      </c>
      <c r="T11" s="16"/>
      <c r="U11" s="16"/>
      <c r="V11" s="16"/>
      <c r="W11" s="21">
        <f t="shared" si="1"/>
        <v>0.25</v>
      </c>
      <c r="X11" s="16" t="s">
        <v>37</v>
      </c>
      <c r="Y11" s="16" t="s">
        <v>36</v>
      </c>
      <c r="Z11" s="15" t="s">
        <v>35</v>
      </c>
      <c r="AA11" s="18">
        <f>29169678.2333333+93527938.6666667</f>
        <v>122697616.90000001</v>
      </c>
      <c r="AB11" s="64" t="s">
        <v>177</v>
      </c>
      <c r="AC11" s="15" t="s">
        <v>34</v>
      </c>
      <c r="AD11" s="28"/>
      <c r="AE11" s="21">
        <f t="shared" si="2"/>
        <v>0</v>
      </c>
      <c r="AF11" s="16"/>
    </row>
    <row r="12" spans="1:32" ht="70" hidden="1" x14ac:dyDescent="0.35">
      <c r="A12" s="58" t="s">
        <v>47</v>
      </c>
      <c r="B12" s="4" t="s">
        <v>48</v>
      </c>
      <c r="C12" s="5" t="s">
        <v>49</v>
      </c>
      <c r="D12" s="6">
        <v>1049212</v>
      </c>
      <c r="E12" s="7" t="s">
        <v>50</v>
      </c>
      <c r="F12" s="8" t="s">
        <v>51</v>
      </c>
      <c r="G12" s="5" t="s">
        <v>52</v>
      </c>
      <c r="H12" s="9">
        <v>13310</v>
      </c>
      <c r="I12" s="5" t="s">
        <v>53</v>
      </c>
      <c r="J12" s="10">
        <v>14131</v>
      </c>
      <c r="K12" s="9">
        <v>7592</v>
      </c>
      <c r="L12" s="26">
        <f>+S6+S7+S8+S9+S23+S25+S27</f>
        <v>7592</v>
      </c>
      <c r="M12" s="27">
        <f t="shared" si="0"/>
        <v>1</v>
      </c>
      <c r="N12" s="4" t="s">
        <v>54</v>
      </c>
      <c r="O12" s="39">
        <v>2020130010055</v>
      </c>
      <c r="P12" s="4" t="s">
        <v>31</v>
      </c>
      <c r="Q12" s="2" t="s">
        <v>26</v>
      </c>
      <c r="R12" s="2">
        <f>2*4*(43+43+4)</f>
        <v>720</v>
      </c>
      <c r="S12" s="23">
        <f>2*(43+43+4)</f>
        <v>180</v>
      </c>
      <c r="T12" s="16"/>
      <c r="U12" s="16"/>
      <c r="V12" s="16"/>
      <c r="W12" s="21">
        <f t="shared" si="1"/>
        <v>0.25</v>
      </c>
      <c r="X12" s="16" t="s">
        <v>37</v>
      </c>
      <c r="Y12" s="16" t="s">
        <v>36</v>
      </c>
      <c r="Z12" s="15" t="s">
        <v>35</v>
      </c>
      <c r="AA12" s="18">
        <f>29169678.2333333+93527938.6666667</f>
        <v>122697616.90000001</v>
      </c>
      <c r="AB12" s="4" t="s">
        <v>54</v>
      </c>
      <c r="AC12" s="15" t="s">
        <v>34</v>
      </c>
      <c r="AD12" s="28"/>
      <c r="AE12" s="21">
        <f t="shared" si="2"/>
        <v>0</v>
      </c>
      <c r="AF12" s="16"/>
    </row>
    <row r="13" spans="1:32" ht="70" hidden="1" x14ac:dyDescent="0.35">
      <c r="A13" s="58" t="s">
        <v>47</v>
      </c>
      <c r="B13" s="4" t="s">
        <v>48</v>
      </c>
      <c r="C13" s="5" t="s">
        <v>49</v>
      </c>
      <c r="D13" s="6">
        <v>1049212</v>
      </c>
      <c r="E13" s="7" t="s">
        <v>50</v>
      </c>
      <c r="F13" s="8" t="s">
        <v>51</v>
      </c>
      <c r="G13" s="5" t="s">
        <v>57</v>
      </c>
      <c r="H13" s="9">
        <v>28</v>
      </c>
      <c r="I13" s="5" t="s">
        <v>58</v>
      </c>
      <c r="J13" s="10">
        <v>18</v>
      </c>
      <c r="K13" s="9">
        <v>2</v>
      </c>
      <c r="L13" s="26">
        <f>+S13</f>
        <v>2</v>
      </c>
      <c r="M13" s="27">
        <f t="shared" si="0"/>
        <v>1</v>
      </c>
      <c r="N13" s="4" t="s">
        <v>54</v>
      </c>
      <c r="O13" s="39">
        <v>2020130010055</v>
      </c>
      <c r="P13" s="4" t="s">
        <v>31</v>
      </c>
      <c r="Q13" s="2" t="s">
        <v>27</v>
      </c>
      <c r="R13" s="2">
        <v>18</v>
      </c>
      <c r="S13" s="23">
        <v>2</v>
      </c>
      <c r="T13" s="16"/>
      <c r="U13" s="16"/>
      <c r="V13" s="16"/>
      <c r="W13" s="21">
        <f t="shared" si="1"/>
        <v>0.1111111111111111</v>
      </c>
      <c r="X13" s="16" t="s">
        <v>37</v>
      </c>
      <c r="Y13" s="16" t="s">
        <v>36</v>
      </c>
      <c r="Z13" s="16" t="s">
        <v>32</v>
      </c>
      <c r="AA13" s="18">
        <v>13333210</v>
      </c>
      <c r="AB13" s="4" t="s">
        <v>54</v>
      </c>
      <c r="AC13" s="16" t="s">
        <v>33</v>
      </c>
      <c r="AD13" s="25"/>
      <c r="AE13" s="21">
        <f t="shared" si="2"/>
        <v>0</v>
      </c>
      <c r="AF13" s="16"/>
    </row>
    <row r="14" spans="1:32" ht="84" hidden="1" x14ac:dyDescent="0.35">
      <c r="A14" s="58" t="s">
        <v>47</v>
      </c>
      <c r="B14" s="4" t="s">
        <v>48</v>
      </c>
      <c r="C14" s="5" t="s">
        <v>49</v>
      </c>
      <c r="D14" s="6">
        <v>1049212</v>
      </c>
      <c r="E14" s="7" t="s">
        <v>50</v>
      </c>
      <c r="F14" s="8" t="s">
        <v>51</v>
      </c>
      <c r="G14" s="5" t="s">
        <v>55</v>
      </c>
      <c r="H14" s="9">
        <v>14300</v>
      </c>
      <c r="I14" s="5" t="s">
        <v>56</v>
      </c>
      <c r="J14" s="10">
        <v>19448</v>
      </c>
      <c r="K14" s="9">
        <v>15587</v>
      </c>
      <c r="L14" s="26">
        <f>+S14</f>
        <v>15587</v>
      </c>
      <c r="M14" s="27">
        <f t="shared" si="0"/>
        <v>1</v>
      </c>
      <c r="N14" s="4" t="s">
        <v>54</v>
      </c>
      <c r="O14" s="39">
        <v>2020130010055</v>
      </c>
      <c r="P14" s="4" t="s">
        <v>31</v>
      </c>
      <c r="Q14" s="2" t="s">
        <v>28</v>
      </c>
      <c r="R14" s="3">
        <v>19448</v>
      </c>
      <c r="S14" s="24">
        <v>15587</v>
      </c>
      <c r="T14" s="16"/>
      <c r="U14" s="16"/>
      <c r="V14" s="16"/>
      <c r="W14" s="21">
        <f t="shared" si="1"/>
        <v>0.80147058823529416</v>
      </c>
      <c r="X14" s="16" t="s">
        <v>37</v>
      </c>
      <c r="Y14" s="16" t="s">
        <v>36</v>
      </c>
      <c r="Z14" s="15" t="s">
        <v>35</v>
      </c>
      <c r="AA14" s="18">
        <f>11627771.3333333+93527938.6666667</f>
        <v>105155710</v>
      </c>
      <c r="AB14" s="4" t="s">
        <v>54</v>
      </c>
      <c r="AC14" s="15" t="s">
        <v>34</v>
      </c>
      <c r="AD14" s="28"/>
      <c r="AE14" s="21">
        <f t="shared" si="2"/>
        <v>0</v>
      </c>
      <c r="AF14" s="16"/>
    </row>
    <row r="15" spans="1:32" ht="70" hidden="1" x14ac:dyDescent="0.35">
      <c r="A15" s="58" t="s">
        <v>47</v>
      </c>
      <c r="B15" s="4" t="s">
        <v>48</v>
      </c>
      <c r="C15" s="5" t="s">
        <v>49</v>
      </c>
      <c r="D15" s="6">
        <v>1049212</v>
      </c>
      <c r="E15" s="7" t="s">
        <v>50</v>
      </c>
      <c r="F15" s="8" t="s">
        <v>51</v>
      </c>
      <c r="G15" s="5" t="s">
        <v>52</v>
      </c>
      <c r="H15" s="9">
        <v>13310</v>
      </c>
      <c r="I15" s="5" t="s">
        <v>53</v>
      </c>
      <c r="J15" s="10">
        <v>14131</v>
      </c>
      <c r="K15" s="9">
        <v>7592</v>
      </c>
      <c r="L15" s="26">
        <f>+S6+S7+S8+S9+S23+S25+S27</f>
        <v>7592</v>
      </c>
      <c r="M15" s="27">
        <f t="shared" si="0"/>
        <v>1</v>
      </c>
      <c r="N15" s="4" t="s">
        <v>54</v>
      </c>
      <c r="O15" s="39">
        <v>2020130010055</v>
      </c>
      <c r="P15" s="4" t="s">
        <v>31</v>
      </c>
      <c r="Q15" s="2" t="s">
        <v>29</v>
      </c>
      <c r="R15" s="2">
        <v>1</v>
      </c>
      <c r="S15" s="23">
        <v>1</v>
      </c>
      <c r="T15" s="16"/>
      <c r="U15" s="16"/>
      <c r="V15" s="16"/>
      <c r="W15" s="21">
        <f t="shared" si="1"/>
        <v>1</v>
      </c>
      <c r="X15" s="16" t="s">
        <v>37</v>
      </c>
      <c r="Y15" s="16" t="s">
        <v>36</v>
      </c>
      <c r="Z15" s="16" t="s">
        <v>32</v>
      </c>
      <c r="AA15" s="18">
        <v>13333210</v>
      </c>
      <c r="AB15" s="4" t="s">
        <v>54</v>
      </c>
      <c r="AC15" s="16" t="s">
        <v>33</v>
      </c>
      <c r="AD15" s="25"/>
      <c r="AE15" s="21">
        <f t="shared" si="2"/>
        <v>0</v>
      </c>
      <c r="AF15" s="16"/>
    </row>
    <row r="16" spans="1:32" ht="70" hidden="1" x14ac:dyDescent="0.35">
      <c r="A16" s="58" t="s">
        <v>47</v>
      </c>
      <c r="B16" s="4" t="s">
        <v>48</v>
      </c>
      <c r="C16" s="5" t="s">
        <v>49</v>
      </c>
      <c r="D16" s="6">
        <v>1049212</v>
      </c>
      <c r="E16" s="7" t="s">
        <v>50</v>
      </c>
      <c r="F16" s="8" t="s">
        <v>51</v>
      </c>
      <c r="G16" s="5" t="s">
        <v>52</v>
      </c>
      <c r="H16" s="9">
        <v>13310</v>
      </c>
      <c r="I16" s="5" t="s">
        <v>53</v>
      </c>
      <c r="J16" s="10">
        <v>14131</v>
      </c>
      <c r="K16" s="9">
        <v>7592</v>
      </c>
      <c r="L16" s="26">
        <f>+S6+S7+S8+S9+S23+S25+S27</f>
        <v>7592</v>
      </c>
      <c r="M16" s="27">
        <f t="shared" si="0"/>
        <v>1</v>
      </c>
      <c r="N16" s="4" t="s">
        <v>54</v>
      </c>
      <c r="O16" s="39">
        <v>2020130010055</v>
      </c>
      <c r="P16" s="4" t="s">
        <v>31</v>
      </c>
      <c r="Q16" s="2" t="s">
        <v>30</v>
      </c>
      <c r="R16" s="2">
        <v>8</v>
      </c>
      <c r="S16" s="23">
        <v>2</v>
      </c>
      <c r="T16" s="16"/>
      <c r="U16" s="16"/>
      <c r="V16" s="16"/>
      <c r="W16" s="21">
        <f t="shared" si="1"/>
        <v>0.25</v>
      </c>
      <c r="X16" s="16" t="s">
        <v>37</v>
      </c>
      <c r="Y16" s="16" t="s">
        <v>36</v>
      </c>
      <c r="Z16" s="16" t="s">
        <v>32</v>
      </c>
      <c r="AA16" s="18">
        <v>43333210</v>
      </c>
      <c r="AB16" s="4" t="s">
        <v>54</v>
      </c>
      <c r="AC16" s="16" t="s">
        <v>33</v>
      </c>
      <c r="AD16" s="25"/>
      <c r="AE16" s="21">
        <f t="shared" si="2"/>
        <v>0</v>
      </c>
      <c r="AF16" s="16"/>
    </row>
    <row r="17" spans="1:32" ht="70" hidden="1" x14ac:dyDescent="0.35">
      <c r="A17" s="58" t="s">
        <v>47</v>
      </c>
      <c r="B17" s="4" t="s">
        <v>48</v>
      </c>
      <c r="C17" s="5" t="s">
        <v>49</v>
      </c>
      <c r="D17" s="6">
        <v>1049212</v>
      </c>
      <c r="E17" s="7" t="s">
        <v>50</v>
      </c>
      <c r="F17" s="8" t="s">
        <v>51</v>
      </c>
      <c r="G17" s="5" t="s">
        <v>52</v>
      </c>
      <c r="H17" s="9">
        <v>13310</v>
      </c>
      <c r="I17" s="5" t="s">
        <v>53</v>
      </c>
      <c r="J17" s="10">
        <v>14131</v>
      </c>
      <c r="K17" s="9">
        <v>7592</v>
      </c>
      <c r="L17" s="26">
        <f>+S6+S7+S8+S9+S23+S25+S27</f>
        <v>7592</v>
      </c>
      <c r="M17" s="27">
        <f t="shared" si="0"/>
        <v>1</v>
      </c>
      <c r="N17" s="13" t="s">
        <v>76</v>
      </c>
      <c r="O17" s="35">
        <v>2020130010088</v>
      </c>
      <c r="P17" s="4" t="s">
        <v>75</v>
      </c>
      <c r="Q17" s="2" t="s">
        <v>60</v>
      </c>
      <c r="R17" s="33">
        <v>96</v>
      </c>
      <c r="S17" s="31">
        <v>24</v>
      </c>
      <c r="T17" s="16"/>
      <c r="U17" s="16"/>
      <c r="V17" s="16"/>
      <c r="W17" s="21">
        <f t="shared" si="1"/>
        <v>0.25</v>
      </c>
      <c r="X17" s="16" t="s">
        <v>37</v>
      </c>
      <c r="Y17" s="16" t="s">
        <v>36</v>
      </c>
      <c r="Z17" s="15" t="s">
        <v>77</v>
      </c>
      <c r="AA17" s="18">
        <v>5347816.6666666698</v>
      </c>
      <c r="AB17" s="13" t="s">
        <v>76</v>
      </c>
      <c r="AC17" s="16" t="s">
        <v>79</v>
      </c>
      <c r="AD17" s="25"/>
      <c r="AE17" s="21">
        <f t="shared" si="2"/>
        <v>0</v>
      </c>
      <c r="AF17" s="16"/>
    </row>
    <row r="18" spans="1:32" ht="70" hidden="1" x14ac:dyDescent="0.35">
      <c r="A18" s="58" t="s">
        <v>47</v>
      </c>
      <c r="B18" s="4" t="s">
        <v>48</v>
      </c>
      <c r="C18" s="5" t="s">
        <v>49</v>
      </c>
      <c r="D18" s="6">
        <v>1049212</v>
      </c>
      <c r="E18" s="7" t="s">
        <v>50</v>
      </c>
      <c r="F18" s="8" t="s">
        <v>51</v>
      </c>
      <c r="G18" s="5" t="s">
        <v>52</v>
      </c>
      <c r="H18" s="9">
        <v>13310</v>
      </c>
      <c r="I18" s="5" t="s">
        <v>53</v>
      </c>
      <c r="J18" s="10">
        <v>14131</v>
      </c>
      <c r="K18" s="9">
        <v>7592</v>
      </c>
      <c r="L18" s="26">
        <f>+S6+S7+S8+S9+S23+S25+S27</f>
        <v>7592</v>
      </c>
      <c r="M18" s="27">
        <f t="shared" si="0"/>
        <v>1</v>
      </c>
      <c r="N18" s="13" t="s">
        <v>76</v>
      </c>
      <c r="O18" s="35">
        <v>2020130010088</v>
      </c>
      <c r="P18" s="4" t="s">
        <v>75</v>
      </c>
      <c r="Q18" s="2" t="s">
        <v>61</v>
      </c>
      <c r="R18" s="33">
        <v>3439</v>
      </c>
      <c r="S18" s="32">
        <v>2293</v>
      </c>
      <c r="T18" s="16"/>
      <c r="U18" s="16"/>
      <c r="V18" s="16"/>
      <c r="W18" s="21">
        <f t="shared" si="1"/>
        <v>0.66676359406804309</v>
      </c>
      <c r="X18" s="16" t="s">
        <v>37</v>
      </c>
      <c r="Y18" s="16" t="s">
        <v>36</v>
      </c>
      <c r="Z18" s="15" t="s">
        <v>77</v>
      </c>
      <c r="AA18" s="18">
        <v>7947816.6666666698</v>
      </c>
      <c r="AB18" s="13" t="s">
        <v>76</v>
      </c>
      <c r="AC18" s="16" t="s">
        <v>79</v>
      </c>
      <c r="AD18" s="25"/>
      <c r="AE18" s="21">
        <f t="shared" si="2"/>
        <v>0</v>
      </c>
      <c r="AF18" s="16"/>
    </row>
    <row r="19" spans="1:32" ht="70" hidden="1" x14ac:dyDescent="0.35">
      <c r="A19" s="58" t="s">
        <v>47</v>
      </c>
      <c r="B19" s="4" t="s">
        <v>48</v>
      </c>
      <c r="C19" s="5" t="s">
        <v>49</v>
      </c>
      <c r="D19" s="6">
        <v>1049212</v>
      </c>
      <c r="E19" s="7" t="s">
        <v>50</v>
      </c>
      <c r="F19" s="8" t="s">
        <v>51</v>
      </c>
      <c r="G19" s="5" t="s">
        <v>52</v>
      </c>
      <c r="H19" s="9">
        <v>13310</v>
      </c>
      <c r="I19" s="5" t="s">
        <v>53</v>
      </c>
      <c r="J19" s="10">
        <v>14131</v>
      </c>
      <c r="K19" s="9">
        <v>7592</v>
      </c>
      <c r="L19" s="26">
        <f>+S6+S7+S8+S9+S23+S25+S27</f>
        <v>7592</v>
      </c>
      <c r="M19" s="27">
        <f t="shared" si="0"/>
        <v>1</v>
      </c>
      <c r="N19" s="13" t="s">
        <v>76</v>
      </c>
      <c r="O19" s="35">
        <v>2020130010088</v>
      </c>
      <c r="P19" s="4" t="s">
        <v>75</v>
      </c>
      <c r="Q19" s="2" t="s">
        <v>62</v>
      </c>
      <c r="R19" s="33">
        <v>12</v>
      </c>
      <c r="S19" s="31">
        <v>3</v>
      </c>
      <c r="T19" s="16"/>
      <c r="U19" s="16"/>
      <c r="V19" s="16"/>
      <c r="W19" s="21">
        <f t="shared" si="1"/>
        <v>0.25</v>
      </c>
      <c r="X19" s="16" t="s">
        <v>37</v>
      </c>
      <c r="Y19" s="16" t="s">
        <v>36</v>
      </c>
      <c r="Z19" s="15" t="s">
        <v>77</v>
      </c>
      <c r="AA19" s="18">
        <v>5347816.6666666698</v>
      </c>
      <c r="AB19" s="13" t="s">
        <v>76</v>
      </c>
      <c r="AC19" s="16" t="s">
        <v>79</v>
      </c>
      <c r="AD19" s="25"/>
      <c r="AE19" s="21">
        <f t="shared" si="2"/>
        <v>0</v>
      </c>
      <c r="AF19" s="16"/>
    </row>
    <row r="20" spans="1:32" ht="70" hidden="1" x14ac:dyDescent="0.35">
      <c r="A20" s="58" t="s">
        <v>47</v>
      </c>
      <c r="B20" s="4" t="s">
        <v>48</v>
      </c>
      <c r="C20" s="5" t="s">
        <v>49</v>
      </c>
      <c r="D20" s="6">
        <v>1049212</v>
      </c>
      <c r="E20" s="7" t="s">
        <v>50</v>
      </c>
      <c r="F20" s="8" t="s">
        <v>51</v>
      </c>
      <c r="G20" s="5" t="s">
        <v>52</v>
      </c>
      <c r="H20" s="9">
        <v>13310</v>
      </c>
      <c r="I20" s="5" t="s">
        <v>53</v>
      </c>
      <c r="J20" s="10">
        <v>14131</v>
      </c>
      <c r="K20" s="9">
        <v>7592</v>
      </c>
      <c r="L20" s="26">
        <f>+S6+S7+S8+S9+S23+S25+S27</f>
        <v>7592</v>
      </c>
      <c r="M20" s="27">
        <f t="shared" si="0"/>
        <v>1</v>
      </c>
      <c r="N20" s="13" t="s">
        <v>76</v>
      </c>
      <c r="O20" s="35">
        <v>2020130010088</v>
      </c>
      <c r="P20" s="4" t="s">
        <v>75</v>
      </c>
      <c r="Q20" s="2" t="s">
        <v>63</v>
      </c>
      <c r="R20" s="33">
        <v>810</v>
      </c>
      <c r="S20" s="31">
        <v>540</v>
      </c>
      <c r="T20" s="16"/>
      <c r="U20" s="16"/>
      <c r="V20" s="16"/>
      <c r="W20" s="21">
        <f t="shared" si="1"/>
        <v>0.66666666666666663</v>
      </c>
      <c r="X20" s="16" t="s">
        <v>37</v>
      </c>
      <c r="Y20" s="16" t="s">
        <v>36</v>
      </c>
      <c r="Z20" s="15" t="s">
        <v>77</v>
      </c>
      <c r="AA20" s="18">
        <v>7947816.6666666698</v>
      </c>
      <c r="AB20" s="13" t="s">
        <v>76</v>
      </c>
      <c r="AC20" s="16" t="s">
        <v>79</v>
      </c>
      <c r="AD20" s="25"/>
      <c r="AE20" s="21">
        <f t="shared" si="2"/>
        <v>0</v>
      </c>
      <c r="AF20" s="16"/>
    </row>
    <row r="21" spans="1:32" ht="70" hidden="1" x14ac:dyDescent="0.35">
      <c r="A21" s="58" t="s">
        <v>47</v>
      </c>
      <c r="B21" s="4" t="s">
        <v>48</v>
      </c>
      <c r="C21" s="5" t="s">
        <v>49</v>
      </c>
      <c r="D21" s="6">
        <v>1049212</v>
      </c>
      <c r="E21" s="7" t="s">
        <v>50</v>
      </c>
      <c r="F21" s="8" t="s">
        <v>51</v>
      </c>
      <c r="G21" s="5" t="s">
        <v>52</v>
      </c>
      <c r="H21" s="9">
        <v>13310</v>
      </c>
      <c r="I21" s="5" t="s">
        <v>53</v>
      </c>
      <c r="J21" s="10">
        <v>14131</v>
      </c>
      <c r="K21" s="9">
        <v>7592</v>
      </c>
      <c r="L21" s="26">
        <f>+S6+S7+S8+S9+S23+S25+S27</f>
        <v>7592</v>
      </c>
      <c r="M21" s="27">
        <f t="shared" si="0"/>
        <v>1</v>
      </c>
      <c r="N21" s="13" t="s">
        <v>76</v>
      </c>
      <c r="O21" s="35">
        <v>2020130010088</v>
      </c>
      <c r="P21" s="4" t="s">
        <v>75</v>
      </c>
      <c r="Q21" s="2" t="s">
        <v>64</v>
      </c>
      <c r="R21" s="33">
        <v>84</v>
      </c>
      <c r="S21" s="31">
        <v>21</v>
      </c>
      <c r="T21" s="16"/>
      <c r="U21" s="16"/>
      <c r="V21" s="16"/>
      <c r="W21" s="21">
        <f t="shared" si="1"/>
        <v>0.25</v>
      </c>
      <c r="X21" s="16" t="s">
        <v>37</v>
      </c>
      <c r="Y21" s="16" t="s">
        <v>36</v>
      </c>
      <c r="Z21" s="15" t="s">
        <v>77</v>
      </c>
      <c r="AA21" s="18">
        <v>5347816.6666666698</v>
      </c>
      <c r="AB21" s="13" t="s">
        <v>76</v>
      </c>
      <c r="AC21" s="16" t="s">
        <v>79</v>
      </c>
      <c r="AD21" s="25"/>
      <c r="AE21" s="21">
        <f t="shared" si="2"/>
        <v>0</v>
      </c>
      <c r="AF21" s="16"/>
    </row>
    <row r="22" spans="1:32" ht="70" hidden="1" x14ac:dyDescent="0.35">
      <c r="A22" s="58" t="s">
        <v>47</v>
      </c>
      <c r="B22" s="4" t="s">
        <v>48</v>
      </c>
      <c r="C22" s="5" t="s">
        <v>49</v>
      </c>
      <c r="D22" s="6">
        <v>1049212</v>
      </c>
      <c r="E22" s="7" t="s">
        <v>50</v>
      </c>
      <c r="F22" s="8" t="s">
        <v>51</v>
      </c>
      <c r="G22" s="5" t="s">
        <v>52</v>
      </c>
      <c r="H22" s="9">
        <v>13310</v>
      </c>
      <c r="I22" s="5" t="s">
        <v>53</v>
      </c>
      <c r="J22" s="10">
        <v>14131</v>
      </c>
      <c r="K22" s="9">
        <v>7592</v>
      </c>
      <c r="L22" s="26">
        <f>+S6+S7+S8+S9+S23+S25+S27</f>
        <v>7592</v>
      </c>
      <c r="M22" s="27">
        <f t="shared" si="0"/>
        <v>1</v>
      </c>
      <c r="N22" s="13" t="s">
        <v>76</v>
      </c>
      <c r="O22" s="35">
        <v>2020130010088</v>
      </c>
      <c r="P22" s="4" t="s">
        <v>75</v>
      </c>
      <c r="Q22" s="2" t="s">
        <v>65</v>
      </c>
      <c r="R22" s="10">
        <v>1474</v>
      </c>
      <c r="S22" s="31">
        <v>983</v>
      </c>
      <c r="T22" s="16"/>
      <c r="U22" s="16"/>
      <c r="V22" s="16"/>
      <c r="W22" s="21">
        <f t="shared" si="1"/>
        <v>0.66689280868385348</v>
      </c>
      <c r="X22" s="16" t="s">
        <v>37</v>
      </c>
      <c r="Y22" s="16" t="s">
        <v>36</v>
      </c>
      <c r="Z22" s="15" t="s">
        <v>77</v>
      </c>
      <c r="AA22" s="18">
        <v>7947816.6666666698</v>
      </c>
      <c r="AB22" s="13" t="s">
        <v>76</v>
      </c>
      <c r="AC22" s="16" t="s">
        <v>79</v>
      </c>
      <c r="AD22" s="25"/>
      <c r="AE22" s="21">
        <f t="shared" si="2"/>
        <v>0</v>
      </c>
      <c r="AF22" s="16"/>
    </row>
    <row r="23" spans="1:32" ht="70" hidden="1" x14ac:dyDescent="0.35">
      <c r="A23" s="58" t="s">
        <v>47</v>
      </c>
      <c r="B23" s="4" t="s">
        <v>48</v>
      </c>
      <c r="C23" s="5" t="s">
        <v>49</v>
      </c>
      <c r="D23" s="6">
        <v>1049212</v>
      </c>
      <c r="E23" s="7" t="s">
        <v>50</v>
      </c>
      <c r="F23" s="8" t="s">
        <v>51</v>
      </c>
      <c r="G23" s="5" t="s">
        <v>52</v>
      </c>
      <c r="H23" s="9">
        <v>13310</v>
      </c>
      <c r="I23" s="5" t="s">
        <v>53</v>
      </c>
      <c r="J23" s="10">
        <v>14131</v>
      </c>
      <c r="K23" s="9">
        <v>7592</v>
      </c>
      <c r="L23" s="26">
        <f>+S6+S7+S8+S9+S23+S25+S27</f>
        <v>7592</v>
      </c>
      <c r="M23" s="27">
        <f t="shared" si="0"/>
        <v>1</v>
      </c>
      <c r="N23" s="13" t="s">
        <v>76</v>
      </c>
      <c r="O23" s="35">
        <v>2020130010088</v>
      </c>
      <c r="P23" s="4" t="s">
        <v>75</v>
      </c>
      <c r="Q23" s="2" t="s">
        <v>66</v>
      </c>
      <c r="R23" s="10">
        <v>3439</v>
      </c>
      <c r="S23" s="32">
        <v>2293</v>
      </c>
      <c r="T23" s="16"/>
      <c r="U23" s="16"/>
      <c r="V23" s="16"/>
      <c r="W23" s="21">
        <f t="shared" si="1"/>
        <v>0.66676359406804309</v>
      </c>
      <c r="X23" s="16" t="s">
        <v>37</v>
      </c>
      <c r="Y23" s="16" t="s">
        <v>36</v>
      </c>
      <c r="Z23" s="15" t="s">
        <v>77</v>
      </c>
      <c r="AA23" s="18">
        <v>9814483.3333333395</v>
      </c>
      <c r="AB23" s="13" t="s">
        <v>76</v>
      </c>
      <c r="AC23" s="16" t="s">
        <v>79</v>
      </c>
      <c r="AD23" s="25"/>
      <c r="AE23" s="21">
        <f t="shared" si="2"/>
        <v>0</v>
      </c>
      <c r="AF23" s="16"/>
    </row>
    <row r="24" spans="1:32" ht="70" hidden="1" x14ac:dyDescent="0.35">
      <c r="A24" s="58" t="s">
        <v>47</v>
      </c>
      <c r="B24" s="4" t="s">
        <v>48</v>
      </c>
      <c r="C24" s="5" t="s">
        <v>49</v>
      </c>
      <c r="D24" s="6">
        <v>1049212</v>
      </c>
      <c r="E24" s="7" t="s">
        <v>50</v>
      </c>
      <c r="F24" s="8" t="s">
        <v>51</v>
      </c>
      <c r="G24" s="5" t="s">
        <v>52</v>
      </c>
      <c r="H24" s="9">
        <v>13310</v>
      </c>
      <c r="I24" s="5" t="s">
        <v>53</v>
      </c>
      <c r="J24" s="10">
        <v>14131</v>
      </c>
      <c r="K24" s="9">
        <v>7592</v>
      </c>
      <c r="L24" s="26">
        <f>+S6+S7+S8+S9+S23+S25+S27</f>
        <v>7592</v>
      </c>
      <c r="M24" s="27">
        <f t="shared" si="0"/>
        <v>1</v>
      </c>
      <c r="N24" s="13" t="s">
        <v>76</v>
      </c>
      <c r="O24" s="35">
        <v>2020130010088</v>
      </c>
      <c r="P24" s="4" t="s">
        <v>75</v>
      </c>
      <c r="Q24" s="2" t="s">
        <v>67</v>
      </c>
      <c r="R24" s="33">
        <v>96</v>
      </c>
      <c r="S24" s="31">
        <v>24</v>
      </c>
      <c r="T24" s="16"/>
      <c r="U24" s="16"/>
      <c r="V24" s="16"/>
      <c r="W24" s="21">
        <f t="shared" si="1"/>
        <v>0.25</v>
      </c>
      <c r="X24" s="16" t="s">
        <v>37</v>
      </c>
      <c r="Y24" s="16" t="s">
        <v>36</v>
      </c>
      <c r="Z24" s="15" t="s">
        <v>77</v>
      </c>
      <c r="AA24" s="18">
        <v>3481150</v>
      </c>
      <c r="AB24" s="13" t="s">
        <v>76</v>
      </c>
      <c r="AC24" s="16" t="s">
        <v>79</v>
      </c>
      <c r="AD24" s="25"/>
      <c r="AE24" s="21">
        <f t="shared" si="2"/>
        <v>0</v>
      </c>
      <c r="AF24" s="16"/>
    </row>
    <row r="25" spans="1:32" ht="70" hidden="1" x14ac:dyDescent="0.35">
      <c r="A25" s="58" t="s">
        <v>47</v>
      </c>
      <c r="B25" s="4" t="s">
        <v>48</v>
      </c>
      <c r="C25" s="5" t="s">
        <v>49</v>
      </c>
      <c r="D25" s="6">
        <v>1049212</v>
      </c>
      <c r="E25" s="7" t="s">
        <v>50</v>
      </c>
      <c r="F25" s="8" t="s">
        <v>51</v>
      </c>
      <c r="G25" s="5" t="s">
        <v>52</v>
      </c>
      <c r="H25" s="9">
        <v>13310</v>
      </c>
      <c r="I25" s="5" t="s">
        <v>53</v>
      </c>
      <c r="J25" s="10">
        <v>14131</v>
      </c>
      <c r="K25" s="9">
        <v>7592</v>
      </c>
      <c r="L25" s="26">
        <f>+S6+S7+S8+S9+S23+S25+S27</f>
        <v>7592</v>
      </c>
      <c r="M25" s="27">
        <f t="shared" si="0"/>
        <v>1</v>
      </c>
      <c r="N25" s="13" t="s">
        <v>76</v>
      </c>
      <c r="O25" s="35">
        <v>2020130010088</v>
      </c>
      <c r="P25" s="4" t="s">
        <v>75</v>
      </c>
      <c r="Q25" s="2" t="s">
        <v>68</v>
      </c>
      <c r="R25" s="33">
        <v>810</v>
      </c>
      <c r="S25" s="31">
        <v>540</v>
      </c>
      <c r="T25" s="16"/>
      <c r="U25" s="16"/>
      <c r="V25" s="16"/>
      <c r="W25" s="21">
        <f t="shared" si="1"/>
        <v>0.66666666666666663</v>
      </c>
      <c r="X25" s="16" t="s">
        <v>37</v>
      </c>
      <c r="Y25" s="16" t="s">
        <v>36</v>
      </c>
      <c r="Z25" s="15" t="s">
        <v>77</v>
      </c>
      <c r="AA25" s="18">
        <v>7214483.3333333395</v>
      </c>
      <c r="AB25" s="13" t="s">
        <v>76</v>
      </c>
      <c r="AC25" s="16" t="s">
        <v>79</v>
      </c>
      <c r="AD25" s="25"/>
      <c r="AE25" s="21">
        <f t="shared" si="2"/>
        <v>0</v>
      </c>
      <c r="AF25" s="16"/>
    </row>
    <row r="26" spans="1:32" ht="70" hidden="1" x14ac:dyDescent="0.35">
      <c r="A26" s="58" t="s">
        <v>47</v>
      </c>
      <c r="B26" s="4" t="s">
        <v>48</v>
      </c>
      <c r="C26" s="5" t="s">
        <v>49</v>
      </c>
      <c r="D26" s="6">
        <v>1049212</v>
      </c>
      <c r="E26" s="7" t="s">
        <v>50</v>
      </c>
      <c r="F26" s="8" t="s">
        <v>51</v>
      </c>
      <c r="G26" s="5" t="s">
        <v>52</v>
      </c>
      <c r="H26" s="9">
        <v>13310</v>
      </c>
      <c r="I26" s="5" t="s">
        <v>53</v>
      </c>
      <c r="J26" s="10">
        <v>14131</v>
      </c>
      <c r="K26" s="9">
        <v>7592</v>
      </c>
      <c r="L26" s="26">
        <f>+S6+S7+S8+S9+S23+S25+S27</f>
        <v>7592</v>
      </c>
      <c r="M26" s="27">
        <f t="shared" si="0"/>
        <v>1</v>
      </c>
      <c r="N26" s="13" t="s">
        <v>76</v>
      </c>
      <c r="O26" s="35">
        <v>2020130010088</v>
      </c>
      <c r="P26" s="4" t="s">
        <v>75</v>
      </c>
      <c r="Q26" s="2" t="s">
        <v>69</v>
      </c>
      <c r="R26" s="33">
        <v>1152</v>
      </c>
      <c r="S26" s="31">
        <v>288</v>
      </c>
      <c r="T26" s="16"/>
      <c r="U26" s="16"/>
      <c r="V26" s="16"/>
      <c r="W26" s="21">
        <f t="shared" si="1"/>
        <v>0.25</v>
      </c>
      <c r="X26" s="16" t="s">
        <v>37</v>
      </c>
      <c r="Y26" s="16" t="s">
        <v>36</v>
      </c>
      <c r="Z26" s="15" t="s">
        <v>77</v>
      </c>
      <c r="AA26" s="18">
        <v>3481150</v>
      </c>
      <c r="AB26" s="13" t="s">
        <v>76</v>
      </c>
      <c r="AC26" s="16" t="s">
        <v>79</v>
      </c>
      <c r="AD26" s="25"/>
      <c r="AE26" s="21">
        <f t="shared" si="2"/>
        <v>0</v>
      </c>
      <c r="AF26" s="16"/>
    </row>
    <row r="27" spans="1:32" ht="70" hidden="1" x14ac:dyDescent="0.35">
      <c r="A27" s="58" t="s">
        <v>47</v>
      </c>
      <c r="B27" s="4" t="s">
        <v>48</v>
      </c>
      <c r="C27" s="5" t="s">
        <v>49</v>
      </c>
      <c r="D27" s="6">
        <v>1049212</v>
      </c>
      <c r="E27" s="7" t="s">
        <v>50</v>
      </c>
      <c r="F27" s="8" t="s">
        <v>51</v>
      </c>
      <c r="G27" s="5" t="s">
        <v>52</v>
      </c>
      <c r="H27" s="9">
        <v>13310</v>
      </c>
      <c r="I27" s="5" t="s">
        <v>53</v>
      </c>
      <c r="J27" s="10">
        <v>14131</v>
      </c>
      <c r="K27" s="9">
        <v>7592</v>
      </c>
      <c r="L27" s="26">
        <f>+S6+S7+S8+S9+S23+S25+S27</f>
        <v>7592</v>
      </c>
      <c r="M27" s="27">
        <f t="shared" si="0"/>
        <v>1</v>
      </c>
      <c r="N27" s="13" t="s">
        <v>76</v>
      </c>
      <c r="O27" s="35">
        <v>2020130010088</v>
      </c>
      <c r="P27" s="4" t="s">
        <v>75</v>
      </c>
      <c r="Q27" s="2" t="s">
        <v>70</v>
      </c>
      <c r="R27" s="33">
        <v>1474</v>
      </c>
      <c r="S27" s="31">
        <v>983</v>
      </c>
      <c r="T27" s="16"/>
      <c r="U27" s="16"/>
      <c r="V27" s="16"/>
      <c r="W27" s="21">
        <f t="shared" si="1"/>
        <v>0.66689280868385348</v>
      </c>
      <c r="X27" s="16" t="s">
        <v>37</v>
      </c>
      <c r="Y27" s="16" t="s">
        <v>36</v>
      </c>
      <c r="Z27" s="15" t="s">
        <v>77</v>
      </c>
      <c r="AA27" s="18">
        <v>9814483.3333333395</v>
      </c>
      <c r="AB27" s="13" t="s">
        <v>76</v>
      </c>
      <c r="AC27" s="16" t="s">
        <v>79</v>
      </c>
      <c r="AD27" s="25"/>
      <c r="AE27" s="21">
        <f t="shared" si="2"/>
        <v>0</v>
      </c>
      <c r="AF27" s="16"/>
    </row>
    <row r="28" spans="1:32" ht="70" hidden="1" x14ac:dyDescent="0.35">
      <c r="A28" s="58" t="s">
        <v>47</v>
      </c>
      <c r="B28" s="4" t="s">
        <v>48</v>
      </c>
      <c r="C28" s="5" t="s">
        <v>49</v>
      </c>
      <c r="D28" s="6">
        <v>1049212</v>
      </c>
      <c r="E28" s="7" t="s">
        <v>50</v>
      </c>
      <c r="F28" s="8" t="s">
        <v>51</v>
      </c>
      <c r="G28" s="5" t="s">
        <v>52</v>
      </c>
      <c r="H28" s="9">
        <v>13310</v>
      </c>
      <c r="I28" s="5" t="s">
        <v>53</v>
      </c>
      <c r="J28" s="10">
        <v>14131</v>
      </c>
      <c r="K28" s="9">
        <v>7592</v>
      </c>
      <c r="L28" s="26">
        <f>+S6+S7+S8+S9+S23+S25+S27</f>
        <v>7592</v>
      </c>
      <c r="M28" s="27">
        <f t="shared" si="0"/>
        <v>1</v>
      </c>
      <c r="N28" s="13" t="s">
        <v>76</v>
      </c>
      <c r="O28" s="35">
        <v>2020130010088</v>
      </c>
      <c r="P28" s="4" t="s">
        <v>75</v>
      </c>
      <c r="Q28" s="2" t="s">
        <v>71</v>
      </c>
      <c r="R28" s="33">
        <v>84</v>
      </c>
      <c r="S28" s="31">
        <v>21</v>
      </c>
      <c r="T28" s="16"/>
      <c r="U28" s="16"/>
      <c r="V28" s="16"/>
      <c r="W28" s="21">
        <f t="shared" si="1"/>
        <v>0.25</v>
      </c>
      <c r="X28" s="16" t="s">
        <v>37</v>
      </c>
      <c r="Y28" s="16" t="s">
        <v>36</v>
      </c>
      <c r="Z28" s="15" t="s">
        <v>77</v>
      </c>
      <c r="AA28" s="18">
        <v>3481150</v>
      </c>
      <c r="AB28" s="13" t="s">
        <v>76</v>
      </c>
      <c r="AC28" s="16" t="s">
        <v>79</v>
      </c>
      <c r="AD28" s="25"/>
      <c r="AE28" s="21">
        <f t="shared" si="2"/>
        <v>0</v>
      </c>
      <c r="AF28" s="16"/>
    </row>
    <row r="29" spans="1:32" ht="70" hidden="1" x14ac:dyDescent="0.35">
      <c r="A29" s="58" t="s">
        <v>47</v>
      </c>
      <c r="B29" s="4" t="s">
        <v>48</v>
      </c>
      <c r="C29" s="5" t="s">
        <v>49</v>
      </c>
      <c r="D29" s="6">
        <v>1049212</v>
      </c>
      <c r="E29" s="7" t="s">
        <v>50</v>
      </c>
      <c r="F29" s="8" t="s">
        <v>51</v>
      </c>
      <c r="G29" s="5" t="s">
        <v>52</v>
      </c>
      <c r="H29" s="9">
        <v>13310</v>
      </c>
      <c r="I29" s="5" t="s">
        <v>53</v>
      </c>
      <c r="J29" s="10">
        <v>14131</v>
      </c>
      <c r="K29" s="9">
        <v>7592</v>
      </c>
      <c r="L29" s="26">
        <f>+S6+S7+S8+S9+S23+S25+S27</f>
        <v>7592</v>
      </c>
      <c r="M29" s="27">
        <f t="shared" si="0"/>
        <v>1</v>
      </c>
      <c r="N29" s="13" t="s">
        <v>76</v>
      </c>
      <c r="O29" s="35">
        <v>2020130010088</v>
      </c>
      <c r="P29" s="4" t="s">
        <v>75</v>
      </c>
      <c r="Q29" s="2" t="s">
        <v>72</v>
      </c>
      <c r="R29" s="33">
        <v>8</v>
      </c>
      <c r="S29" s="31">
        <v>2</v>
      </c>
      <c r="T29" s="16"/>
      <c r="U29" s="16"/>
      <c r="V29" s="16"/>
      <c r="W29" s="21">
        <f t="shared" si="1"/>
        <v>0.25</v>
      </c>
      <c r="X29" s="16" t="s">
        <v>37</v>
      </c>
      <c r="Y29" s="16" t="s">
        <v>36</v>
      </c>
      <c r="Z29" s="15" t="s">
        <v>77</v>
      </c>
      <c r="AA29" s="18">
        <v>18481150</v>
      </c>
      <c r="AB29" s="13" t="s">
        <v>76</v>
      </c>
      <c r="AC29" s="16" t="s">
        <v>79</v>
      </c>
      <c r="AD29" s="25"/>
      <c r="AE29" s="21">
        <f t="shared" si="2"/>
        <v>0</v>
      </c>
      <c r="AF29" s="16"/>
    </row>
    <row r="30" spans="1:32" ht="70" hidden="1" x14ac:dyDescent="0.35">
      <c r="A30" s="58" t="s">
        <v>47</v>
      </c>
      <c r="B30" s="4" t="s">
        <v>48</v>
      </c>
      <c r="C30" s="5" t="s">
        <v>49</v>
      </c>
      <c r="D30" s="6">
        <v>1049212</v>
      </c>
      <c r="E30" s="7" t="s">
        <v>50</v>
      </c>
      <c r="F30" s="8" t="s">
        <v>51</v>
      </c>
      <c r="G30" s="5" t="s">
        <v>52</v>
      </c>
      <c r="H30" s="9">
        <v>13310</v>
      </c>
      <c r="I30" s="5" t="s">
        <v>53</v>
      </c>
      <c r="J30" s="10">
        <v>14131</v>
      </c>
      <c r="K30" s="9">
        <v>7592</v>
      </c>
      <c r="L30" s="26">
        <f>+S6+S7+S8+S9+S23+S25+S27</f>
        <v>7592</v>
      </c>
      <c r="M30" s="27">
        <f t="shared" si="0"/>
        <v>1</v>
      </c>
      <c r="N30" s="13" t="s">
        <v>76</v>
      </c>
      <c r="O30" s="35">
        <v>2020130010088</v>
      </c>
      <c r="P30" s="4" t="s">
        <v>75</v>
      </c>
      <c r="Q30" s="2" t="s">
        <v>73</v>
      </c>
      <c r="R30" s="33">
        <v>20</v>
      </c>
      <c r="S30" s="31">
        <v>5</v>
      </c>
      <c r="T30" s="16"/>
      <c r="U30" s="16"/>
      <c r="V30" s="16"/>
      <c r="W30" s="21">
        <f t="shared" si="1"/>
        <v>0.25</v>
      </c>
      <c r="X30" s="16" t="s">
        <v>37</v>
      </c>
      <c r="Y30" s="16" t="s">
        <v>36</v>
      </c>
      <c r="Z30" s="15" t="s">
        <v>77</v>
      </c>
      <c r="AA30" s="18">
        <v>6081150</v>
      </c>
      <c r="AB30" s="13" t="s">
        <v>76</v>
      </c>
      <c r="AC30" s="16" t="s">
        <v>79</v>
      </c>
      <c r="AD30" s="25"/>
      <c r="AE30" s="21">
        <f t="shared" si="2"/>
        <v>0</v>
      </c>
      <c r="AF30" s="16"/>
    </row>
    <row r="31" spans="1:32" ht="70" hidden="1" x14ac:dyDescent="0.35">
      <c r="A31" s="58" t="s">
        <v>47</v>
      </c>
      <c r="B31" s="4" t="s">
        <v>48</v>
      </c>
      <c r="C31" s="5" t="s">
        <v>49</v>
      </c>
      <c r="D31" s="6">
        <v>1049212</v>
      </c>
      <c r="E31" s="7" t="s">
        <v>50</v>
      </c>
      <c r="F31" s="8" t="s">
        <v>51</v>
      </c>
      <c r="G31" s="5" t="s">
        <v>52</v>
      </c>
      <c r="H31" s="9">
        <v>13310</v>
      </c>
      <c r="I31" s="5" t="s">
        <v>53</v>
      </c>
      <c r="J31" s="10">
        <v>14131</v>
      </c>
      <c r="K31" s="9">
        <v>7592</v>
      </c>
      <c r="L31" s="26">
        <f>+S6+S7+S8+S9+S23+S25+S27</f>
        <v>7592</v>
      </c>
      <c r="M31" s="27">
        <f t="shared" si="0"/>
        <v>1</v>
      </c>
      <c r="N31" s="13" t="s">
        <v>76</v>
      </c>
      <c r="O31" s="60"/>
      <c r="P31" s="4" t="s">
        <v>75</v>
      </c>
      <c r="Q31" s="86" t="s">
        <v>74</v>
      </c>
      <c r="R31" s="33">
        <v>1</v>
      </c>
      <c r="S31" s="31">
        <v>1</v>
      </c>
      <c r="T31" s="16"/>
      <c r="U31" s="16"/>
      <c r="V31" s="16"/>
      <c r="W31" s="21">
        <f t="shared" si="1"/>
        <v>1</v>
      </c>
      <c r="X31" s="16" t="s">
        <v>37</v>
      </c>
      <c r="Y31" s="16" t="s">
        <v>36</v>
      </c>
      <c r="Z31" s="15" t="s">
        <v>78</v>
      </c>
      <c r="AA31" s="18">
        <v>77062887</v>
      </c>
      <c r="AB31" s="13" t="s">
        <v>76</v>
      </c>
      <c r="AC31" s="15" t="s">
        <v>80</v>
      </c>
      <c r="AD31" s="28"/>
      <c r="AE31" s="21">
        <f t="shared" si="2"/>
        <v>0</v>
      </c>
      <c r="AF31" s="16"/>
    </row>
    <row r="32" spans="1:32" ht="98" x14ac:dyDescent="0.35">
      <c r="A32" s="55" t="s">
        <v>47</v>
      </c>
      <c r="B32" s="4" t="s">
        <v>48</v>
      </c>
      <c r="C32" s="5" t="s">
        <v>49</v>
      </c>
      <c r="D32" s="6">
        <v>1049212</v>
      </c>
      <c r="E32" s="7" t="s">
        <v>50</v>
      </c>
      <c r="F32" s="8" t="s">
        <v>51</v>
      </c>
      <c r="G32" s="8" t="s">
        <v>130</v>
      </c>
      <c r="H32" s="56" t="s">
        <v>131</v>
      </c>
      <c r="I32" s="5" t="s">
        <v>132</v>
      </c>
      <c r="J32" s="57" t="s">
        <v>133</v>
      </c>
      <c r="K32" s="9">
        <v>19631</v>
      </c>
      <c r="L32" s="26">
        <v>338</v>
      </c>
      <c r="M32" s="27">
        <f t="shared" ref="M32:M41" si="3">L32/K32</f>
        <v>1.7217665936528959E-2</v>
      </c>
      <c r="N32" s="13" t="s">
        <v>134</v>
      </c>
      <c r="O32" s="35">
        <v>2020130010141</v>
      </c>
      <c r="P32" s="4" t="s">
        <v>339</v>
      </c>
      <c r="Q32" s="80" t="s">
        <v>143</v>
      </c>
      <c r="R32" s="33">
        <v>21</v>
      </c>
      <c r="S32" s="59"/>
      <c r="T32" s="16"/>
      <c r="U32" s="16"/>
      <c r="V32" s="16"/>
      <c r="W32" s="21"/>
      <c r="X32" s="16" t="s">
        <v>37</v>
      </c>
      <c r="Y32" s="16" t="s">
        <v>36</v>
      </c>
      <c r="Z32" s="30"/>
      <c r="AA32" s="61" t="s">
        <v>137</v>
      </c>
      <c r="AB32" s="4" t="s">
        <v>135</v>
      </c>
      <c r="AC32" s="30"/>
      <c r="AD32" s="28"/>
      <c r="AE32" s="21"/>
      <c r="AF32" s="16"/>
    </row>
    <row r="33" spans="1:32" ht="98" x14ac:dyDescent="0.35">
      <c r="A33" s="55" t="s">
        <v>47</v>
      </c>
      <c r="B33" s="4" t="s">
        <v>48</v>
      </c>
      <c r="C33" s="5" t="s">
        <v>49</v>
      </c>
      <c r="D33" s="6">
        <v>1049212</v>
      </c>
      <c r="E33" s="7" t="s">
        <v>50</v>
      </c>
      <c r="F33" s="8" t="s">
        <v>51</v>
      </c>
      <c r="G33" s="8" t="s">
        <v>130</v>
      </c>
      <c r="H33" s="56" t="s">
        <v>131</v>
      </c>
      <c r="I33" s="5" t="s">
        <v>132</v>
      </c>
      <c r="J33" s="57" t="s">
        <v>133</v>
      </c>
      <c r="K33" s="9">
        <v>19631</v>
      </c>
      <c r="L33" s="26">
        <v>338</v>
      </c>
      <c r="M33" s="27">
        <f t="shared" si="3"/>
        <v>1.7217665936528959E-2</v>
      </c>
      <c r="N33" s="13" t="s">
        <v>134</v>
      </c>
      <c r="O33" s="35">
        <v>2020130010141</v>
      </c>
      <c r="P33" s="4" t="s">
        <v>135</v>
      </c>
      <c r="Q33" s="80" t="s">
        <v>144</v>
      </c>
      <c r="R33" s="33">
        <v>39</v>
      </c>
      <c r="S33" s="59"/>
      <c r="T33" s="16"/>
      <c r="U33" s="16"/>
      <c r="V33" s="16"/>
      <c r="W33" s="21"/>
      <c r="X33" s="16" t="s">
        <v>37</v>
      </c>
      <c r="Y33" s="16" t="s">
        <v>36</v>
      </c>
      <c r="Z33" s="30"/>
      <c r="AA33" s="61" t="s">
        <v>138</v>
      </c>
      <c r="AB33" s="4" t="s">
        <v>135</v>
      </c>
      <c r="AC33" s="30"/>
      <c r="AD33" s="28"/>
      <c r="AE33" s="21"/>
      <c r="AF33" s="16"/>
    </row>
    <row r="34" spans="1:32" ht="98" x14ac:dyDescent="0.35">
      <c r="A34" s="55" t="s">
        <v>47</v>
      </c>
      <c r="B34" s="4" t="s">
        <v>48</v>
      </c>
      <c r="C34" s="5" t="s">
        <v>49</v>
      </c>
      <c r="D34" s="6">
        <v>1049212</v>
      </c>
      <c r="E34" s="7" t="s">
        <v>50</v>
      </c>
      <c r="F34" s="8" t="s">
        <v>51</v>
      </c>
      <c r="G34" s="8" t="s">
        <v>130</v>
      </c>
      <c r="H34" s="56" t="s">
        <v>131</v>
      </c>
      <c r="I34" s="5" t="s">
        <v>132</v>
      </c>
      <c r="J34" s="57" t="s">
        <v>133</v>
      </c>
      <c r="K34" s="9">
        <v>19631</v>
      </c>
      <c r="L34" s="26">
        <v>338</v>
      </c>
      <c r="M34" s="27">
        <f t="shared" si="3"/>
        <v>1.7217665936528959E-2</v>
      </c>
      <c r="N34" s="13" t="s">
        <v>134</v>
      </c>
      <c r="O34" s="35">
        <v>2020130010141</v>
      </c>
      <c r="P34" s="4" t="s">
        <v>135</v>
      </c>
      <c r="Q34" s="80" t="s">
        <v>136</v>
      </c>
      <c r="R34" s="33">
        <v>4</v>
      </c>
      <c r="S34" s="59"/>
      <c r="T34" s="16"/>
      <c r="U34" s="16"/>
      <c r="V34" s="16"/>
      <c r="W34" s="21"/>
      <c r="X34" s="16" t="s">
        <v>37</v>
      </c>
      <c r="Y34" s="16" t="s">
        <v>36</v>
      </c>
      <c r="Z34" s="30"/>
      <c r="AA34" s="61" t="s">
        <v>138</v>
      </c>
      <c r="AB34" s="4" t="s">
        <v>135</v>
      </c>
      <c r="AC34" s="30"/>
      <c r="AD34" s="28"/>
      <c r="AE34" s="21"/>
      <c r="AF34" s="19"/>
    </row>
    <row r="35" spans="1:32" ht="98" x14ac:dyDescent="0.35">
      <c r="A35" s="55" t="s">
        <v>47</v>
      </c>
      <c r="B35" s="4" t="s">
        <v>48</v>
      </c>
      <c r="C35" s="5" t="s">
        <v>49</v>
      </c>
      <c r="D35" s="6">
        <v>1049212</v>
      </c>
      <c r="E35" s="7" t="s">
        <v>50</v>
      </c>
      <c r="F35" s="8" t="s">
        <v>51</v>
      </c>
      <c r="G35" s="8" t="s">
        <v>130</v>
      </c>
      <c r="H35" s="56" t="s">
        <v>131</v>
      </c>
      <c r="I35" s="5" t="s">
        <v>132</v>
      </c>
      <c r="J35" s="57" t="s">
        <v>133</v>
      </c>
      <c r="K35" s="9">
        <v>19631</v>
      </c>
      <c r="L35" s="26">
        <v>338</v>
      </c>
      <c r="M35" s="27">
        <f t="shared" si="3"/>
        <v>1.7217665936528959E-2</v>
      </c>
      <c r="N35" s="13" t="s">
        <v>134</v>
      </c>
      <c r="O35" s="35">
        <v>2020130010141</v>
      </c>
      <c r="P35" s="4" t="s">
        <v>135</v>
      </c>
      <c r="Q35" s="80" t="s">
        <v>145</v>
      </c>
      <c r="R35" s="33">
        <v>462</v>
      </c>
      <c r="S35" s="59"/>
      <c r="T35" s="16"/>
      <c r="U35" s="16"/>
      <c r="V35" s="16"/>
      <c r="W35" s="21"/>
      <c r="X35" s="16" t="s">
        <v>37</v>
      </c>
      <c r="Y35" s="16" t="s">
        <v>36</v>
      </c>
      <c r="Z35" s="30"/>
      <c r="AA35" s="61" t="s">
        <v>139</v>
      </c>
      <c r="AB35" s="4" t="s">
        <v>135</v>
      </c>
      <c r="AC35" s="30"/>
      <c r="AD35" s="28"/>
      <c r="AE35" s="21"/>
      <c r="AF35" s="19"/>
    </row>
    <row r="36" spans="1:32" ht="98" x14ac:dyDescent="0.35">
      <c r="A36" s="55" t="s">
        <v>47</v>
      </c>
      <c r="B36" s="4" t="s">
        <v>48</v>
      </c>
      <c r="C36" s="5" t="s">
        <v>49</v>
      </c>
      <c r="D36" s="6">
        <v>1049212</v>
      </c>
      <c r="E36" s="7" t="s">
        <v>50</v>
      </c>
      <c r="F36" s="8" t="s">
        <v>51</v>
      </c>
      <c r="G36" s="8" t="s">
        <v>130</v>
      </c>
      <c r="H36" s="56" t="s">
        <v>131</v>
      </c>
      <c r="I36" s="5" t="s">
        <v>132</v>
      </c>
      <c r="J36" s="57" t="s">
        <v>133</v>
      </c>
      <c r="K36" s="9">
        <v>19631</v>
      </c>
      <c r="L36" s="26">
        <v>338</v>
      </c>
      <c r="M36" s="27">
        <f t="shared" si="3"/>
        <v>1.7217665936528959E-2</v>
      </c>
      <c r="N36" s="13" t="s">
        <v>134</v>
      </c>
      <c r="O36" s="35">
        <v>2020130010141</v>
      </c>
      <c r="P36" s="4" t="s">
        <v>135</v>
      </c>
      <c r="Q36" s="80" t="s">
        <v>146</v>
      </c>
      <c r="R36" s="33">
        <v>3</v>
      </c>
      <c r="S36" s="59"/>
      <c r="T36" s="16"/>
      <c r="U36" s="16"/>
      <c r="V36" s="16"/>
      <c r="W36" s="21"/>
      <c r="X36" s="16" t="s">
        <v>37</v>
      </c>
      <c r="Y36" s="16" t="s">
        <v>36</v>
      </c>
      <c r="Z36" s="30"/>
      <c r="AA36" s="61" t="s">
        <v>140</v>
      </c>
      <c r="AB36" s="4" t="s">
        <v>135</v>
      </c>
      <c r="AC36" s="30"/>
      <c r="AD36" s="28"/>
      <c r="AE36" s="21"/>
      <c r="AF36" s="19"/>
    </row>
    <row r="37" spans="1:32" ht="98" x14ac:dyDescent="0.35">
      <c r="A37" s="55" t="s">
        <v>47</v>
      </c>
      <c r="B37" s="4" t="s">
        <v>48</v>
      </c>
      <c r="C37" s="5" t="s">
        <v>49</v>
      </c>
      <c r="D37" s="6">
        <v>1049212</v>
      </c>
      <c r="E37" s="7" t="s">
        <v>50</v>
      </c>
      <c r="F37" s="8" t="s">
        <v>51</v>
      </c>
      <c r="G37" s="8" t="s">
        <v>130</v>
      </c>
      <c r="H37" s="56" t="s">
        <v>131</v>
      </c>
      <c r="I37" s="5" t="s">
        <v>132</v>
      </c>
      <c r="J37" s="57" t="s">
        <v>133</v>
      </c>
      <c r="K37" s="9">
        <v>19631</v>
      </c>
      <c r="L37" s="26">
        <v>338</v>
      </c>
      <c r="M37" s="27">
        <f t="shared" si="3"/>
        <v>1.7217665936528959E-2</v>
      </c>
      <c r="N37" s="13" t="s">
        <v>134</v>
      </c>
      <c r="O37" s="35">
        <v>2020130010141</v>
      </c>
      <c r="P37" s="4" t="s">
        <v>135</v>
      </c>
      <c r="Q37" s="80" t="s">
        <v>147</v>
      </c>
      <c r="R37" s="33">
        <v>3</v>
      </c>
      <c r="S37" s="59"/>
      <c r="T37" s="16"/>
      <c r="U37" s="16"/>
      <c r="V37" s="16"/>
      <c r="W37" s="21"/>
      <c r="X37" s="16" t="s">
        <v>37</v>
      </c>
      <c r="Y37" s="16" t="s">
        <v>36</v>
      </c>
      <c r="Z37" s="30"/>
      <c r="AA37" s="61" t="s">
        <v>141</v>
      </c>
      <c r="AB37" s="4" t="s">
        <v>135</v>
      </c>
      <c r="AC37" s="30"/>
      <c r="AD37" s="28"/>
      <c r="AE37" s="21"/>
      <c r="AF37" s="19"/>
    </row>
    <row r="38" spans="1:32" ht="98" x14ac:dyDescent="0.35">
      <c r="A38" s="55" t="s">
        <v>47</v>
      </c>
      <c r="B38" s="4" t="s">
        <v>48</v>
      </c>
      <c r="C38" s="5" t="s">
        <v>49</v>
      </c>
      <c r="D38" s="6">
        <v>1049212</v>
      </c>
      <c r="E38" s="7" t="s">
        <v>50</v>
      </c>
      <c r="F38" s="8" t="s">
        <v>51</v>
      </c>
      <c r="G38" s="8" t="s">
        <v>130</v>
      </c>
      <c r="H38" s="56" t="s">
        <v>131</v>
      </c>
      <c r="I38" s="5" t="s">
        <v>132</v>
      </c>
      <c r="J38" s="57" t="s">
        <v>133</v>
      </c>
      <c r="K38" s="9">
        <v>19631</v>
      </c>
      <c r="L38" s="26">
        <v>338</v>
      </c>
      <c r="M38" s="27">
        <f t="shared" si="3"/>
        <v>1.7217665936528959E-2</v>
      </c>
      <c r="N38" s="13" t="s">
        <v>134</v>
      </c>
      <c r="O38" s="35">
        <v>2020130010141</v>
      </c>
      <c r="P38" s="4" t="s">
        <v>135</v>
      </c>
      <c r="Q38" s="80" t="s">
        <v>148</v>
      </c>
      <c r="R38" s="33">
        <v>3</v>
      </c>
      <c r="S38" s="59"/>
      <c r="T38" s="16"/>
      <c r="U38" s="16"/>
      <c r="V38" s="16"/>
      <c r="W38" s="21"/>
      <c r="X38" s="16" t="s">
        <v>37</v>
      </c>
      <c r="Y38" s="16" t="s">
        <v>36</v>
      </c>
      <c r="Z38" s="30"/>
      <c r="AA38" s="61" t="s">
        <v>141</v>
      </c>
      <c r="AB38" s="4" t="s">
        <v>135</v>
      </c>
      <c r="AC38" s="30"/>
      <c r="AD38" s="28"/>
      <c r="AE38" s="21"/>
      <c r="AF38" s="19"/>
    </row>
    <row r="39" spans="1:32" ht="98" x14ac:dyDescent="0.35">
      <c r="A39" s="13" t="s">
        <v>47</v>
      </c>
      <c r="B39" s="4" t="s">
        <v>48</v>
      </c>
      <c r="C39" s="5" t="s">
        <v>49</v>
      </c>
      <c r="D39" s="6">
        <v>1049212</v>
      </c>
      <c r="E39" s="7" t="s">
        <v>50</v>
      </c>
      <c r="F39" s="8" t="s">
        <v>51</v>
      </c>
      <c r="G39" s="8" t="s">
        <v>130</v>
      </c>
      <c r="H39" s="56" t="s">
        <v>131</v>
      </c>
      <c r="I39" s="5" t="s">
        <v>132</v>
      </c>
      <c r="J39" s="57" t="s">
        <v>133</v>
      </c>
      <c r="K39" s="9">
        <v>19631</v>
      </c>
      <c r="L39" s="26">
        <v>338</v>
      </c>
      <c r="M39" s="27">
        <f t="shared" si="3"/>
        <v>1.7217665936528959E-2</v>
      </c>
      <c r="N39" s="13" t="s">
        <v>134</v>
      </c>
      <c r="O39" s="35">
        <v>2020130010141</v>
      </c>
      <c r="P39" s="4" t="s">
        <v>135</v>
      </c>
      <c r="Q39" s="80" t="s">
        <v>149</v>
      </c>
      <c r="R39" s="33">
        <v>336</v>
      </c>
      <c r="S39" s="59"/>
      <c r="T39" s="16"/>
      <c r="U39" s="16"/>
      <c r="V39" s="16"/>
      <c r="W39" s="21"/>
      <c r="X39" s="16" t="s">
        <v>37</v>
      </c>
      <c r="Y39" s="16" t="s">
        <v>36</v>
      </c>
      <c r="Z39" s="30"/>
      <c r="AA39" s="61" t="s">
        <v>138</v>
      </c>
      <c r="AB39" s="4" t="s">
        <v>135</v>
      </c>
      <c r="AC39" s="30"/>
      <c r="AD39" s="28"/>
      <c r="AE39" s="21"/>
      <c r="AF39" s="19"/>
    </row>
    <row r="40" spans="1:32" ht="98" x14ac:dyDescent="0.35">
      <c r="A40" s="13" t="s">
        <v>47</v>
      </c>
      <c r="B40" s="4" t="s">
        <v>48</v>
      </c>
      <c r="C40" s="5" t="s">
        <v>49</v>
      </c>
      <c r="D40" s="6">
        <v>1049212</v>
      </c>
      <c r="E40" s="7" t="s">
        <v>50</v>
      </c>
      <c r="F40" s="8" t="s">
        <v>51</v>
      </c>
      <c r="G40" s="8" t="s">
        <v>130</v>
      </c>
      <c r="H40" s="56" t="s">
        <v>131</v>
      </c>
      <c r="I40" s="5" t="s">
        <v>132</v>
      </c>
      <c r="J40" s="57" t="s">
        <v>133</v>
      </c>
      <c r="K40" s="9">
        <v>19631</v>
      </c>
      <c r="L40" s="26">
        <v>338</v>
      </c>
      <c r="M40" s="27">
        <f t="shared" si="3"/>
        <v>1.7217665936528959E-2</v>
      </c>
      <c r="N40" s="13" t="s">
        <v>134</v>
      </c>
      <c r="O40" s="35">
        <v>2020130010141</v>
      </c>
      <c r="P40" s="4" t="s">
        <v>135</v>
      </c>
      <c r="Q40" s="80" t="s">
        <v>150</v>
      </c>
      <c r="R40" s="33">
        <v>36</v>
      </c>
      <c r="S40" s="59"/>
      <c r="T40" s="16"/>
      <c r="U40" s="16"/>
      <c r="V40" s="16"/>
      <c r="W40" s="21"/>
      <c r="X40" s="16" t="s">
        <v>37</v>
      </c>
      <c r="Y40" s="16" t="s">
        <v>36</v>
      </c>
      <c r="Z40" s="30"/>
      <c r="AA40" s="61" t="s">
        <v>138</v>
      </c>
      <c r="AB40" s="4" t="s">
        <v>135</v>
      </c>
      <c r="AC40" s="30"/>
      <c r="AD40" s="28"/>
      <c r="AE40" s="21"/>
      <c r="AF40" s="19"/>
    </row>
    <row r="41" spans="1:32" ht="98" x14ac:dyDescent="0.35">
      <c r="A41" s="13" t="s">
        <v>47</v>
      </c>
      <c r="B41" s="4" t="s">
        <v>48</v>
      </c>
      <c r="C41" s="5" t="s">
        <v>49</v>
      </c>
      <c r="D41" s="6">
        <v>1049212</v>
      </c>
      <c r="E41" s="7" t="s">
        <v>50</v>
      </c>
      <c r="F41" s="8" t="s">
        <v>51</v>
      </c>
      <c r="G41" s="8" t="s">
        <v>130</v>
      </c>
      <c r="H41" s="56" t="s">
        <v>131</v>
      </c>
      <c r="I41" s="5" t="s">
        <v>132</v>
      </c>
      <c r="J41" s="57" t="s">
        <v>133</v>
      </c>
      <c r="K41" s="9">
        <v>19631</v>
      </c>
      <c r="L41" s="26">
        <v>338</v>
      </c>
      <c r="M41" s="27">
        <f t="shared" si="3"/>
        <v>1.7217665936528959E-2</v>
      </c>
      <c r="N41" s="13" t="s">
        <v>134</v>
      </c>
      <c r="O41" s="35">
        <v>2020130010141</v>
      </c>
      <c r="P41" s="4" t="s">
        <v>135</v>
      </c>
      <c r="Q41" s="80" t="s">
        <v>72</v>
      </c>
      <c r="R41" s="33">
        <v>8</v>
      </c>
      <c r="S41" s="59"/>
      <c r="T41" s="16"/>
      <c r="U41" s="16"/>
      <c r="V41" s="16"/>
      <c r="W41" s="21"/>
      <c r="X41" s="16" t="s">
        <v>37</v>
      </c>
      <c r="Y41" s="16" t="s">
        <v>36</v>
      </c>
      <c r="Z41" s="30"/>
      <c r="AA41" s="61" t="s">
        <v>142</v>
      </c>
      <c r="AB41" s="4" t="s">
        <v>135</v>
      </c>
      <c r="AC41" s="30"/>
      <c r="AD41" s="28"/>
      <c r="AE41" s="21"/>
      <c r="AF41" s="19"/>
    </row>
    <row r="42" spans="1:32" s="54" customFormat="1" ht="70" hidden="1" x14ac:dyDescent="0.35">
      <c r="A42" s="13" t="s">
        <v>47</v>
      </c>
      <c r="B42" s="46" t="s">
        <v>48</v>
      </c>
      <c r="C42" s="47" t="s">
        <v>49</v>
      </c>
      <c r="D42" s="48">
        <v>1049212</v>
      </c>
      <c r="E42" s="46" t="s">
        <v>85</v>
      </c>
      <c r="F42" s="49" t="s">
        <v>86</v>
      </c>
      <c r="G42" s="47" t="s">
        <v>87</v>
      </c>
      <c r="H42" s="50">
        <v>5026</v>
      </c>
      <c r="I42" s="47" t="s">
        <v>88</v>
      </c>
      <c r="J42" s="51">
        <v>5400</v>
      </c>
      <c r="K42" s="51">
        <v>3400</v>
      </c>
      <c r="L42" s="26">
        <v>3463</v>
      </c>
      <c r="M42" s="27">
        <v>1</v>
      </c>
      <c r="N42" s="46" t="s">
        <v>89</v>
      </c>
      <c r="O42" s="52">
        <v>2020130010053</v>
      </c>
      <c r="P42" s="46" t="s">
        <v>90</v>
      </c>
      <c r="Q42" s="87" t="s">
        <v>151</v>
      </c>
      <c r="R42" s="51">
        <v>2106</v>
      </c>
      <c r="S42" s="32">
        <v>1207</v>
      </c>
      <c r="T42" s="53"/>
      <c r="U42" s="53"/>
      <c r="V42" s="53"/>
      <c r="W42" s="21">
        <f t="shared" ref="W42" si="4">+S42/R42</f>
        <v>0.57312440645773977</v>
      </c>
      <c r="X42" s="53" t="s">
        <v>91</v>
      </c>
      <c r="Y42" s="53" t="s">
        <v>92</v>
      </c>
      <c r="Z42" s="30"/>
      <c r="AA42" s="69">
        <v>1373850996.01</v>
      </c>
      <c r="AB42" s="46" t="s">
        <v>89</v>
      </c>
      <c r="AC42" s="30"/>
      <c r="AD42" s="28"/>
      <c r="AE42" s="21"/>
      <c r="AF42" s="19"/>
    </row>
    <row r="43" spans="1:32" ht="70" hidden="1" x14ac:dyDescent="0.35">
      <c r="A43" s="13" t="s">
        <v>47</v>
      </c>
      <c r="B43" s="4" t="s">
        <v>48</v>
      </c>
      <c r="C43" s="5" t="s">
        <v>49</v>
      </c>
      <c r="D43" s="6">
        <v>1049212</v>
      </c>
      <c r="E43" s="4" t="s">
        <v>85</v>
      </c>
      <c r="F43" s="29" t="s">
        <v>86</v>
      </c>
      <c r="G43" s="5" t="s">
        <v>87</v>
      </c>
      <c r="H43" s="9">
        <v>5026</v>
      </c>
      <c r="I43" s="5" t="s">
        <v>88</v>
      </c>
      <c r="J43" s="10">
        <v>5400</v>
      </c>
      <c r="K43" s="10">
        <v>3400</v>
      </c>
      <c r="L43" s="26">
        <v>3463</v>
      </c>
      <c r="M43" s="27">
        <v>1</v>
      </c>
      <c r="N43" s="13" t="s">
        <v>89</v>
      </c>
      <c r="O43" s="35">
        <v>2020130010053</v>
      </c>
      <c r="P43" s="4" t="s">
        <v>90</v>
      </c>
      <c r="Q43" s="80" t="s">
        <v>152</v>
      </c>
      <c r="R43" s="10">
        <v>1512</v>
      </c>
      <c r="S43" s="32">
        <v>1071</v>
      </c>
      <c r="T43" s="16"/>
      <c r="U43" s="16"/>
      <c r="V43" s="16"/>
      <c r="W43" s="21">
        <f t="shared" ref="W43" si="5">+S43/R43</f>
        <v>0.70833333333333337</v>
      </c>
      <c r="X43" s="16" t="s">
        <v>91</v>
      </c>
      <c r="Y43" s="16" t="s">
        <v>92</v>
      </c>
      <c r="Z43" s="30"/>
      <c r="AA43" s="69">
        <v>1373850996.01</v>
      </c>
      <c r="AB43" s="46" t="s">
        <v>89</v>
      </c>
      <c r="AC43" s="30"/>
      <c r="AD43" s="28"/>
      <c r="AE43" s="21"/>
      <c r="AF43" s="19"/>
    </row>
    <row r="44" spans="1:32" ht="70" hidden="1" x14ac:dyDescent="0.35">
      <c r="A44" s="13" t="s">
        <v>47</v>
      </c>
      <c r="B44" s="4" t="s">
        <v>48</v>
      </c>
      <c r="C44" s="5" t="s">
        <v>49</v>
      </c>
      <c r="D44" s="6">
        <v>1049212</v>
      </c>
      <c r="E44" s="4" t="s">
        <v>85</v>
      </c>
      <c r="F44" s="29" t="s">
        <v>86</v>
      </c>
      <c r="G44" s="5" t="s">
        <v>87</v>
      </c>
      <c r="H44" s="9">
        <v>5026</v>
      </c>
      <c r="I44" s="5" t="s">
        <v>88</v>
      </c>
      <c r="J44" s="10">
        <v>5400</v>
      </c>
      <c r="K44" s="10">
        <v>3400</v>
      </c>
      <c r="L44" s="26">
        <v>3463</v>
      </c>
      <c r="M44" s="27">
        <v>1</v>
      </c>
      <c r="N44" s="13" t="s">
        <v>89</v>
      </c>
      <c r="O44" s="35">
        <v>2020130010053</v>
      </c>
      <c r="P44" s="4" t="s">
        <v>90</v>
      </c>
      <c r="Q44" s="80" t="s">
        <v>153</v>
      </c>
      <c r="R44" s="3">
        <v>1458</v>
      </c>
      <c r="S44" s="32">
        <v>918</v>
      </c>
      <c r="T44" s="16"/>
      <c r="U44" s="16"/>
      <c r="V44" s="16"/>
      <c r="W44" s="21">
        <f t="shared" ref="W44" si="6">+S44/R44</f>
        <v>0.62962962962962965</v>
      </c>
      <c r="X44" s="16" t="s">
        <v>91</v>
      </c>
      <c r="Y44" s="16" t="s">
        <v>92</v>
      </c>
      <c r="Z44" s="30"/>
      <c r="AA44" s="69">
        <v>2022772095.3</v>
      </c>
      <c r="AB44" s="46" t="s">
        <v>89</v>
      </c>
      <c r="AC44" s="30"/>
      <c r="AD44" s="28"/>
      <c r="AE44" s="21"/>
      <c r="AF44" s="19"/>
    </row>
    <row r="45" spans="1:32" ht="70" hidden="1" x14ac:dyDescent="0.35">
      <c r="A45" s="13" t="s">
        <v>47</v>
      </c>
      <c r="B45" s="4" t="s">
        <v>48</v>
      </c>
      <c r="C45" s="5" t="s">
        <v>49</v>
      </c>
      <c r="D45" s="6">
        <v>1049212</v>
      </c>
      <c r="E45" s="4" t="s">
        <v>85</v>
      </c>
      <c r="F45" s="29" t="s">
        <v>86</v>
      </c>
      <c r="G45" s="5" t="s">
        <v>87</v>
      </c>
      <c r="H45" s="9">
        <v>5026</v>
      </c>
      <c r="I45" s="5" t="s">
        <v>88</v>
      </c>
      <c r="J45" s="10">
        <v>5400</v>
      </c>
      <c r="K45" s="10">
        <v>3400</v>
      </c>
      <c r="L45" s="26">
        <v>3463</v>
      </c>
      <c r="M45" s="27">
        <v>1</v>
      </c>
      <c r="N45" s="13" t="s">
        <v>89</v>
      </c>
      <c r="O45" s="35">
        <v>2020130010053</v>
      </c>
      <c r="P45" s="4" t="s">
        <v>90</v>
      </c>
      <c r="Q45" s="2" t="s">
        <v>154</v>
      </c>
      <c r="R45" s="3">
        <v>324</v>
      </c>
      <c r="S45" s="32">
        <v>204</v>
      </c>
      <c r="T45" s="16"/>
      <c r="U45" s="16"/>
      <c r="V45" s="16"/>
      <c r="W45" s="21">
        <f t="shared" ref="W45" si="7">+S45/R45</f>
        <v>0.62962962962962965</v>
      </c>
      <c r="X45" s="16" t="s">
        <v>91</v>
      </c>
      <c r="Y45" s="16" t="s">
        <v>92</v>
      </c>
      <c r="Z45" s="30"/>
      <c r="AA45" s="69">
        <v>465777293.12</v>
      </c>
      <c r="AB45" s="46" t="s">
        <v>89</v>
      </c>
      <c r="AC45" s="30"/>
      <c r="AD45" s="28"/>
      <c r="AE45" s="21"/>
      <c r="AF45" s="19"/>
    </row>
    <row r="46" spans="1:32" ht="70" hidden="1" x14ac:dyDescent="0.35">
      <c r="A46" s="13" t="s">
        <v>47</v>
      </c>
      <c r="B46" s="4" t="s">
        <v>48</v>
      </c>
      <c r="C46" s="5" t="s">
        <v>49</v>
      </c>
      <c r="D46" s="6">
        <v>1049212</v>
      </c>
      <c r="E46" s="4" t="s">
        <v>85</v>
      </c>
      <c r="F46" s="29" t="s">
        <v>86</v>
      </c>
      <c r="G46" s="5" t="s">
        <v>87</v>
      </c>
      <c r="H46" s="9">
        <v>5026</v>
      </c>
      <c r="I46" s="5" t="s">
        <v>88</v>
      </c>
      <c r="J46" s="10">
        <v>5400</v>
      </c>
      <c r="K46" s="10">
        <v>3400</v>
      </c>
      <c r="L46" s="26">
        <v>3463</v>
      </c>
      <c r="M46" s="27">
        <v>1</v>
      </c>
      <c r="N46" s="13" t="s">
        <v>89</v>
      </c>
      <c r="O46" s="35">
        <v>2020130010053</v>
      </c>
      <c r="P46" s="4" t="s">
        <v>90</v>
      </c>
      <c r="Q46" s="120" t="s">
        <v>155</v>
      </c>
      <c r="R46" s="3">
        <v>54</v>
      </c>
      <c r="S46" s="32">
        <v>50</v>
      </c>
      <c r="T46" s="16"/>
      <c r="U46" s="16"/>
      <c r="V46" s="16"/>
      <c r="W46" s="21">
        <f t="shared" ref="W46" si="8">+S46/R46</f>
        <v>0.92592592592592593</v>
      </c>
      <c r="X46" s="16" t="s">
        <v>91</v>
      </c>
      <c r="Y46" s="16" t="s">
        <v>92</v>
      </c>
      <c r="Z46" s="30"/>
      <c r="AA46" s="69">
        <v>561109209.00999999</v>
      </c>
      <c r="AB46" s="46" t="s">
        <v>89</v>
      </c>
      <c r="AC46" s="30"/>
      <c r="AD46" s="28"/>
      <c r="AE46" s="21"/>
      <c r="AF46" s="19"/>
    </row>
    <row r="47" spans="1:32" ht="70" hidden="1" x14ac:dyDescent="0.35">
      <c r="A47" s="13" t="s">
        <v>47</v>
      </c>
      <c r="B47" s="4" t="s">
        <v>48</v>
      </c>
      <c r="C47" s="5" t="s">
        <v>49</v>
      </c>
      <c r="D47" s="6">
        <v>1049212</v>
      </c>
      <c r="E47" s="4" t="s">
        <v>85</v>
      </c>
      <c r="F47" s="29" t="s">
        <v>86</v>
      </c>
      <c r="G47" s="5" t="s">
        <v>87</v>
      </c>
      <c r="H47" s="9">
        <v>5026</v>
      </c>
      <c r="I47" s="5" t="s">
        <v>88</v>
      </c>
      <c r="J47" s="10">
        <v>5400</v>
      </c>
      <c r="K47" s="10">
        <v>3400</v>
      </c>
      <c r="L47" s="26">
        <v>3463</v>
      </c>
      <c r="M47" s="27">
        <v>1</v>
      </c>
      <c r="N47" s="13" t="s">
        <v>89</v>
      </c>
      <c r="O47" s="35">
        <v>2020130010053</v>
      </c>
      <c r="P47" s="4" t="s">
        <v>90</v>
      </c>
      <c r="Q47" s="2" t="s">
        <v>156</v>
      </c>
      <c r="R47" s="3">
        <v>1</v>
      </c>
      <c r="S47" s="32">
        <v>1</v>
      </c>
      <c r="T47" s="16"/>
      <c r="U47" s="16"/>
      <c r="V47" s="16"/>
      <c r="W47" s="21">
        <f t="shared" ref="W47" si="9">+S47/R47</f>
        <v>1</v>
      </c>
      <c r="X47" s="16" t="s">
        <v>91</v>
      </c>
      <c r="Y47" s="16" t="s">
        <v>92</v>
      </c>
      <c r="Z47" s="30"/>
      <c r="AA47" s="69">
        <v>271363043.70999998</v>
      </c>
      <c r="AB47" s="46" t="s">
        <v>89</v>
      </c>
      <c r="AC47" s="30"/>
      <c r="AD47" s="28"/>
      <c r="AE47" s="21"/>
      <c r="AF47" s="19"/>
    </row>
    <row r="48" spans="1:32" ht="70" hidden="1" x14ac:dyDescent="0.35">
      <c r="A48" s="13" t="s">
        <v>47</v>
      </c>
      <c r="B48" s="4" t="s">
        <v>48</v>
      </c>
      <c r="C48" s="5" t="s">
        <v>49</v>
      </c>
      <c r="D48" s="6">
        <v>1049212</v>
      </c>
      <c r="E48" s="4" t="s">
        <v>85</v>
      </c>
      <c r="F48" s="29" t="s">
        <v>86</v>
      </c>
      <c r="G48" s="5" t="s">
        <v>87</v>
      </c>
      <c r="H48" s="9">
        <v>5026</v>
      </c>
      <c r="I48" s="5" t="s">
        <v>88</v>
      </c>
      <c r="J48" s="10">
        <v>5400</v>
      </c>
      <c r="K48" s="10">
        <v>3400</v>
      </c>
      <c r="L48" s="26">
        <v>3463</v>
      </c>
      <c r="M48" s="27">
        <v>1</v>
      </c>
      <c r="N48" s="13" t="s">
        <v>89</v>
      </c>
      <c r="O48" s="35">
        <v>2020130010053</v>
      </c>
      <c r="P48" s="4" t="s">
        <v>90</v>
      </c>
      <c r="Q48" s="2" t="s">
        <v>157</v>
      </c>
      <c r="R48" s="3">
        <v>4</v>
      </c>
      <c r="S48" s="32">
        <v>1</v>
      </c>
      <c r="T48" s="16"/>
      <c r="U48" s="16"/>
      <c r="V48" s="16"/>
      <c r="W48" s="21">
        <f t="shared" ref="W48" si="10">+S48/R48</f>
        <v>0.25</v>
      </c>
      <c r="X48" s="16" t="s">
        <v>91</v>
      </c>
      <c r="Y48" s="16" t="s">
        <v>92</v>
      </c>
      <c r="Z48" s="30"/>
      <c r="AA48" s="69">
        <v>1098052827.9100001</v>
      </c>
      <c r="AB48" s="46" t="s">
        <v>89</v>
      </c>
      <c r="AC48" s="30"/>
      <c r="AD48" s="28"/>
      <c r="AE48" s="21"/>
      <c r="AF48" s="19"/>
    </row>
    <row r="49" spans="1:32" ht="70" hidden="1" x14ac:dyDescent="0.35">
      <c r="A49" s="13" t="s">
        <v>47</v>
      </c>
      <c r="B49" s="4" t="s">
        <v>48</v>
      </c>
      <c r="C49" s="5" t="s">
        <v>49</v>
      </c>
      <c r="D49" s="6">
        <v>1049212</v>
      </c>
      <c r="E49" s="4" t="s">
        <v>85</v>
      </c>
      <c r="F49" s="29" t="s">
        <v>86</v>
      </c>
      <c r="G49" s="5" t="s">
        <v>87</v>
      </c>
      <c r="H49" s="9">
        <v>5026</v>
      </c>
      <c r="I49" s="5" t="s">
        <v>88</v>
      </c>
      <c r="J49" s="10">
        <v>5400</v>
      </c>
      <c r="K49" s="10">
        <v>3400</v>
      </c>
      <c r="L49" s="26">
        <v>3463</v>
      </c>
      <c r="M49" s="27">
        <v>1</v>
      </c>
      <c r="N49" s="13" t="s">
        <v>89</v>
      </c>
      <c r="O49" s="35">
        <v>2020130010053</v>
      </c>
      <c r="P49" s="4" t="s">
        <v>90</v>
      </c>
      <c r="Q49" s="2" t="s">
        <v>176</v>
      </c>
      <c r="R49" s="3">
        <v>8</v>
      </c>
      <c r="S49" s="32">
        <v>2</v>
      </c>
      <c r="T49" s="16"/>
      <c r="U49" s="16"/>
      <c r="V49" s="16"/>
      <c r="W49" s="21">
        <f t="shared" ref="W49" si="11">+S49/R49</f>
        <v>0.25</v>
      </c>
      <c r="X49" s="16" t="s">
        <v>91</v>
      </c>
      <c r="Y49" s="16" t="s">
        <v>92</v>
      </c>
      <c r="Z49" s="30"/>
      <c r="AA49" s="69">
        <v>76218198.450000003</v>
      </c>
      <c r="AB49" s="46" t="s">
        <v>89</v>
      </c>
      <c r="AC49" s="30"/>
      <c r="AD49" s="28"/>
      <c r="AE49" s="21"/>
      <c r="AF49" s="19"/>
    </row>
    <row r="50" spans="1:32" ht="70" hidden="1" x14ac:dyDescent="0.35">
      <c r="A50" s="13" t="s">
        <v>47</v>
      </c>
      <c r="B50" s="4" t="s">
        <v>48</v>
      </c>
      <c r="C50" s="5" t="s">
        <v>49</v>
      </c>
      <c r="D50" s="6">
        <v>1049212</v>
      </c>
      <c r="E50" s="4" t="s">
        <v>85</v>
      </c>
      <c r="F50" s="29" t="s">
        <v>86</v>
      </c>
      <c r="G50" s="5" t="s">
        <v>87</v>
      </c>
      <c r="H50" s="9">
        <v>5026</v>
      </c>
      <c r="I50" s="5" t="s">
        <v>88</v>
      </c>
      <c r="J50" s="10">
        <v>5400</v>
      </c>
      <c r="K50" s="10">
        <v>3400</v>
      </c>
      <c r="L50" s="26">
        <v>3463</v>
      </c>
      <c r="M50" s="27">
        <v>1</v>
      </c>
      <c r="N50" s="13" t="s">
        <v>89</v>
      </c>
      <c r="O50" s="35">
        <v>2020130010053</v>
      </c>
      <c r="P50" s="4" t="s">
        <v>90</v>
      </c>
      <c r="Q50" s="2" t="s">
        <v>158</v>
      </c>
      <c r="R50" s="3">
        <v>54</v>
      </c>
      <c r="S50" s="32">
        <v>50</v>
      </c>
      <c r="T50" s="16"/>
      <c r="U50" s="16"/>
      <c r="V50" s="16"/>
      <c r="W50" s="21">
        <f t="shared" ref="W50" si="12">+S50/R50</f>
        <v>0.92592592592592593</v>
      </c>
      <c r="X50" s="16" t="s">
        <v>91</v>
      </c>
      <c r="Y50" s="16" t="s">
        <v>92</v>
      </c>
      <c r="Z50" s="30"/>
      <c r="AA50" s="69">
        <v>1259734000</v>
      </c>
      <c r="AB50" s="46" t="s">
        <v>89</v>
      </c>
      <c r="AC50" s="30"/>
      <c r="AD50" s="28"/>
      <c r="AE50" s="21"/>
      <c r="AF50" s="19"/>
    </row>
    <row r="51" spans="1:32" ht="70" hidden="1" x14ac:dyDescent="0.35">
      <c r="A51" s="13" t="s">
        <v>47</v>
      </c>
      <c r="B51" s="4" t="s">
        <v>48</v>
      </c>
      <c r="C51" s="5" t="s">
        <v>49</v>
      </c>
      <c r="D51" s="6">
        <v>1049212</v>
      </c>
      <c r="E51" s="4" t="s">
        <v>85</v>
      </c>
      <c r="F51" s="29" t="s">
        <v>86</v>
      </c>
      <c r="G51" s="5" t="s">
        <v>87</v>
      </c>
      <c r="H51" s="9">
        <v>5026</v>
      </c>
      <c r="I51" s="5" t="s">
        <v>88</v>
      </c>
      <c r="J51" s="10">
        <v>5400</v>
      </c>
      <c r="K51" s="10">
        <v>3400</v>
      </c>
      <c r="L51" s="26">
        <v>3463</v>
      </c>
      <c r="M51" s="27">
        <v>1</v>
      </c>
      <c r="N51" s="13" t="s">
        <v>89</v>
      </c>
      <c r="O51" s="35">
        <v>2020130010053</v>
      </c>
      <c r="P51" s="4" t="s">
        <v>90</v>
      </c>
      <c r="Q51" s="2" t="s">
        <v>159</v>
      </c>
      <c r="R51" s="3">
        <v>37</v>
      </c>
      <c r="S51" s="32">
        <v>37</v>
      </c>
      <c r="T51" s="16"/>
      <c r="U51" s="16"/>
      <c r="V51" s="16"/>
      <c r="W51" s="21">
        <f t="shared" ref="W51:W52" si="13">+S51/R51</f>
        <v>1</v>
      </c>
      <c r="X51" s="16" t="s">
        <v>91</v>
      </c>
      <c r="Y51" s="16" t="s">
        <v>92</v>
      </c>
      <c r="Z51" s="30"/>
      <c r="AA51" s="69">
        <v>1215663853.7</v>
      </c>
      <c r="AB51" s="46" t="s">
        <v>89</v>
      </c>
      <c r="AC51" s="30"/>
      <c r="AD51" s="28"/>
      <c r="AE51" s="21"/>
      <c r="AF51" s="19"/>
    </row>
    <row r="52" spans="1:32" ht="70" hidden="1" x14ac:dyDescent="0.35">
      <c r="A52" s="13" t="s">
        <v>47</v>
      </c>
      <c r="B52" s="4" t="s">
        <v>48</v>
      </c>
      <c r="C52" s="5" t="s">
        <v>49</v>
      </c>
      <c r="D52" s="6">
        <v>1049212</v>
      </c>
      <c r="E52" s="4" t="s">
        <v>85</v>
      </c>
      <c r="F52" s="29" t="s">
        <v>86</v>
      </c>
      <c r="G52" s="5" t="s">
        <v>87</v>
      </c>
      <c r="H52" s="9">
        <v>5026</v>
      </c>
      <c r="I52" s="5" t="s">
        <v>88</v>
      </c>
      <c r="J52" s="10">
        <v>5400</v>
      </c>
      <c r="K52" s="10">
        <v>3400</v>
      </c>
      <c r="L52" s="26">
        <v>3463</v>
      </c>
      <c r="M52" s="27">
        <v>1</v>
      </c>
      <c r="N52" s="13" t="s">
        <v>89</v>
      </c>
      <c r="O52" s="35">
        <v>2020130010053</v>
      </c>
      <c r="P52" s="4" t="s">
        <v>90</v>
      </c>
      <c r="Q52" s="2" t="s">
        <v>160</v>
      </c>
      <c r="R52" s="3">
        <v>17</v>
      </c>
      <c r="S52" s="32">
        <v>17</v>
      </c>
      <c r="T52" s="16"/>
      <c r="U52" s="16"/>
      <c r="V52" s="16"/>
      <c r="W52" s="21">
        <f t="shared" si="13"/>
        <v>1</v>
      </c>
      <c r="X52" s="16" t="s">
        <v>91</v>
      </c>
      <c r="Y52" s="16" t="s">
        <v>92</v>
      </c>
      <c r="Z52" s="30"/>
      <c r="AA52" s="69">
        <v>112812000</v>
      </c>
      <c r="AB52" s="46" t="s">
        <v>89</v>
      </c>
      <c r="AC52" s="30"/>
      <c r="AD52" s="28"/>
      <c r="AE52" s="21"/>
      <c r="AF52" s="19"/>
    </row>
    <row r="53" spans="1:32" ht="70" hidden="1" x14ac:dyDescent="0.35">
      <c r="A53" s="13" t="s">
        <v>47</v>
      </c>
      <c r="B53" s="4" t="s">
        <v>48</v>
      </c>
      <c r="C53" s="5" t="s">
        <v>49</v>
      </c>
      <c r="D53" s="6">
        <v>1049212</v>
      </c>
      <c r="E53" s="4" t="s">
        <v>85</v>
      </c>
      <c r="F53" s="29" t="s">
        <v>86</v>
      </c>
      <c r="G53" s="5" t="s">
        <v>87</v>
      </c>
      <c r="H53" s="9">
        <v>5026</v>
      </c>
      <c r="I53" s="5" t="s">
        <v>88</v>
      </c>
      <c r="J53" s="10">
        <v>5400</v>
      </c>
      <c r="K53" s="10">
        <v>3400</v>
      </c>
      <c r="L53" s="26">
        <v>3463</v>
      </c>
      <c r="M53" s="27">
        <v>1</v>
      </c>
      <c r="N53" s="13" t="s">
        <v>89</v>
      </c>
      <c r="O53" s="35">
        <v>2020130010053</v>
      </c>
      <c r="P53" s="4" t="s">
        <v>90</v>
      </c>
      <c r="Q53" s="2" t="s">
        <v>161</v>
      </c>
      <c r="R53" s="3">
        <v>14</v>
      </c>
      <c r="S53" s="32">
        <v>2</v>
      </c>
      <c r="T53" s="16"/>
      <c r="U53" s="16"/>
      <c r="V53" s="16"/>
      <c r="W53" s="21">
        <f t="shared" ref="W53:W56" si="14">+S53/R53</f>
        <v>0.14285714285714285</v>
      </c>
      <c r="X53" s="16" t="s">
        <v>91</v>
      </c>
      <c r="Y53" s="16" t="s">
        <v>92</v>
      </c>
      <c r="Z53" s="30"/>
      <c r="AA53" s="69">
        <v>383553736</v>
      </c>
      <c r="AB53" s="46" t="s">
        <v>89</v>
      </c>
      <c r="AC53" s="30"/>
      <c r="AD53" s="28"/>
      <c r="AE53" s="21"/>
      <c r="AF53" s="19"/>
    </row>
    <row r="54" spans="1:32" ht="119.25" hidden="1" customHeight="1" x14ac:dyDescent="0.35">
      <c r="A54" s="13" t="s">
        <v>47</v>
      </c>
      <c r="B54" s="4" t="s">
        <v>48</v>
      </c>
      <c r="C54" s="5" t="s">
        <v>49</v>
      </c>
      <c r="D54" s="6">
        <v>1049212</v>
      </c>
      <c r="E54" s="4" t="s">
        <v>85</v>
      </c>
      <c r="F54" s="29" t="s">
        <v>86</v>
      </c>
      <c r="G54" s="29" t="s">
        <v>108</v>
      </c>
      <c r="H54" s="9">
        <v>10176</v>
      </c>
      <c r="I54" s="5" t="s">
        <v>109</v>
      </c>
      <c r="J54" s="10">
        <v>10176</v>
      </c>
      <c r="K54" s="10">
        <v>10176</v>
      </c>
      <c r="L54" s="26">
        <v>0</v>
      </c>
      <c r="M54" s="27">
        <v>0</v>
      </c>
      <c r="N54" s="13" t="s">
        <v>110</v>
      </c>
      <c r="O54" s="60"/>
      <c r="P54" s="4" t="s">
        <v>111</v>
      </c>
      <c r="Q54" s="2" t="s">
        <v>112</v>
      </c>
      <c r="R54" s="3">
        <v>4</v>
      </c>
      <c r="S54" s="32">
        <v>1</v>
      </c>
      <c r="T54" s="16"/>
      <c r="U54" s="16"/>
      <c r="V54" s="16"/>
      <c r="W54" s="21">
        <f t="shared" si="14"/>
        <v>0.25</v>
      </c>
      <c r="X54" s="16" t="s">
        <v>91</v>
      </c>
      <c r="Y54" s="16" t="s">
        <v>92</v>
      </c>
      <c r="Z54" s="30"/>
      <c r="AA54" s="69" t="s">
        <v>113</v>
      </c>
      <c r="AB54" s="13" t="s">
        <v>110</v>
      </c>
      <c r="AC54" s="30"/>
      <c r="AD54" s="28"/>
      <c r="AE54" s="21"/>
      <c r="AF54" s="19"/>
    </row>
    <row r="55" spans="1:32" ht="119.25" hidden="1" customHeight="1" x14ac:dyDescent="0.35">
      <c r="A55" s="13" t="s">
        <v>47</v>
      </c>
      <c r="B55" s="4" t="s">
        <v>48</v>
      </c>
      <c r="C55" s="5" t="s">
        <v>49</v>
      </c>
      <c r="D55" s="6">
        <v>1049212</v>
      </c>
      <c r="E55" s="4" t="s">
        <v>85</v>
      </c>
      <c r="F55" s="29" t="s">
        <v>86</v>
      </c>
      <c r="G55" s="29" t="s">
        <v>108</v>
      </c>
      <c r="H55" s="9">
        <v>10176</v>
      </c>
      <c r="I55" s="5" t="s">
        <v>109</v>
      </c>
      <c r="J55" s="10">
        <v>10176</v>
      </c>
      <c r="K55" s="10">
        <v>10176</v>
      </c>
      <c r="L55" s="26">
        <v>0</v>
      </c>
      <c r="M55" s="27">
        <f t="shared" ref="M55:M63" si="15">L55/K55</f>
        <v>0</v>
      </c>
      <c r="N55" s="13" t="s">
        <v>110</v>
      </c>
      <c r="O55" s="60"/>
      <c r="P55" s="4" t="s">
        <v>111</v>
      </c>
      <c r="Q55" s="2" t="s">
        <v>114</v>
      </c>
      <c r="R55" s="3">
        <v>4</v>
      </c>
      <c r="S55" s="32">
        <v>1</v>
      </c>
      <c r="T55" s="16"/>
      <c r="U55" s="16"/>
      <c r="V55" s="16"/>
      <c r="W55" s="21">
        <f t="shared" si="14"/>
        <v>0.25</v>
      </c>
      <c r="X55" s="16" t="s">
        <v>91</v>
      </c>
      <c r="Y55" s="16" t="s">
        <v>92</v>
      </c>
      <c r="Z55" s="30"/>
      <c r="AA55" s="69" t="s">
        <v>113</v>
      </c>
      <c r="AB55" s="13" t="s">
        <v>110</v>
      </c>
      <c r="AC55" s="30"/>
      <c r="AD55" s="28"/>
      <c r="AE55" s="21"/>
      <c r="AF55" s="19"/>
    </row>
    <row r="56" spans="1:32" ht="119.25" hidden="1" customHeight="1" x14ac:dyDescent="0.35">
      <c r="A56" s="13" t="s">
        <v>47</v>
      </c>
      <c r="B56" s="4" t="s">
        <v>48</v>
      </c>
      <c r="C56" s="5" t="s">
        <v>49</v>
      </c>
      <c r="D56" s="6">
        <v>1049212</v>
      </c>
      <c r="E56" s="4" t="s">
        <v>85</v>
      </c>
      <c r="F56" s="29" t="s">
        <v>86</v>
      </c>
      <c r="G56" s="29" t="s">
        <v>108</v>
      </c>
      <c r="H56" s="9">
        <v>10176</v>
      </c>
      <c r="I56" s="5" t="s">
        <v>109</v>
      </c>
      <c r="J56" s="10">
        <v>10176</v>
      </c>
      <c r="K56" s="10">
        <v>10176</v>
      </c>
      <c r="L56" s="26">
        <v>0</v>
      </c>
      <c r="M56" s="27">
        <f t="shared" si="15"/>
        <v>0</v>
      </c>
      <c r="N56" s="13" t="s">
        <v>110</v>
      </c>
      <c r="O56" s="60"/>
      <c r="P56" s="4" t="s">
        <v>111</v>
      </c>
      <c r="Q56" s="2" t="s">
        <v>115</v>
      </c>
      <c r="R56" s="3">
        <v>4</v>
      </c>
      <c r="S56" s="32">
        <v>1</v>
      </c>
      <c r="T56" s="16"/>
      <c r="U56" s="16"/>
      <c r="V56" s="16"/>
      <c r="W56" s="21">
        <f t="shared" si="14"/>
        <v>0.25</v>
      </c>
      <c r="X56" s="16" t="s">
        <v>91</v>
      </c>
      <c r="Y56" s="16" t="s">
        <v>92</v>
      </c>
      <c r="Z56" s="30"/>
      <c r="AA56" s="69" t="s">
        <v>123</v>
      </c>
      <c r="AB56" s="13" t="s">
        <v>110</v>
      </c>
      <c r="AC56" s="30"/>
      <c r="AD56" s="28"/>
      <c r="AE56" s="21"/>
      <c r="AF56" s="19"/>
    </row>
    <row r="57" spans="1:32" ht="119.25" hidden="1" customHeight="1" x14ac:dyDescent="0.35">
      <c r="A57" s="13" t="s">
        <v>47</v>
      </c>
      <c r="B57" s="4" t="s">
        <v>48</v>
      </c>
      <c r="C57" s="5" t="s">
        <v>49</v>
      </c>
      <c r="D57" s="6">
        <v>1049212</v>
      </c>
      <c r="E57" s="4" t="s">
        <v>85</v>
      </c>
      <c r="F57" s="29" t="s">
        <v>86</v>
      </c>
      <c r="G57" s="29" t="s">
        <v>108</v>
      </c>
      <c r="H57" s="9">
        <v>10176</v>
      </c>
      <c r="I57" s="5" t="s">
        <v>109</v>
      </c>
      <c r="J57" s="10">
        <v>10176</v>
      </c>
      <c r="K57" s="10">
        <v>10176</v>
      </c>
      <c r="L57" s="26">
        <v>0</v>
      </c>
      <c r="M57" s="27">
        <f t="shared" si="15"/>
        <v>0</v>
      </c>
      <c r="N57" s="13" t="s">
        <v>110</v>
      </c>
      <c r="O57" s="60"/>
      <c r="P57" s="4" t="s">
        <v>111</v>
      </c>
      <c r="Q57" s="2" t="s">
        <v>116</v>
      </c>
      <c r="R57" s="3">
        <v>8</v>
      </c>
      <c r="S57" s="36"/>
      <c r="T57" s="16"/>
      <c r="U57" s="16"/>
      <c r="V57" s="16"/>
      <c r="W57" s="21"/>
      <c r="X57" s="16" t="s">
        <v>91</v>
      </c>
      <c r="Y57" s="16" t="s">
        <v>92</v>
      </c>
      <c r="Z57" s="30"/>
      <c r="AA57" s="69" t="s">
        <v>124</v>
      </c>
      <c r="AB57" s="13" t="s">
        <v>110</v>
      </c>
      <c r="AC57" s="30"/>
      <c r="AD57" s="28"/>
      <c r="AE57" s="21"/>
      <c r="AF57" s="19"/>
    </row>
    <row r="58" spans="1:32" ht="119.25" hidden="1" customHeight="1" x14ac:dyDescent="0.35">
      <c r="A58" s="13" t="s">
        <v>47</v>
      </c>
      <c r="B58" s="4" t="s">
        <v>48</v>
      </c>
      <c r="C58" s="5" t="s">
        <v>49</v>
      </c>
      <c r="D58" s="6">
        <v>1049212</v>
      </c>
      <c r="E58" s="4" t="s">
        <v>85</v>
      </c>
      <c r="F58" s="29" t="s">
        <v>86</v>
      </c>
      <c r="G58" s="29" t="s">
        <v>108</v>
      </c>
      <c r="H58" s="9">
        <v>10176</v>
      </c>
      <c r="I58" s="5" t="s">
        <v>109</v>
      </c>
      <c r="J58" s="10">
        <v>10176</v>
      </c>
      <c r="K58" s="10">
        <v>10176</v>
      </c>
      <c r="L58" s="26">
        <v>0</v>
      </c>
      <c r="M58" s="27">
        <f t="shared" si="15"/>
        <v>0</v>
      </c>
      <c r="N58" s="13" t="s">
        <v>110</v>
      </c>
      <c r="O58" s="60"/>
      <c r="P58" s="4" t="s">
        <v>111</v>
      </c>
      <c r="Q58" s="2" t="s">
        <v>117</v>
      </c>
      <c r="R58" s="3">
        <v>4</v>
      </c>
      <c r="S58" s="36"/>
      <c r="T58" s="16"/>
      <c r="U58" s="16"/>
      <c r="V58" s="16"/>
      <c r="W58" s="21"/>
      <c r="X58" s="16" t="s">
        <v>91</v>
      </c>
      <c r="Y58" s="16" t="s">
        <v>92</v>
      </c>
      <c r="Z58" s="30"/>
      <c r="AA58" s="69" t="s">
        <v>113</v>
      </c>
      <c r="AB58" s="13" t="s">
        <v>110</v>
      </c>
      <c r="AC58" s="30"/>
      <c r="AD58" s="28"/>
      <c r="AE58" s="21"/>
      <c r="AF58" s="19"/>
    </row>
    <row r="59" spans="1:32" ht="119.25" hidden="1" customHeight="1" x14ac:dyDescent="0.35">
      <c r="A59" s="13" t="s">
        <v>47</v>
      </c>
      <c r="B59" s="4" t="s">
        <v>48</v>
      </c>
      <c r="C59" s="5" t="s">
        <v>49</v>
      </c>
      <c r="D59" s="6">
        <v>1049212</v>
      </c>
      <c r="E59" s="4" t="s">
        <v>85</v>
      </c>
      <c r="F59" s="29" t="s">
        <v>86</v>
      </c>
      <c r="G59" s="29" t="s">
        <v>108</v>
      </c>
      <c r="H59" s="9">
        <v>10176</v>
      </c>
      <c r="I59" s="5" t="s">
        <v>109</v>
      </c>
      <c r="J59" s="10">
        <v>10176</v>
      </c>
      <c r="K59" s="10">
        <v>10176</v>
      </c>
      <c r="L59" s="26">
        <v>0</v>
      </c>
      <c r="M59" s="27">
        <f t="shared" si="15"/>
        <v>0</v>
      </c>
      <c r="N59" s="13" t="s">
        <v>110</v>
      </c>
      <c r="O59" s="60"/>
      <c r="P59" s="4" t="s">
        <v>111</v>
      </c>
      <c r="Q59" s="2" t="s">
        <v>118</v>
      </c>
      <c r="R59" s="3">
        <v>68</v>
      </c>
      <c r="S59" s="36"/>
      <c r="T59" s="16"/>
      <c r="U59" s="16"/>
      <c r="V59" s="16"/>
      <c r="W59" s="21"/>
      <c r="X59" s="16" t="s">
        <v>91</v>
      </c>
      <c r="Y59" s="16" t="s">
        <v>92</v>
      </c>
      <c r="Z59" s="30"/>
      <c r="AA59" s="69" t="s">
        <v>125</v>
      </c>
      <c r="AB59" s="13" t="s">
        <v>110</v>
      </c>
      <c r="AC59" s="30"/>
      <c r="AD59" s="28"/>
      <c r="AE59" s="21"/>
      <c r="AF59" s="19"/>
    </row>
    <row r="60" spans="1:32" ht="119.25" hidden="1" customHeight="1" x14ac:dyDescent="0.35">
      <c r="A60" s="13" t="s">
        <v>47</v>
      </c>
      <c r="B60" s="4" t="s">
        <v>48</v>
      </c>
      <c r="C60" s="5" t="s">
        <v>49</v>
      </c>
      <c r="D60" s="6">
        <v>1049212</v>
      </c>
      <c r="E60" s="4" t="s">
        <v>85</v>
      </c>
      <c r="F60" s="29" t="s">
        <v>86</v>
      </c>
      <c r="G60" s="29" t="s">
        <v>108</v>
      </c>
      <c r="H60" s="9">
        <v>10176</v>
      </c>
      <c r="I60" s="5" t="s">
        <v>109</v>
      </c>
      <c r="J60" s="10">
        <v>10176</v>
      </c>
      <c r="K60" s="10">
        <v>10176</v>
      </c>
      <c r="L60" s="26">
        <v>0</v>
      </c>
      <c r="M60" s="27">
        <f t="shared" si="15"/>
        <v>0</v>
      </c>
      <c r="N60" s="13" t="s">
        <v>110</v>
      </c>
      <c r="O60" s="60"/>
      <c r="P60" s="4" t="s">
        <v>111</v>
      </c>
      <c r="Q60" s="2" t="s">
        <v>119</v>
      </c>
      <c r="R60" s="3">
        <v>7190</v>
      </c>
      <c r="S60" s="36"/>
      <c r="T60" s="16"/>
      <c r="U60" s="16"/>
      <c r="V60" s="16"/>
      <c r="W60" s="21"/>
      <c r="X60" s="16" t="s">
        <v>91</v>
      </c>
      <c r="Y60" s="16" t="s">
        <v>92</v>
      </c>
      <c r="Z60" s="30"/>
      <c r="AA60" s="69" t="s">
        <v>126</v>
      </c>
      <c r="AB60" s="13" t="s">
        <v>110</v>
      </c>
      <c r="AC60" s="30"/>
      <c r="AD60" s="28"/>
      <c r="AE60" s="21"/>
      <c r="AF60" s="19"/>
    </row>
    <row r="61" spans="1:32" ht="119.25" hidden="1" customHeight="1" x14ac:dyDescent="0.35">
      <c r="A61" s="13" t="s">
        <v>47</v>
      </c>
      <c r="B61" s="4" t="s">
        <v>48</v>
      </c>
      <c r="C61" s="5" t="s">
        <v>49</v>
      </c>
      <c r="D61" s="6">
        <v>1049212</v>
      </c>
      <c r="E61" s="4" t="s">
        <v>85</v>
      </c>
      <c r="F61" s="29" t="s">
        <v>86</v>
      </c>
      <c r="G61" s="29" t="s">
        <v>108</v>
      </c>
      <c r="H61" s="9">
        <v>10176</v>
      </c>
      <c r="I61" s="5" t="s">
        <v>109</v>
      </c>
      <c r="J61" s="10">
        <v>10176</v>
      </c>
      <c r="K61" s="10">
        <v>10176</v>
      </c>
      <c r="L61" s="26">
        <v>0</v>
      </c>
      <c r="M61" s="27">
        <f t="shared" si="15"/>
        <v>0</v>
      </c>
      <c r="N61" s="13" t="s">
        <v>110</v>
      </c>
      <c r="O61" s="60"/>
      <c r="P61" s="4" t="s">
        <v>111</v>
      </c>
      <c r="Q61" s="2" t="s">
        <v>120</v>
      </c>
      <c r="R61" s="3">
        <v>2986</v>
      </c>
      <c r="S61" s="36"/>
      <c r="T61" s="16"/>
      <c r="U61" s="16"/>
      <c r="V61" s="16"/>
      <c r="W61" s="21"/>
      <c r="X61" s="16" t="s">
        <v>91</v>
      </c>
      <c r="Y61" s="16" t="s">
        <v>92</v>
      </c>
      <c r="Z61" s="30"/>
      <c r="AA61" s="69" t="s">
        <v>127</v>
      </c>
      <c r="AB61" s="13" t="s">
        <v>110</v>
      </c>
      <c r="AC61" s="30"/>
      <c r="AD61" s="28"/>
      <c r="AE61" s="21"/>
      <c r="AF61" s="19"/>
    </row>
    <row r="62" spans="1:32" ht="119.25" hidden="1" customHeight="1" x14ac:dyDescent="0.35">
      <c r="A62" s="13" t="s">
        <v>47</v>
      </c>
      <c r="B62" s="4" t="s">
        <v>48</v>
      </c>
      <c r="C62" s="5" t="s">
        <v>49</v>
      </c>
      <c r="D62" s="6">
        <v>1049212</v>
      </c>
      <c r="E62" s="4" t="s">
        <v>85</v>
      </c>
      <c r="F62" s="29" t="s">
        <v>86</v>
      </c>
      <c r="G62" s="29" t="s">
        <v>108</v>
      </c>
      <c r="H62" s="9">
        <v>10176</v>
      </c>
      <c r="I62" s="5" t="s">
        <v>109</v>
      </c>
      <c r="J62" s="10">
        <v>10176</v>
      </c>
      <c r="K62" s="10">
        <v>10176</v>
      </c>
      <c r="L62" s="26">
        <v>0</v>
      </c>
      <c r="M62" s="27">
        <f t="shared" si="15"/>
        <v>0</v>
      </c>
      <c r="N62" s="13" t="s">
        <v>110</v>
      </c>
      <c r="O62" s="60"/>
      <c r="P62" s="4" t="s">
        <v>111</v>
      </c>
      <c r="Q62" s="2" t="s">
        <v>121</v>
      </c>
      <c r="R62" s="3">
        <v>68</v>
      </c>
      <c r="S62" s="36"/>
      <c r="T62" s="16"/>
      <c r="U62" s="16"/>
      <c r="V62" s="16"/>
      <c r="W62" s="21"/>
      <c r="X62" s="16" t="s">
        <v>91</v>
      </c>
      <c r="Y62" s="16" t="s">
        <v>92</v>
      </c>
      <c r="Z62" s="30"/>
      <c r="AA62" s="69" t="s">
        <v>128</v>
      </c>
      <c r="AB62" s="13" t="s">
        <v>110</v>
      </c>
      <c r="AC62" s="30"/>
      <c r="AD62" s="28"/>
      <c r="AE62" s="21"/>
      <c r="AF62" s="19"/>
    </row>
    <row r="63" spans="1:32" ht="119.25" hidden="1" customHeight="1" x14ac:dyDescent="0.35">
      <c r="A63" s="13" t="s">
        <v>47</v>
      </c>
      <c r="B63" s="4" t="s">
        <v>48</v>
      </c>
      <c r="C63" s="5" t="s">
        <v>49</v>
      </c>
      <c r="D63" s="6">
        <v>1049212</v>
      </c>
      <c r="E63" s="4" t="s">
        <v>85</v>
      </c>
      <c r="F63" s="29" t="s">
        <v>86</v>
      </c>
      <c r="G63" s="29" t="s">
        <v>108</v>
      </c>
      <c r="H63" s="9">
        <v>10176</v>
      </c>
      <c r="I63" s="5" t="s">
        <v>109</v>
      </c>
      <c r="J63" s="10">
        <v>10176</v>
      </c>
      <c r="K63" s="10">
        <v>10176</v>
      </c>
      <c r="L63" s="26">
        <v>0</v>
      </c>
      <c r="M63" s="27">
        <f t="shared" si="15"/>
        <v>0</v>
      </c>
      <c r="N63" s="13" t="s">
        <v>110</v>
      </c>
      <c r="O63" s="60"/>
      <c r="P63" s="4" t="s">
        <v>111</v>
      </c>
      <c r="Q63" s="2" t="s">
        <v>122</v>
      </c>
      <c r="R63" s="3">
        <v>40</v>
      </c>
      <c r="S63" s="36"/>
      <c r="T63" s="16"/>
      <c r="U63" s="16"/>
      <c r="V63" s="16"/>
      <c r="W63" s="21"/>
      <c r="X63" s="16" t="s">
        <v>91</v>
      </c>
      <c r="Y63" s="16" t="s">
        <v>92</v>
      </c>
      <c r="Z63" s="30"/>
      <c r="AA63" s="69" t="s">
        <v>129</v>
      </c>
      <c r="AB63" s="13" t="s">
        <v>110</v>
      </c>
      <c r="AC63" s="30"/>
      <c r="AD63" s="28"/>
      <c r="AE63" s="21"/>
      <c r="AF63" s="19"/>
    </row>
    <row r="64" spans="1:32" ht="84" hidden="1" x14ac:dyDescent="0.35">
      <c r="A64" s="13" t="s">
        <v>47</v>
      </c>
      <c r="B64" s="4" t="s">
        <v>48</v>
      </c>
      <c r="C64" s="5" t="s">
        <v>49</v>
      </c>
      <c r="D64" s="6">
        <v>1049212</v>
      </c>
      <c r="E64" s="4" t="s">
        <v>85</v>
      </c>
      <c r="F64" s="37" t="s">
        <v>93</v>
      </c>
      <c r="G64" s="5" t="s">
        <v>94</v>
      </c>
      <c r="H64" s="38">
        <v>375</v>
      </c>
      <c r="I64" s="5" t="s">
        <v>95</v>
      </c>
      <c r="J64" s="10">
        <v>400</v>
      </c>
      <c r="K64" s="10">
        <v>100</v>
      </c>
      <c r="L64" s="26">
        <v>0</v>
      </c>
      <c r="M64" s="27">
        <f t="shared" ref="M64:M69" si="16">L64/K64</f>
        <v>0</v>
      </c>
      <c r="N64" s="4" t="s">
        <v>96</v>
      </c>
      <c r="O64" s="39">
        <v>2020130010038</v>
      </c>
      <c r="P64" s="4" t="s">
        <v>97</v>
      </c>
      <c r="Q64" s="86" t="s">
        <v>162</v>
      </c>
      <c r="R64" s="3">
        <v>400</v>
      </c>
      <c r="S64" s="32">
        <v>100</v>
      </c>
      <c r="T64" s="16"/>
      <c r="U64" s="16"/>
      <c r="V64" s="16"/>
      <c r="W64" s="21">
        <f t="shared" ref="W64:W65" si="17">+S64/R64</f>
        <v>0.25</v>
      </c>
      <c r="X64" s="16" t="s">
        <v>91</v>
      </c>
      <c r="Y64" s="16" t="s">
        <v>92</v>
      </c>
      <c r="Z64" s="30"/>
      <c r="AA64" s="69">
        <v>154602553.46000001</v>
      </c>
      <c r="AB64" s="2" t="s">
        <v>97</v>
      </c>
      <c r="AC64" s="30"/>
      <c r="AD64" s="28"/>
      <c r="AE64" s="21"/>
      <c r="AF64" s="19"/>
    </row>
    <row r="65" spans="1:32" ht="84" hidden="1" x14ac:dyDescent="0.35">
      <c r="A65" s="13" t="s">
        <v>47</v>
      </c>
      <c r="B65" s="4" t="s">
        <v>48</v>
      </c>
      <c r="C65" s="5" t="s">
        <v>49</v>
      </c>
      <c r="D65" s="6">
        <v>1049212</v>
      </c>
      <c r="E65" s="4" t="s">
        <v>85</v>
      </c>
      <c r="F65" s="37" t="s">
        <v>93</v>
      </c>
      <c r="G65" s="5" t="s">
        <v>94</v>
      </c>
      <c r="H65" s="38">
        <v>375</v>
      </c>
      <c r="I65" s="5" t="s">
        <v>95</v>
      </c>
      <c r="J65" s="10">
        <v>400</v>
      </c>
      <c r="K65" s="10">
        <v>100</v>
      </c>
      <c r="L65" s="26">
        <v>0</v>
      </c>
      <c r="M65" s="27">
        <f t="shared" si="16"/>
        <v>0</v>
      </c>
      <c r="N65" s="4" t="s">
        <v>96</v>
      </c>
      <c r="O65" s="39">
        <v>2020130010038</v>
      </c>
      <c r="P65" s="4" t="s">
        <v>97</v>
      </c>
      <c r="Q65" s="80" t="s">
        <v>163</v>
      </c>
      <c r="R65" s="3">
        <v>800</v>
      </c>
      <c r="S65" s="32">
        <v>200</v>
      </c>
      <c r="T65" s="16"/>
      <c r="U65" s="16"/>
      <c r="V65" s="16"/>
      <c r="W65" s="21">
        <f t="shared" si="17"/>
        <v>0.25</v>
      </c>
      <c r="X65" s="16" t="s">
        <v>91</v>
      </c>
      <c r="Y65" s="16" t="s">
        <v>92</v>
      </c>
      <c r="Z65" s="30"/>
      <c r="AA65" s="69">
        <v>120488128.03</v>
      </c>
      <c r="AB65" s="2" t="s">
        <v>97</v>
      </c>
      <c r="AC65" s="30"/>
      <c r="AD65" s="28"/>
      <c r="AE65" s="21"/>
      <c r="AF65" s="19"/>
    </row>
    <row r="66" spans="1:32" ht="84" hidden="1" x14ac:dyDescent="0.35">
      <c r="A66" s="13" t="s">
        <v>47</v>
      </c>
      <c r="B66" s="4" t="s">
        <v>48</v>
      </c>
      <c r="C66" s="5" t="s">
        <v>49</v>
      </c>
      <c r="D66" s="6">
        <v>1049212</v>
      </c>
      <c r="E66" s="4" t="s">
        <v>85</v>
      </c>
      <c r="F66" s="37" t="s">
        <v>93</v>
      </c>
      <c r="G66" s="5" t="s">
        <v>94</v>
      </c>
      <c r="H66" s="38">
        <v>375</v>
      </c>
      <c r="I66" s="5" t="s">
        <v>95</v>
      </c>
      <c r="J66" s="10">
        <v>400</v>
      </c>
      <c r="K66" s="10">
        <v>100</v>
      </c>
      <c r="L66" s="26">
        <v>0</v>
      </c>
      <c r="M66" s="27">
        <f t="shared" si="16"/>
        <v>0</v>
      </c>
      <c r="N66" s="4" t="s">
        <v>96</v>
      </c>
      <c r="O66" s="39">
        <v>2020130010038</v>
      </c>
      <c r="P66" s="4" t="s">
        <v>97</v>
      </c>
      <c r="Q66" s="80" t="s">
        <v>164</v>
      </c>
      <c r="R66" s="3">
        <v>800</v>
      </c>
      <c r="S66" s="32">
        <v>200</v>
      </c>
      <c r="T66" s="16"/>
      <c r="U66" s="16"/>
      <c r="V66" s="16"/>
      <c r="W66" s="21">
        <f t="shared" ref="W66" si="18">+S66/R66</f>
        <v>0.25</v>
      </c>
      <c r="X66" s="16" t="s">
        <v>91</v>
      </c>
      <c r="Y66" s="16" t="s">
        <v>92</v>
      </c>
      <c r="Z66" s="30"/>
      <c r="AA66" s="69">
        <v>133152279.19</v>
      </c>
      <c r="AB66" s="2" t="s">
        <v>97</v>
      </c>
      <c r="AC66" s="30"/>
      <c r="AD66" s="28"/>
      <c r="AE66" s="21"/>
      <c r="AF66" s="19"/>
    </row>
    <row r="67" spans="1:32" ht="84" hidden="1" x14ac:dyDescent="0.35">
      <c r="A67" s="13" t="s">
        <v>47</v>
      </c>
      <c r="B67" s="4" t="s">
        <v>48</v>
      </c>
      <c r="C67" s="5" t="s">
        <v>49</v>
      </c>
      <c r="D67" s="6">
        <v>1049212</v>
      </c>
      <c r="E67" s="4" t="s">
        <v>85</v>
      </c>
      <c r="F67" s="37" t="s">
        <v>93</v>
      </c>
      <c r="G67" s="5" t="s">
        <v>94</v>
      </c>
      <c r="H67" s="38">
        <v>0</v>
      </c>
      <c r="I67" s="5" t="s">
        <v>98</v>
      </c>
      <c r="J67" s="10">
        <v>4000</v>
      </c>
      <c r="K67" s="10">
        <v>1000</v>
      </c>
      <c r="L67" s="26">
        <v>0</v>
      </c>
      <c r="M67" s="27">
        <f t="shared" si="16"/>
        <v>0</v>
      </c>
      <c r="N67" s="4" t="s">
        <v>96</v>
      </c>
      <c r="O67" s="39">
        <v>2020130010038</v>
      </c>
      <c r="P67" s="4" t="s">
        <v>97</v>
      </c>
      <c r="Q67" s="80" t="s">
        <v>165</v>
      </c>
      <c r="R67" s="3">
        <v>2</v>
      </c>
      <c r="S67" s="32">
        <v>0</v>
      </c>
      <c r="T67" s="16"/>
      <c r="U67" s="16"/>
      <c r="V67" s="16"/>
      <c r="W67" s="21">
        <f t="shared" ref="W67" si="19">+S67/R67</f>
        <v>0</v>
      </c>
      <c r="X67" s="16" t="s">
        <v>91</v>
      </c>
      <c r="Y67" s="16" t="s">
        <v>92</v>
      </c>
      <c r="Z67" s="30"/>
      <c r="AA67" s="69">
        <v>267998436.56999999</v>
      </c>
      <c r="AB67" s="2" t="s">
        <v>97</v>
      </c>
      <c r="AC67" s="30"/>
      <c r="AD67" s="28"/>
      <c r="AE67" s="21"/>
      <c r="AF67" s="19"/>
    </row>
    <row r="68" spans="1:32" ht="84" hidden="1" x14ac:dyDescent="0.35">
      <c r="A68" s="13" t="s">
        <v>47</v>
      </c>
      <c r="B68" s="4" t="s">
        <v>48</v>
      </c>
      <c r="C68" s="5" t="s">
        <v>49</v>
      </c>
      <c r="D68" s="6">
        <v>1049212</v>
      </c>
      <c r="E68" s="4" t="s">
        <v>85</v>
      </c>
      <c r="F68" s="37" t="s">
        <v>93</v>
      </c>
      <c r="G68" s="5" t="s">
        <v>100</v>
      </c>
      <c r="H68" s="38">
        <v>288</v>
      </c>
      <c r="I68" s="7" t="s">
        <v>101</v>
      </c>
      <c r="J68" s="10">
        <v>144</v>
      </c>
      <c r="K68" s="10">
        <v>144</v>
      </c>
      <c r="L68" s="26">
        <v>109</v>
      </c>
      <c r="M68" s="27">
        <f t="shared" si="16"/>
        <v>0.75694444444444442</v>
      </c>
      <c r="N68" s="4" t="s">
        <v>96</v>
      </c>
      <c r="O68" s="39">
        <v>2020130010038</v>
      </c>
      <c r="P68" s="4" t="s">
        <v>97</v>
      </c>
      <c r="Q68" s="80" t="s">
        <v>175</v>
      </c>
      <c r="R68" s="3">
        <v>4</v>
      </c>
      <c r="S68" s="32">
        <v>1</v>
      </c>
      <c r="T68" s="16"/>
      <c r="U68" s="16"/>
      <c r="V68" s="16"/>
      <c r="W68" s="21">
        <f t="shared" ref="W68" si="20">+S68/R68</f>
        <v>0.25</v>
      </c>
      <c r="X68" s="16" t="s">
        <v>91</v>
      </c>
      <c r="Y68" s="16" t="s">
        <v>92</v>
      </c>
      <c r="Z68" s="30"/>
      <c r="AA68" s="69">
        <v>3893384850.21</v>
      </c>
      <c r="AB68" s="2" t="s">
        <v>97</v>
      </c>
      <c r="AC68" s="30"/>
      <c r="AD68" s="28"/>
      <c r="AE68" s="21"/>
      <c r="AF68" s="19"/>
    </row>
    <row r="69" spans="1:32" ht="84" hidden="1" x14ac:dyDescent="0.35">
      <c r="A69" s="13" t="s">
        <v>47</v>
      </c>
      <c r="B69" s="4" t="s">
        <v>48</v>
      </c>
      <c r="C69" s="5" t="s">
        <v>49</v>
      </c>
      <c r="D69" s="6">
        <v>1049212</v>
      </c>
      <c r="E69" s="4" t="s">
        <v>85</v>
      </c>
      <c r="F69" s="37" t="s">
        <v>93</v>
      </c>
      <c r="G69" s="5" t="s">
        <v>99</v>
      </c>
      <c r="H69" s="38">
        <v>288</v>
      </c>
      <c r="I69" s="7" t="s">
        <v>101</v>
      </c>
      <c r="J69" s="10">
        <v>144</v>
      </c>
      <c r="K69" s="10">
        <v>144</v>
      </c>
      <c r="L69" s="26">
        <v>109</v>
      </c>
      <c r="M69" s="27">
        <f t="shared" si="16"/>
        <v>0.75694444444444442</v>
      </c>
      <c r="N69" s="4" t="s">
        <v>96</v>
      </c>
      <c r="O69" s="39">
        <v>2020130010038</v>
      </c>
      <c r="P69" s="4" t="s">
        <v>97</v>
      </c>
      <c r="Q69" s="80" t="s">
        <v>166</v>
      </c>
      <c r="R69" s="3">
        <v>576</v>
      </c>
      <c r="S69" s="32">
        <v>144</v>
      </c>
      <c r="T69" s="16"/>
      <c r="U69" s="16"/>
      <c r="V69" s="16"/>
      <c r="W69" s="21">
        <f t="shared" ref="W69" si="21">+S69/R69</f>
        <v>0.25</v>
      </c>
      <c r="X69" s="16" t="s">
        <v>91</v>
      </c>
      <c r="Y69" s="16" t="s">
        <v>92</v>
      </c>
      <c r="Z69" s="30"/>
      <c r="AA69" s="69">
        <v>154602553.46000001</v>
      </c>
      <c r="AB69" s="2" t="s">
        <v>97</v>
      </c>
      <c r="AC69" s="30"/>
      <c r="AD69" s="28"/>
      <c r="AE69" s="21"/>
      <c r="AF69" s="19"/>
    </row>
    <row r="70" spans="1:32" ht="84" hidden="1" x14ac:dyDescent="0.35">
      <c r="A70" s="13" t="s">
        <v>47</v>
      </c>
      <c r="B70" s="4" t="s">
        <v>48</v>
      </c>
      <c r="C70" s="5" t="s">
        <v>49</v>
      </c>
      <c r="D70" s="6">
        <v>1049212</v>
      </c>
      <c r="E70" s="4" t="s">
        <v>85</v>
      </c>
      <c r="F70" s="37" t="s">
        <v>93</v>
      </c>
      <c r="G70" s="5" t="s">
        <v>99</v>
      </c>
      <c r="H70" s="38">
        <v>49</v>
      </c>
      <c r="I70" s="5" t="s">
        <v>102</v>
      </c>
      <c r="J70" s="10">
        <v>20</v>
      </c>
      <c r="K70" s="10">
        <v>0</v>
      </c>
      <c r="L70" s="26">
        <v>0</v>
      </c>
      <c r="M70" s="27">
        <f t="shared" ref="M70:M80" si="22">L70/50</f>
        <v>0</v>
      </c>
      <c r="N70" s="4" t="s">
        <v>96</v>
      </c>
      <c r="O70" s="39">
        <v>2020130010038</v>
      </c>
      <c r="P70" s="4" t="s">
        <v>97</v>
      </c>
      <c r="Q70" s="80" t="s">
        <v>167</v>
      </c>
      <c r="R70" s="3">
        <v>20</v>
      </c>
      <c r="S70" s="32">
        <v>0</v>
      </c>
      <c r="T70" s="16"/>
      <c r="U70" s="16"/>
      <c r="V70" s="16"/>
      <c r="W70" s="21">
        <f t="shared" ref="W70:W80" si="23">+S70/R70</f>
        <v>0</v>
      </c>
      <c r="X70" s="16" t="s">
        <v>91</v>
      </c>
      <c r="Y70" s="16" t="s">
        <v>92</v>
      </c>
      <c r="Z70" s="30"/>
      <c r="AA70" s="69">
        <v>1022065685.08</v>
      </c>
      <c r="AB70" s="2" t="s">
        <v>97</v>
      </c>
      <c r="AC70" s="30"/>
      <c r="AD70" s="28"/>
      <c r="AE70" s="21"/>
      <c r="AF70" s="19"/>
    </row>
    <row r="71" spans="1:32" ht="105.75" hidden="1" customHeight="1" x14ac:dyDescent="0.35">
      <c r="A71" s="13" t="s">
        <v>47</v>
      </c>
      <c r="B71" s="13" t="s">
        <v>48</v>
      </c>
      <c r="C71" s="74" t="s">
        <v>49</v>
      </c>
      <c r="D71" s="75">
        <v>1049212</v>
      </c>
      <c r="E71" s="13" t="s">
        <v>85</v>
      </c>
      <c r="F71" s="37" t="s">
        <v>103</v>
      </c>
      <c r="G71" s="37" t="s">
        <v>104</v>
      </c>
      <c r="H71" s="76">
        <v>0</v>
      </c>
      <c r="I71" s="74" t="s">
        <v>105</v>
      </c>
      <c r="J71" s="68">
        <v>1</v>
      </c>
      <c r="K71" s="68">
        <v>0</v>
      </c>
      <c r="L71" s="26">
        <v>0</v>
      </c>
      <c r="M71" s="27">
        <f t="shared" si="22"/>
        <v>0</v>
      </c>
      <c r="N71" s="34" t="s">
        <v>106</v>
      </c>
      <c r="O71" s="35">
        <v>2020130010068</v>
      </c>
      <c r="P71" s="13" t="s">
        <v>107</v>
      </c>
      <c r="Q71" s="88" t="s">
        <v>168</v>
      </c>
      <c r="R71" s="71">
        <v>1</v>
      </c>
      <c r="S71" s="31">
        <v>1</v>
      </c>
      <c r="T71" s="73"/>
      <c r="U71" s="73"/>
      <c r="V71" s="73"/>
      <c r="W71" s="21">
        <f t="shared" si="23"/>
        <v>1</v>
      </c>
      <c r="X71" s="73" t="s">
        <v>91</v>
      </c>
      <c r="Y71" s="73" t="s">
        <v>92</v>
      </c>
      <c r="Z71" s="30"/>
      <c r="AA71" s="70">
        <v>130313185.70999999</v>
      </c>
      <c r="AB71" s="65" t="s">
        <v>106</v>
      </c>
      <c r="AC71" s="30"/>
      <c r="AD71" s="28"/>
      <c r="AE71" s="21"/>
      <c r="AF71" s="19"/>
    </row>
    <row r="72" spans="1:32" ht="145.5" hidden="1" customHeight="1" x14ac:dyDescent="0.35">
      <c r="A72" s="13" t="s">
        <v>47</v>
      </c>
      <c r="B72" s="13" t="s">
        <v>48</v>
      </c>
      <c r="C72" s="74" t="s">
        <v>49</v>
      </c>
      <c r="D72" s="75">
        <v>1049212</v>
      </c>
      <c r="E72" s="13" t="s">
        <v>85</v>
      </c>
      <c r="F72" s="37" t="s">
        <v>103</v>
      </c>
      <c r="G72" s="37" t="s">
        <v>104</v>
      </c>
      <c r="H72" s="76">
        <v>0</v>
      </c>
      <c r="I72" s="74" t="s">
        <v>105</v>
      </c>
      <c r="J72" s="68">
        <v>1</v>
      </c>
      <c r="K72" s="68">
        <v>0</v>
      </c>
      <c r="L72" s="26">
        <v>0</v>
      </c>
      <c r="M72" s="27">
        <f t="shared" si="22"/>
        <v>0</v>
      </c>
      <c r="N72" s="34" t="s">
        <v>106</v>
      </c>
      <c r="O72" s="35">
        <v>2020130010068</v>
      </c>
      <c r="P72" s="13" t="s">
        <v>107</v>
      </c>
      <c r="Q72" s="62" t="s">
        <v>169</v>
      </c>
      <c r="R72" s="62">
        <v>8</v>
      </c>
      <c r="S72" s="77">
        <v>1</v>
      </c>
      <c r="T72" s="73"/>
      <c r="U72" s="73"/>
      <c r="V72" s="73"/>
      <c r="W72" s="21">
        <f t="shared" si="23"/>
        <v>0.125</v>
      </c>
      <c r="X72" s="73" t="s">
        <v>91</v>
      </c>
      <c r="Y72" s="73" t="s">
        <v>92</v>
      </c>
      <c r="Z72" s="30"/>
      <c r="AA72" s="69">
        <v>82256785.709999993</v>
      </c>
      <c r="AB72" s="4" t="s">
        <v>106</v>
      </c>
      <c r="AC72" s="30"/>
      <c r="AD72" s="28"/>
      <c r="AE72" s="21"/>
      <c r="AF72" s="19"/>
    </row>
    <row r="73" spans="1:32" ht="84" hidden="1" x14ac:dyDescent="0.35">
      <c r="A73" s="13" t="s">
        <v>47</v>
      </c>
      <c r="B73" s="13" t="s">
        <v>48</v>
      </c>
      <c r="C73" s="74" t="s">
        <v>49</v>
      </c>
      <c r="D73" s="75">
        <v>1049212</v>
      </c>
      <c r="E73" s="13" t="s">
        <v>85</v>
      </c>
      <c r="F73" s="37" t="s">
        <v>103</v>
      </c>
      <c r="G73" s="37" t="s">
        <v>104</v>
      </c>
      <c r="H73" s="76">
        <v>0</v>
      </c>
      <c r="I73" s="74" t="s">
        <v>105</v>
      </c>
      <c r="J73" s="68">
        <v>1</v>
      </c>
      <c r="K73" s="68">
        <v>0</v>
      </c>
      <c r="L73" s="26">
        <v>0</v>
      </c>
      <c r="M73" s="27">
        <f t="shared" si="22"/>
        <v>0</v>
      </c>
      <c r="N73" s="34" t="s">
        <v>106</v>
      </c>
      <c r="O73" s="35">
        <v>2020130010068</v>
      </c>
      <c r="P73" s="13" t="s">
        <v>107</v>
      </c>
      <c r="Q73" s="62" t="s">
        <v>170</v>
      </c>
      <c r="R73" s="45">
        <v>1</v>
      </c>
      <c r="S73" s="78">
        <v>0</v>
      </c>
      <c r="T73" s="73"/>
      <c r="U73" s="73"/>
      <c r="V73" s="73"/>
      <c r="W73" s="21">
        <f t="shared" si="23"/>
        <v>0</v>
      </c>
      <c r="X73" s="73" t="s">
        <v>91</v>
      </c>
      <c r="Y73" s="73" t="s">
        <v>92</v>
      </c>
      <c r="Z73" s="30"/>
      <c r="AA73" s="69">
        <v>82256785.709999993</v>
      </c>
      <c r="AB73" s="4" t="s">
        <v>106</v>
      </c>
      <c r="AC73" s="30"/>
      <c r="AD73" s="28"/>
      <c r="AE73" s="21"/>
      <c r="AF73" s="19"/>
    </row>
    <row r="74" spans="1:32" ht="84" hidden="1" x14ac:dyDescent="0.35">
      <c r="A74" s="13" t="s">
        <v>47</v>
      </c>
      <c r="B74" s="13" t="s">
        <v>48</v>
      </c>
      <c r="C74" s="74" t="s">
        <v>49</v>
      </c>
      <c r="D74" s="75">
        <v>1049212</v>
      </c>
      <c r="E74" s="13" t="s">
        <v>85</v>
      </c>
      <c r="F74" s="37" t="s">
        <v>103</v>
      </c>
      <c r="G74" s="37" t="s">
        <v>104</v>
      </c>
      <c r="H74" s="76">
        <v>0</v>
      </c>
      <c r="I74" s="74" t="s">
        <v>105</v>
      </c>
      <c r="J74" s="68">
        <v>1</v>
      </c>
      <c r="K74" s="68">
        <v>0</v>
      </c>
      <c r="L74" s="26">
        <v>0</v>
      </c>
      <c r="M74" s="27">
        <f t="shared" si="22"/>
        <v>0</v>
      </c>
      <c r="N74" s="34" t="s">
        <v>106</v>
      </c>
      <c r="O74" s="35">
        <v>2020130010068</v>
      </c>
      <c r="P74" s="13" t="s">
        <v>107</v>
      </c>
      <c r="Q74" s="72" t="s">
        <v>171</v>
      </c>
      <c r="R74" s="72">
        <v>4</v>
      </c>
      <c r="S74" s="79">
        <v>1</v>
      </c>
      <c r="T74" s="73"/>
      <c r="U74" s="73"/>
      <c r="V74" s="73"/>
      <c r="W74" s="21">
        <f t="shared" si="23"/>
        <v>0.25</v>
      </c>
      <c r="X74" s="73" t="s">
        <v>91</v>
      </c>
      <c r="Y74" s="73" t="s">
        <v>92</v>
      </c>
      <c r="Z74" s="30"/>
      <c r="AA74" s="69">
        <v>181831603.66999999</v>
      </c>
      <c r="AB74" s="4" t="s">
        <v>106</v>
      </c>
      <c r="AC74" s="30"/>
      <c r="AD74" s="28"/>
      <c r="AE74" s="21"/>
      <c r="AF74" s="19"/>
    </row>
    <row r="75" spans="1:32" ht="84" hidden="1" x14ac:dyDescent="0.35">
      <c r="A75" s="13" t="s">
        <v>47</v>
      </c>
      <c r="B75" s="13" t="s">
        <v>48</v>
      </c>
      <c r="C75" s="74" t="s">
        <v>49</v>
      </c>
      <c r="D75" s="75">
        <v>1049212</v>
      </c>
      <c r="E75" s="13" t="s">
        <v>85</v>
      </c>
      <c r="F75" s="37" t="s">
        <v>103</v>
      </c>
      <c r="G75" s="37" t="s">
        <v>104</v>
      </c>
      <c r="H75" s="76">
        <v>0</v>
      </c>
      <c r="I75" s="74" t="s">
        <v>105</v>
      </c>
      <c r="J75" s="68">
        <v>1</v>
      </c>
      <c r="K75" s="68">
        <v>0</v>
      </c>
      <c r="L75" s="26">
        <v>0</v>
      </c>
      <c r="M75" s="27">
        <f t="shared" si="22"/>
        <v>0</v>
      </c>
      <c r="N75" s="34" t="s">
        <v>106</v>
      </c>
      <c r="O75" s="35">
        <v>2020130010068</v>
      </c>
      <c r="P75" s="13" t="s">
        <v>107</v>
      </c>
      <c r="Q75" s="72" t="s">
        <v>171</v>
      </c>
      <c r="R75" s="72">
        <v>40</v>
      </c>
      <c r="S75" s="79">
        <v>4</v>
      </c>
      <c r="T75" s="73"/>
      <c r="U75" s="73"/>
      <c r="V75" s="73"/>
      <c r="W75" s="21">
        <f t="shared" si="23"/>
        <v>0.1</v>
      </c>
      <c r="X75" s="73" t="s">
        <v>91</v>
      </c>
      <c r="Y75" s="73" t="s">
        <v>92</v>
      </c>
      <c r="Z75" s="30"/>
      <c r="AA75" s="69">
        <v>181831603.66999999</v>
      </c>
      <c r="AB75" s="4" t="s">
        <v>106</v>
      </c>
      <c r="AC75" s="30"/>
      <c r="AD75" s="28"/>
      <c r="AE75" s="21"/>
      <c r="AF75" s="19"/>
    </row>
    <row r="76" spans="1:32" ht="84" hidden="1" x14ac:dyDescent="0.35">
      <c r="A76" s="13" t="s">
        <v>47</v>
      </c>
      <c r="B76" s="13" t="s">
        <v>48</v>
      </c>
      <c r="C76" s="74" t="s">
        <v>49</v>
      </c>
      <c r="D76" s="75">
        <v>1049212</v>
      </c>
      <c r="E76" s="13" t="s">
        <v>85</v>
      </c>
      <c r="F76" s="37" t="s">
        <v>103</v>
      </c>
      <c r="G76" s="37" t="s">
        <v>104</v>
      </c>
      <c r="H76" s="76">
        <v>0</v>
      </c>
      <c r="I76" s="74" t="s">
        <v>105</v>
      </c>
      <c r="J76" s="68">
        <v>1</v>
      </c>
      <c r="K76" s="68">
        <v>0</v>
      </c>
      <c r="L76" s="26">
        <v>0</v>
      </c>
      <c r="M76" s="27">
        <f t="shared" si="22"/>
        <v>0</v>
      </c>
      <c r="N76" s="34" t="s">
        <v>106</v>
      </c>
      <c r="O76" s="35">
        <v>2020130010068</v>
      </c>
      <c r="P76" s="13" t="s">
        <v>107</v>
      </c>
      <c r="Q76" s="72" t="s">
        <v>172</v>
      </c>
      <c r="R76" s="72">
        <v>4</v>
      </c>
      <c r="S76" s="79">
        <v>1</v>
      </c>
      <c r="T76" s="73"/>
      <c r="U76" s="73"/>
      <c r="V76" s="73"/>
      <c r="W76" s="21">
        <f t="shared" si="23"/>
        <v>0.25</v>
      </c>
      <c r="X76" s="73" t="s">
        <v>91</v>
      </c>
      <c r="Y76" s="73" t="s">
        <v>92</v>
      </c>
      <c r="Z76" s="30"/>
      <c r="AA76" s="69">
        <v>363050281.98000002</v>
      </c>
      <c r="AB76" s="4" t="s">
        <v>106</v>
      </c>
      <c r="AC76" s="30"/>
      <c r="AD76" s="28"/>
      <c r="AE76" s="21"/>
      <c r="AF76" s="19"/>
    </row>
    <row r="77" spans="1:32" ht="84" hidden="1" x14ac:dyDescent="0.35">
      <c r="A77" s="13" t="s">
        <v>47</v>
      </c>
      <c r="B77" s="13" t="s">
        <v>48</v>
      </c>
      <c r="C77" s="74" t="s">
        <v>49</v>
      </c>
      <c r="D77" s="75">
        <v>1049212</v>
      </c>
      <c r="E77" s="13" t="s">
        <v>85</v>
      </c>
      <c r="F77" s="37" t="s">
        <v>103</v>
      </c>
      <c r="G77" s="37" t="s">
        <v>104</v>
      </c>
      <c r="H77" s="76">
        <v>0</v>
      </c>
      <c r="I77" s="74" t="s">
        <v>105</v>
      </c>
      <c r="J77" s="68">
        <v>1</v>
      </c>
      <c r="K77" s="68">
        <v>0</v>
      </c>
      <c r="L77" s="26">
        <v>0</v>
      </c>
      <c r="M77" s="27">
        <f t="shared" si="22"/>
        <v>0</v>
      </c>
      <c r="N77" s="34" t="s">
        <v>106</v>
      </c>
      <c r="O77" s="35">
        <v>2020130010068</v>
      </c>
      <c r="P77" s="13" t="s">
        <v>107</v>
      </c>
      <c r="Q77" s="72" t="s">
        <v>172</v>
      </c>
      <c r="R77" s="72">
        <v>40</v>
      </c>
      <c r="S77" s="79">
        <v>4</v>
      </c>
      <c r="T77" s="73"/>
      <c r="U77" s="73"/>
      <c r="V77" s="73"/>
      <c r="W77" s="21">
        <f t="shared" si="23"/>
        <v>0.1</v>
      </c>
      <c r="X77" s="73" t="s">
        <v>91</v>
      </c>
      <c r="Y77" s="73" t="s">
        <v>92</v>
      </c>
      <c r="Z77" s="30"/>
      <c r="AA77" s="69">
        <v>363050281.98000002</v>
      </c>
      <c r="AB77" s="4" t="s">
        <v>106</v>
      </c>
      <c r="AC77" s="30"/>
      <c r="AD77" s="28"/>
      <c r="AE77" s="21"/>
      <c r="AF77" s="19"/>
    </row>
    <row r="78" spans="1:32" ht="84" hidden="1" x14ac:dyDescent="0.35">
      <c r="A78" s="13" t="s">
        <v>47</v>
      </c>
      <c r="B78" s="13" t="s">
        <v>48</v>
      </c>
      <c r="C78" s="74" t="s">
        <v>49</v>
      </c>
      <c r="D78" s="75">
        <v>1049212</v>
      </c>
      <c r="E78" s="13" t="s">
        <v>85</v>
      </c>
      <c r="F78" s="37" t="s">
        <v>103</v>
      </c>
      <c r="G78" s="37" t="s">
        <v>104</v>
      </c>
      <c r="H78" s="76">
        <v>0</v>
      </c>
      <c r="I78" s="74" t="s">
        <v>105</v>
      </c>
      <c r="J78" s="68">
        <v>1</v>
      </c>
      <c r="K78" s="68">
        <v>0</v>
      </c>
      <c r="L78" s="26">
        <v>0</v>
      </c>
      <c r="M78" s="27">
        <f t="shared" si="22"/>
        <v>0</v>
      </c>
      <c r="N78" s="34" t="s">
        <v>106</v>
      </c>
      <c r="O78" s="35">
        <v>2020130010068</v>
      </c>
      <c r="P78" s="13" t="s">
        <v>107</v>
      </c>
      <c r="Q78" s="62" t="s">
        <v>72</v>
      </c>
      <c r="R78" s="62">
        <v>8</v>
      </c>
      <c r="S78" s="77">
        <v>2</v>
      </c>
      <c r="T78" s="73"/>
      <c r="U78" s="73"/>
      <c r="V78" s="73"/>
      <c r="W78" s="21">
        <f t="shared" si="23"/>
        <v>0.25</v>
      </c>
      <c r="X78" s="73" t="s">
        <v>91</v>
      </c>
      <c r="Y78" s="73" t="s">
        <v>92</v>
      </c>
      <c r="Z78" s="30"/>
      <c r="AA78" s="69">
        <v>130163328.98</v>
      </c>
      <c r="AB78" s="4" t="s">
        <v>106</v>
      </c>
      <c r="AC78" s="30"/>
      <c r="AD78" s="28"/>
      <c r="AE78" s="21"/>
      <c r="AF78" s="19"/>
    </row>
    <row r="79" spans="1:32" ht="84" hidden="1" x14ac:dyDescent="0.35">
      <c r="A79" s="13" t="s">
        <v>47</v>
      </c>
      <c r="B79" s="13" t="s">
        <v>48</v>
      </c>
      <c r="C79" s="74" t="s">
        <v>49</v>
      </c>
      <c r="D79" s="75">
        <v>1049212</v>
      </c>
      <c r="E79" s="13" t="s">
        <v>85</v>
      </c>
      <c r="F79" s="37" t="s">
        <v>103</v>
      </c>
      <c r="G79" s="37" t="s">
        <v>104</v>
      </c>
      <c r="H79" s="76">
        <v>0</v>
      </c>
      <c r="I79" s="74" t="s">
        <v>105</v>
      </c>
      <c r="J79" s="68">
        <v>1</v>
      </c>
      <c r="K79" s="68">
        <v>0</v>
      </c>
      <c r="L79" s="26">
        <v>0</v>
      </c>
      <c r="M79" s="27">
        <f t="shared" si="22"/>
        <v>0</v>
      </c>
      <c r="N79" s="34" t="s">
        <v>106</v>
      </c>
      <c r="O79" s="35">
        <v>2020130010068</v>
      </c>
      <c r="P79" s="13" t="s">
        <v>107</v>
      </c>
      <c r="Q79" s="62" t="s">
        <v>173</v>
      </c>
      <c r="R79" s="62">
        <v>4</v>
      </c>
      <c r="S79" s="77">
        <v>1</v>
      </c>
      <c r="T79" s="73"/>
      <c r="U79" s="73"/>
      <c r="V79" s="73"/>
      <c r="W79" s="21">
        <f t="shared" si="23"/>
        <v>0.25</v>
      </c>
      <c r="X79" s="73" t="s">
        <v>91</v>
      </c>
      <c r="Y79" s="73" t="s">
        <v>92</v>
      </c>
      <c r="Z79" s="30"/>
      <c r="AA79" s="69">
        <v>255220574.24000001</v>
      </c>
      <c r="AB79" s="4" t="s">
        <v>106</v>
      </c>
      <c r="AC79" s="30"/>
      <c r="AD79" s="28"/>
      <c r="AE79" s="21"/>
      <c r="AF79" s="19"/>
    </row>
    <row r="80" spans="1:32" ht="84" hidden="1" x14ac:dyDescent="0.35">
      <c r="A80" s="13" t="s">
        <v>47</v>
      </c>
      <c r="B80" s="13" t="s">
        <v>48</v>
      </c>
      <c r="C80" s="74" t="s">
        <v>49</v>
      </c>
      <c r="D80" s="75">
        <v>1049212</v>
      </c>
      <c r="E80" s="13" t="s">
        <v>85</v>
      </c>
      <c r="F80" s="37" t="s">
        <v>103</v>
      </c>
      <c r="G80" s="37" t="s">
        <v>104</v>
      </c>
      <c r="H80" s="76">
        <v>0</v>
      </c>
      <c r="I80" s="74" t="s">
        <v>105</v>
      </c>
      <c r="J80" s="68">
        <v>1</v>
      </c>
      <c r="K80" s="68">
        <v>0</v>
      </c>
      <c r="L80" s="26">
        <v>0</v>
      </c>
      <c r="M80" s="27">
        <f t="shared" si="22"/>
        <v>0</v>
      </c>
      <c r="N80" s="34" t="s">
        <v>106</v>
      </c>
      <c r="O80" s="35">
        <v>2020130010068</v>
      </c>
      <c r="P80" s="13" t="s">
        <v>107</v>
      </c>
      <c r="Q80" s="62" t="s">
        <v>174</v>
      </c>
      <c r="R80" s="62">
        <v>1</v>
      </c>
      <c r="S80" s="77">
        <v>1</v>
      </c>
      <c r="T80" s="73"/>
      <c r="U80" s="73"/>
      <c r="V80" s="73"/>
      <c r="W80" s="21">
        <f t="shared" si="23"/>
        <v>1</v>
      </c>
      <c r="X80" s="73" t="s">
        <v>91</v>
      </c>
      <c r="Y80" s="73" t="s">
        <v>92</v>
      </c>
      <c r="Z80" s="30"/>
      <c r="AA80" s="69">
        <v>142115025.75999999</v>
      </c>
      <c r="AB80" s="4" t="s">
        <v>106</v>
      </c>
      <c r="AC80" s="30"/>
      <c r="AD80" s="28"/>
      <c r="AE80" s="21"/>
      <c r="AF80" s="19"/>
    </row>
    <row r="81" spans="1:32" ht="112" hidden="1" x14ac:dyDescent="0.35">
      <c r="A81" s="13" t="s">
        <v>47</v>
      </c>
      <c r="B81" s="67" t="s">
        <v>48</v>
      </c>
      <c r="C81" s="5" t="s">
        <v>178</v>
      </c>
      <c r="D81" s="6">
        <v>1049212</v>
      </c>
      <c r="E81" s="7" t="s">
        <v>179</v>
      </c>
      <c r="F81" s="37" t="s">
        <v>180</v>
      </c>
      <c r="G81" s="7" t="s">
        <v>181</v>
      </c>
      <c r="H81" s="76">
        <v>83</v>
      </c>
      <c r="I81" s="5" t="s">
        <v>182</v>
      </c>
      <c r="J81" s="68">
        <v>110</v>
      </c>
      <c r="K81" s="68">
        <v>84</v>
      </c>
      <c r="L81" s="26">
        <v>36</v>
      </c>
      <c r="M81" s="27">
        <f t="shared" ref="M81" si="24">L81/50</f>
        <v>0.72</v>
      </c>
      <c r="N81" s="13" t="s">
        <v>183</v>
      </c>
      <c r="O81" s="35">
        <v>20200130010036</v>
      </c>
      <c r="P81" s="13" t="s">
        <v>184</v>
      </c>
      <c r="Q81" s="62" t="s">
        <v>185</v>
      </c>
      <c r="R81" s="62">
        <v>2</v>
      </c>
      <c r="S81" s="77">
        <v>2</v>
      </c>
      <c r="T81" s="73"/>
      <c r="U81" s="73"/>
      <c r="V81" s="73"/>
      <c r="W81" s="21">
        <f t="shared" ref="W81" si="25">+S81/R81</f>
        <v>1</v>
      </c>
      <c r="X81" s="73" t="s">
        <v>186</v>
      </c>
      <c r="Y81" s="73" t="s">
        <v>187</v>
      </c>
      <c r="Z81" s="30"/>
      <c r="AA81" s="69">
        <v>217715373.72999999</v>
      </c>
      <c r="AB81" s="13" t="s">
        <v>183</v>
      </c>
      <c r="AC81" s="30"/>
      <c r="AD81" s="28"/>
      <c r="AE81" s="21"/>
      <c r="AF81" s="19"/>
    </row>
    <row r="82" spans="1:32" ht="112" hidden="1" x14ac:dyDescent="0.35">
      <c r="A82" s="13" t="s">
        <v>47</v>
      </c>
      <c r="B82" s="67" t="s">
        <v>48</v>
      </c>
      <c r="C82" s="5" t="s">
        <v>178</v>
      </c>
      <c r="D82" s="6">
        <v>1049212</v>
      </c>
      <c r="E82" s="7" t="s">
        <v>179</v>
      </c>
      <c r="F82" s="37" t="s">
        <v>180</v>
      </c>
      <c r="G82" s="7" t="s">
        <v>181</v>
      </c>
      <c r="H82" s="76">
        <v>83</v>
      </c>
      <c r="I82" s="81" t="s">
        <v>182</v>
      </c>
      <c r="J82" s="68">
        <v>110</v>
      </c>
      <c r="K82" s="68">
        <v>84</v>
      </c>
      <c r="L82" s="26">
        <v>36</v>
      </c>
      <c r="M82" s="27">
        <f>L82/50</f>
        <v>0.72</v>
      </c>
      <c r="N82" s="13" t="s">
        <v>183</v>
      </c>
      <c r="O82" s="35">
        <v>20200130010036</v>
      </c>
      <c r="P82" s="13" t="s">
        <v>184</v>
      </c>
      <c r="Q82" s="62" t="s">
        <v>199</v>
      </c>
      <c r="R82" s="62">
        <v>1</v>
      </c>
      <c r="S82" s="63"/>
      <c r="T82" s="73"/>
      <c r="U82" s="73"/>
      <c r="V82" s="73"/>
      <c r="W82" s="21">
        <f>+S82/R82</f>
        <v>0</v>
      </c>
      <c r="X82" s="73" t="s">
        <v>186</v>
      </c>
      <c r="Y82" s="73" t="s">
        <v>187</v>
      </c>
      <c r="Z82" s="30"/>
      <c r="AA82" s="69">
        <v>1819383399.75</v>
      </c>
      <c r="AB82" s="13" t="s">
        <v>183</v>
      </c>
      <c r="AC82" s="30"/>
      <c r="AD82" s="28"/>
      <c r="AE82" s="21"/>
      <c r="AF82" s="19"/>
    </row>
    <row r="83" spans="1:32" ht="112" hidden="1" x14ac:dyDescent="0.35">
      <c r="A83" s="13" t="s">
        <v>47</v>
      </c>
      <c r="B83" s="67" t="s">
        <v>48</v>
      </c>
      <c r="C83" s="5" t="s">
        <v>178</v>
      </c>
      <c r="D83" s="6">
        <v>1049212</v>
      </c>
      <c r="E83" s="7" t="s">
        <v>179</v>
      </c>
      <c r="F83" s="37" t="s">
        <v>180</v>
      </c>
      <c r="G83" s="7" t="s">
        <v>181</v>
      </c>
      <c r="H83" s="76">
        <v>83</v>
      </c>
      <c r="I83" s="5" t="s">
        <v>182</v>
      </c>
      <c r="J83" s="68">
        <v>110</v>
      </c>
      <c r="K83" s="68">
        <v>84</v>
      </c>
      <c r="L83" s="26">
        <v>36</v>
      </c>
      <c r="M83" s="27">
        <f t="shared" ref="M83" si="26">L83/50</f>
        <v>0.72</v>
      </c>
      <c r="N83" s="13" t="s">
        <v>183</v>
      </c>
      <c r="O83" s="35">
        <v>20200130010036</v>
      </c>
      <c r="P83" s="13" t="s">
        <v>184</v>
      </c>
      <c r="Q83" s="62" t="s">
        <v>188</v>
      </c>
      <c r="R83" s="62">
        <v>2</v>
      </c>
      <c r="S83" s="77">
        <v>2</v>
      </c>
      <c r="T83" s="73"/>
      <c r="U83" s="73"/>
      <c r="V83" s="73"/>
      <c r="W83" s="21">
        <f t="shared" ref="W83:W90" si="27">+S83/R83</f>
        <v>1</v>
      </c>
      <c r="X83" s="73" t="s">
        <v>186</v>
      </c>
      <c r="Y83" s="73" t="s">
        <v>187</v>
      </c>
      <c r="Z83" s="30"/>
      <c r="AA83" s="69">
        <v>255925425.75999999</v>
      </c>
      <c r="AB83" s="13" t="s">
        <v>183</v>
      </c>
      <c r="AC83" s="30"/>
      <c r="AD83" s="28"/>
      <c r="AE83" s="21"/>
      <c r="AF83" s="19"/>
    </row>
    <row r="84" spans="1:32" ht="112" hidden="1" x14ac:dyDescent="0.35">
      <c r="A84" s="13" t="s">
        <v>47</v>
      </c>
      <c r="B84" s="67" t="s">
        <v>48</v>
      </c>
      <c r="C84" s="5" t="s">
        <v>178</v>
      </c>
      <c r="D84" s="6">
        <v>1049212</v>
      </c>
      <c r="E84" s="7" t="s">
        <v>179</v>
      </c>
      <c r="F84" s="37" t="s">
        <v>180</v>
      </c>
      <c r="G84" s="7" t="s">
        <v>181</v>
      </c>
      <c r="H84" s="76">
        <v>83</v>
      </c>
      <c r="I84" s="5" t="s">
        <v>182</v>
      </c>
      <c r="J84" s="68">
        <v>110</v>
      </c>
      <c r="K84" s="68">
        <v>84</v>
      </c>
      <c r="L84" s="26">
        <v>36</v>
      </c>
      <c r="M84" s="27">
        <f t="shared" ref="M84" si="28">L84/50</f>
        <v>0.72</v>
      </c>
      <c r="N84" s="13" t="s">
        <v>183</v>
      </c>
      <c r="O84" s="35">
        <v>20200130010036</v>
      </c>
      <c r="P84" s="13" t="s">
        <v>184</v>
      </c>
      <c r="Q84" s="62" t="s">
        <v>193</v>
      </c>
      <c r="R84" s="45">
        <v>32</v>
      </c>
      <c r="S84" s="85"/>
      <c r="T84" s="73"/>
      <c r="U84" s="73"/>
      <c r="V84" s="73"/>
      <c r="W84" s="21">
        <f t="shared" si="27"/>
        <v>0</v>
      </c>
      <c r="X84" s="73" t="s">
        <v>186</v>
      </c>
      <c r="Y84" s="73" t="s">
        <v>187</v>
      </c>
      <c r="Z84" s="30"/>
      <c r="AA84" s="69">
        <v>7802475277.1000004</v>
      </c>
      <c r="AB84" s="13" t="s">
        <v>183</v>
      </c>
      <c r="AC84" s="30"/>
      <c r="AD84" s="28"/>
      <c r="AE84" s="21"/>
      <c r="AF84" s="19"/>
    </row>
    <row r="85" spans="1:32" ht="112" hidden="1" x14ac:dyDescent="0.35">
      <c r="A85" s="13" t="s">
        <v>47</v>
      </c>
      <c r="B85" s="67" t="s">
        <v>48</v>
      </c>
      <c r="C85" s="5" t="s">
        <v>178</v>
      </c>
      <c r="D85" s="6">
        <v>1049212</v>
      </c>
      <c r="E85" s="7" t="s">
        <v>179</v>
      </c>
      <c r="F85" s="37" t="s">
        <v>180</v>
      </c>
      <c r="G85" s="7" t="s">
        <v>181</v>
      </c>
      <c r="H85" s="76">
        <v>83</v>
      </c>
      <c r="I85" s="5" t="s">
        <v>182</v>
      </c>
      <c r="J85" s="68">
        <v>110</v>
      </c>
      <c r="K85" s="68">
        <v>84</v>
      </c>
      <c r="L85" s="26">
        <v>36</v>
      </c>
      <c r="M85" s="27">
        <f t="shared" ref="M85" si="29">L85/50</f>
        <v>0.72</v>
      </c>
      <c r="N85" s="13" t="s">
        <v>183</v>
      </c>
      <c r="O85" s="35">
        <v>20200130010036</v>
      </c>
      <c r="P85" s="13" t="s">
        <v>184</v>
      </c>
      <c r="Q85" s="62" t="s">
        <v>195</v>
      </c>
      <c r="R85" s="45">
        <v>410</v>
      </c>
      <c r="S85" s="78">
        <v>83</v>
      </c>
      <c r="T85" s="73"/>
      <c r="U85" s="73"/>
      <c r="V85" s="73"/>
      <c r="W85" s="21">
        <f t="shared" ref="W85" si="30">+S85/R85</f>
        <v>0.20243902439024392</v>
      </c>
      <c r="X85" s="73" t="s">
        <v>186</v>
      </c>
      <c r="Y85" s="73" t="s">
        <v>187</v>
      </c>
      <c r="Z85" s="30"/>
      <c r="AA85" s="69">
        <v>3405141928.8000002</v>
      </c>
      <c r="AB85" s="13" t="s">
        <v>183</v>
      </c>
      <c r="AC85" s="30"/>
      <c r="AD85" s="28"/>
      <c r="AE85" s="21"/>
      <c r="AF85" s="19"/>
    </row>
    <row r="86" spans="1:32" ht="112" hidden="1" x14ac:dyDescent="0.35">
      <c r="A86" s="13" t="s">
        <v>47</v>
      </c>
      <c r="B86" s="67" t="s">
        <v>48</v>
      </c>
      <c r="C86" s="5" t="s">
        <v>178</v>
      </c>
      <c r="D86" s="6">
        <v>1049212</v>
      </c>
      <c r="E86" s="7" t="s">
        <v>179</v>
      </c>
      <c r="F86" s="37" t="s">
        <v>180</v>
      </c>
      <c r="G86" s="40" t="s">
        <v>190</v>
      </c>
      <c r="H86" s="83">
        <v>0</v>
      </c>
      <c r="I86" s="82" t="s">
        <v>191</v>
      </c>
      <c r="J86" s="68">
        <v>209842</v>
      </c>
      <c r="K86" s="68">
        <v>209842</v>
      </c>
      <c r="L86" s="26">
        <v>2500</v>
      </c>
      <c r="M86" s="27">
        <f>L86/K86</f>
        <v>1.1913725564948865E-2</v>
      </c>
      <c r="N86" s="13" t="s">
        <v>183</v>
      </c>
      <c r="O86" s="35">
        <v>20200130010036</v>
      </c>
      <c r="P86" s="13" t="s">
        <v>184</v>
      </c>
      <c r="Q86" s="62" t="s">
        <v>189</v>
      </c>
      <c r="R86" s="62">
        <v>4</v>
      </c>
      <c r="S86" s="77">
        <v>1</v>
      </c>
      <c r="T86" s="73"/>
      <c r="U86" s="73"/>
      <c r="V86" s="73"/>
      <c r="W86" s="21">
        <f t="shared" si="27"/>
        <v>0.25</v>
      </c>
      <c r="X86" s="73" t="s">
        <v>186</v>
      </c>
      <c r="Y86" s="73" t="s">
        <v>187</v>
      </c>
      <c r="Z86" s="30"/>
      <c r="AA86" s="69">
        <v>217715373.72999999</v>
      </c>
      <c r="AB86" s="13" t="s">
        <v>183</v>
      </c>
      <c r="AC86" s="30"/>
      <c r="AD86" s="28"/>
      <c r="AE86" s="21"/>
      <c r="AF86" s="19"/>
    </row>
    <row r="87" spans="1:32" ht="112" hidden="1" x14ac:dyDescent="0.35">
      <c r="A87" s="13" t="s">
        <v>47</v>
      </c>
      <c r="B87" s="67" t="s">
        <v>48</v>
      </c>
      <c r="C87" s="5" t="s">
        <v>178</v>
      </c>
      <c r="D87" s="6">
        <v>1049212</v>
      </c>
      <c r="E87" s="7" t="s">
        <v>179</v>
      </c>
      <c r="F87" s="37" t="s">
        <v>180</v>
      </c>
      <c r="G87" s="5" t="s">
        <v>190</v>
      </c>
      <c r="H87" s="76">
        <v>0</v>
      </c>
      <c r="I87" s="5" t="s">
        <v>191</v>
      </c>
      <c r="J87" s="68">
        <v>209842</v>
      </c>
      <c r="K87" s="68">
        <v>209842</v>
      </c>
      <c r="L87" s="26">
        <v>2500</v>
      </c>
      <c r="M87" s="27">
        <f>L87/K87</f>
        <v>1.1913725564948865E-2</v>
      </c>
      <c r="N87" s="13" t="s">
        <v>183</v>
      </c>
      <c r="O87" s="35">
        <v>20200130010036</v>
      </c>
      <c r="P87" s="13" t="s">
        <v>184</v>
      </c>
      <c r="Q87" s="62" t="s">
        <v>192</v>
      </c>
      <c r="R87" s="45">
        <v>209842</v>
      </c>
      <c r="S87" s="78">
        <v>209842</v>
      </c>
      <c r="T87" s="73"/>
      <c r="U87" s="73"/>
      <c r="V87" s="73"/>
      <c r="W87" s="21">
        <f t="shared" ref="W87:W88" si="31">+S87/R87</f>
        <v>1</v>
      </c>
      <c r="X87" s="73" t="s">
        <v>186</v>
      </c>
      <c r="Y87" s="73" t="s">
        <v>187</v>
      </c>
      <c r="Z87" s="30"/>
      <c r="AA87" s="69">
        <v>1925675859.75</v>
      </c>
      <c r="AB87" s="13" t="s">
        <v>183</v>
      </c>
      <c r="AC87" s="30"/>
      <c r="AD87" s="28"/>
      <c r="AE87" s="21"/>
      <c r="AF87" s="19"/>
    </row>
    <row r="88" spans="1:32" ht="112" hidden="1" x14ac:dyDescent="0.35">
      <c r="A88" s="13" t="s">
        <v>47</v>
      </c>
      <c r="B88" s="67" t="s">
        <v>48</v>
      </c>
      <c r="C88" s="5" t="s">
        <v>178</v>
      </c>
      <c r="D88" s="6">
        <v>1049212</v>
      </c>
      <c r="E88" s="7" t="s">
        <v>179</v>
      </c>
      <c r="F88" s="37" t="s">
        <v>180</v>
      </c>
      <c r="G88" s="5" t="s">
        <v>190</v>
      </c>
      <c r="H88" s="76">
        <v>0</v>
      </c>
      <c r="I88" s="5" t="s">
        <v>191</v>
      </c>
      <c r="J88" s="68">
        <v>209842</v>
      </c>
      <c r="K88" s="68">
        <v>209842</v>
      </c>
      <c r="L88" s="26">
        <v>2500</v>
      </c>
      <c r="M88" s="27">
        <f>L88/K88</f>
        <v>1.1913725564948865E-2</v>
      </c>
      <c r="N88" s="13" t="s">
        <v>183</v>
      </c>
      <c r="O88" s="35">
        <v>20200130010036</v>
      </c>
      <c r="P88" s="13" t="s">
        <v>184</v>
      </c>
      <c r="Q88" s="62" t="s">
        <v>193</v>
      </c>
      <c r="R88" s="45">
        <v>32</v>
      </c>
      <c r="S88" s="78"/>
      <c r="T88" s="73"/>
      <c r="U88" s="73"/>
      <c r="V88" s="73"/>
      <c r="W88" s="21">
        <f t="shared" si="31"/>
        <v>0</v>
      </c>
      <c r="X88" s="73" t="s">
        <v>186</v>
      </c>
      <c r="Y88" s="73" t="s">
        <v>187</v>
      </c>
      <c r="Z88" s="30"/>
      <c r="AA88" s="69">
        <v>7802475277.1000004</v>
      </c>
      <c r="AB88" s="13" t="s">
        <v>183</v>
      </c>
      <c r="AC88" s="30"/>
      <c r="AD88" s="28"/>
      <c r="AE88" s="21"/>
      <c r="AF88" s="19"/>
    </row>
    <row r="89" spans="1:32" ht="112" hidden="1" x14ac:dyDescent="0.35">
      <c r="A89" s="13" t="s">
        <v>47</v>
      </c>
      <c r="B89" s="67" t="s">
        <v>48</v>
      </c>
      <c r="C89" s="5" t="s">
        <v>178</v>
      </c>
      <c r="D89" s="6">
        <v>1049212</v>
      </c>
      <c r="E89" s="7" t="s">
        <v>179</v>
      </c>
      <c r="F89" s="37" t="s">
        <v>180</v>
      </c>
      <c r="G89" s="5" t="s">
        <v>190</v>
      </c>
      <c r="H89" s="84">
        <v>0</v>
      </c>
      <c r="I89" s="82" t="s">
        <v>191</v>
      </c>
      <c r="J89" s="68">
        <v>209842</v>
      </c>
      <c r="K89" s="68">
        <v>209842</v>
      </c>
      <c r="L89" s="26">
        <v>2500</v>
      </c>
      <c r="M89" s="27">
        <f>L89/K89</f>
        <v>1.1913725564948865E-2</v>
      </c>
      <c r="N89" s="13" t="s">
        <v>183</v>
      </c>
      <c r="O89" s="35">
        <v>20200130010036</v>
      </c>
      <c r="P89" s="13" t="s">
        <v>184</v>
      </c>
      <c r="Q89" s="62" t="s">
        <v>194</v>
      </c>
      <c r="R89" s="45">
        <v>288</v>
      </c>
      <c r="S89" s="78"/>
      <c r="T89" s="73"/>
      <c r="U89" s="73"/>
      <c r="V89" s="73"/>
      <c r="W89" s="21">
        <f t="shared" ref="W89" si="32">+S89/R89</f>
        <v>0</v>
      </c>
      <c r="X89" s="73" t="s">
        <v>186</v>
      </c>
      <c r="Y89" s="73" t="s">
        <v>187</v>
      </c>
      <c r="Z89" s="30"/>
      <c r="AA89" s="69">
        <v>827058754.25</v>
      </c>
      <c r="AB89" s="13" t="s">
        <v>183</v>
      </c>
      <c r="AC89" s="30"/>
      <c r="AD89" s="28"/>
      <c r="AE89" s="21"/>
      <c r="AF89" s="19"/>
    </row>
    <row r="90" spans="1:32" ht="112" hidden="1" x14ac:dyDescent="0.35">
      <c r="A90" s="13" t="s">
        <v>47</v>
      </c>
      <c r="B90" s="67" t="s">
        <v>48</v>
      </c>
      <c r="C90" s="5" t="s">
        <v>178</v>
      </c>
      <c r="D90" s="6">
        <v>1049212</v>
      </c>
      <c r="E90" s="7" t="s">
        <v>179</v>
      </c>
      <c r="F90" s="37" t="s">
        <v>180</v>
      </c>
      <c r="G90" s="5" t="s">
        <v>196</v>
      </c>
      <c r="H90" s="76">
        <v>0</v>
      </c>
      <c r="I90" s="80" t="s">
        <v>197</v>
      </c>
      <c r="J90" s="68">
        <v>2400</v>
      </c>
      <c r="K90" s="68">
        <v>2400</v>
      </c>
      <c r="L90" s="26">
        <v>100</v>
      </c>
      <c r="M90" s="27">
        <f>L90/K90</f>
        <v>4.1666666666666664E-2</v>
      </c>
      <c r="N90" s="13" t="s">
        <v>183</v>
      </c>
      <c r="O90" s="35">
        <v>20200130010036</v>
      </c>
      <c r="P90" s="13" t="s">
        <v>184</v>
      </c>
      <c r="Q90" s="62" t="s">
        <v>198</v>
      </c>
      <c r="R90" s="45">
        <v>2400</v>
      </c>
      <c r="S90" s="78">
        <v>2400</v>
      </c>
      <c r="T90" s="73"/>
      <c r="U90" s="73"/>
      <c r="V90" s="73"/>
      <c r="W90" s="21">
        <f t="shared" si="27"/>
        <v>1</v>
      </c>
      <c r="X90" s="73" t="s">
        <v>186</v>
      </c>
      <c r="Y90" s="73" t="s">
        <v>187</v>
      </c>
      <c r="Z90" s="30"/>
      <c r="AA90" s="69">
        <v>827058754.25</v>
      </c>
      <c r="AB90" s="13" t="s">
        <v>183</v>
      </c>
      <c r="AC90" s="30"/>
      <c r="AD90" s="28"/>
      <c r="AE90" s="21"/>
      <c r="AF90" s="19"/>
    </row>
    <row r="91" spans="1:32" x14ac:dyDescent="0.35">
      <c r="A91" s="41"/>
      <c r="B91" s="41"/>
      <c r="C91" s="42"/>
      <c r="D91" s="43"/>
      <c r="E91" s="44"/>
      <c r="F91" s="44"/>
      <c r="AC91" s="66"/>
    </row>
    <row r="92" spans="1:32" x14ac:dyDescent="0.35">
      <c r="A92" s="41"/>
      <c r="B92" s="41"/>
      <c r="C92" s="42"/>
      <c r="D92" s="43"/>
      <c r="E92" s="44"/>
      <c r="F92" s="44"/>
    </row>
    <row r="93" spans="1:32" x14ac:dyDescent="0.35">
      <c r="A93" s="44"/>
      <c r="B93" s="44"/>
      <c r="C93" s="44"/>
      <c r="D93" s="44"/>
      <c r="E93" s="44"/>
      <c r="F93" s="44"/>
    </row>
  </sheetData>
  <sheetProtection formatCells="0" formatColumns="0" formatRows="0" deleteColumns="0" deleteRows="0"/>
  <protectedRanges>
    <protectedRange algorithmName="SHA-512" hashValue="sPr80zmfD+eY/oxS04OfCvmpDWDFGU1Z/Z1GEr2YPdBI/oU8FbE6sLPdw8de2x1cGeJZDnCOhT4qtuwniI27aQ==" saltValue="U+dRkvG+0JQFqJoUvtn8sQ==" spinCount="100000" sqref="S3:S13 S15:S70 AD3:AD90" name="Rango1"/>
  </protectedRanges>
  <autoFilter ref="A2:AF90" xr:uid="{00000000-0009-0000-0000-000000000000}">
    <filterColumn colId="13">
      <filters>
        <filter val="Implemetanción del programa nacional &quot;Campamentos Juveniles&quot; en el Distrito de Cartagena de Indias."/>
      </filters>
    </filterColumn>
  </autoFilter>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G51"/>
  <sheetViews>
    <sheetView tabSelected="1" workbookViewId="0">
      <pane xSplit="1" ySplit="2" topLeftCell="N3" activePane="bottomRight" state="frozen"/>
      <selection pane="topRight" activeCell="B1" sqref="B1"/>
      <selection pane="bottomLeft" activeCell="A3" sqref="A3"/>
      <selection pane="bottomRight" activeCell="Q19" sqref="Q19"/>
    </sheetView>
  </sheetViews>
  <sheetFormatPr baseColWidth="10" defaultRowHeight="14.5" x14ac:dyDescent="0.35"/>
  <cols>
    <col min="1" max="1" width="5.453125" customWidth="1"/>
    <col min="2" max="2" width="14.453125" customWidth="1"/>
    <col min="3" max="5" width="0" hidden="1" customWidth="1"/>
    <col min="6" max="6" width="12.7265625" customWidth="1"/>
    <col min="7" max="7" width="26.453125" customWidth="1"/>
    <col min="8" max="8" width="25" customWidth="1"/>
    <col min="10" max="10" width="35.26953125" customWidth="1"/>
    <col min="13" max="13" width="11.453125" hidden="1" customWidth="1"/>
    <col min="14" max="14" width="9.7265625" customWidth="1"/>
    <col min="15" max="15" width="28.7265625" customWidth="1"/>
    <col min="16" max="16" width="18.7265625" customWidth="1"/>
    <col min="17" max="17" width="42.453125" bestFit="1" customWidth="1"/>
    <col min="18" max="18" width="46.54296875" customWidth="1"/>
    <col min="19" max="19" width="17.26953125" customWidth="1"/>
    <col min="20" max="20" width="19.81640625" hidden="1" customWidth="1"/>
    <col min="21" max="21" width="14.54296875" style="153" customWidth="1"/>
    <col min="22" max="22" width="15.453125" style="153" customWidth="1"/>
    <col min="23" max="23" width="10.453125" customWidth="1"/>
    <col min="24" max="24" width="11.453125" hidden="1" customWidth="1"/>
    <col min="25" max="25" width="16.1796875" customWidth="1"/>
    <col min="26" max="26" width="19.54296875" customWidth="1"/>
    <col min="27" max="27" width="16.453125" customWidth="1"/>
    <col min="28" max="28" width="18.54296875" customWidth="1"/>
    <col min="29" max="29" width="21.7265625" customWidth="1"/>
    <col min="30" max="30" width="24.1796875" customWidth="1"/>
    <col min="31" max="31" width="19.26953125" hidden="1" customWidth="1"/>
    <col min="32" max="32" width="17.453125" hidden="1" customWidth="1"/>
    <col min="33" max="33" width="25.54296875" customWidth="1"/>
  </cols>
  <sheetData>
    <row r="2" spans="2:33" ht="70" x14ac:dyDescent="0.35">
      <c r="B2" s="11" t="s">
        <v>38</v>
      </c>
      <c r="C2" s="11" t="s">
        <v>39</v>
      </c>
      <c r="D2" s="11" t="s">
        <v>40</v>
      </c>
      <c r="E2" s="11" t="s">
        <v>41</v>
      </c>
      <c r="F2" s="11" t="s">
        <v>42</v>
      </c>
      <c r="G2" s="11" t="s">
        <v>43</v>
      </c>
      <c r="H2" s="11" t="s">
        <v>44</v>
      </c>
      <c r="I2" s="157" t="s">
        <v>41</v>
      </c>
      <c r="J2" s="157" t="s">
        <v>45</v>
      </c>
      <c r="K2" s="157" t="s">
        <v>46</v>
      </c>
      <c r="L2" s="121" t="s">
        <v>0</v>
      </c>
      <c r="M2" s="20" t="s">
        <v>82</v>
      </c>
      <c r="N2" s="20" t="s">
        <v>81</v>
      </c>
      <c r="O2" s="157" t="s">
        <v>1</v>
      </c>
      <c r="P2" s="157" t="s">
        <v>59</v>
      </c>
      <c r="Q2" s="157" t="s">
        <v>2</v>
      </c>
      <c r="R2" s="157" t="s">
        <v>3</v>
      </c>
      <c r="S2" s="157" t="s">
        <v>4</v>
      </c>
      <c r="T2" s="157" t="s">
        <v>5</v>
      </c>
      <c r="U2" s="157" t="s">
        <v>6</v>
      </c>
      <c r="V2" s="157" t="s">
        <v>7</v>
      </c>
      <c r="W2" s="157" t="s">
        <v>8</v>
      </c>
      <c r="X2" s="157" t="s">
        <v>9</v>
      </c>
      <c r="Y2" s="157" t="s">
        <v>10</v>
      </c>
      <c r="Z2" s="157" t="s">
        <v>11</v>
      </c>
      <c r="AA2" s="157" t="s">
        <v>12</v>
      </c>
      <c r="AB2" s="157" t="s">
        <v>13</v>
      </c>
      <c r="AC2" s="157" t="s">
        <v>14</v>
      </c>
      <c r="AD2" s="157" t="s">
        <v>15</v>
      </c>
      <c r="AE2" s="157" t="s">
        <v>83</v>
      </c>
      <c r="AF2" s="157" t="s">
        <v>84</v>
      </c>
      <c r="AG2" s="157" t="s">
        <v>16</v>
      </c>
    </row>
    <row r="3" spans="2:33" ht="60" customHeight="1" x14ac:dyDescent="0.35">
      <c r="B3" s="89" t="s">
        <v>200</v>
      </c>
      <c r="C3" s="89" t="s">
        <v>201</v>
      </c>
      <c r="D3" s="89" t="s">
        <v>203</v>
      </c>
      <c r="E3" s="90">
        <v>1049212</v>
      </c>
      <c r="F3" s="90">
        <f>+E3*13%</f>
        <v>136397.56</v>
      </c>
      <c r="G3" s="89" t="s">
        <v>202</v>
      </c>
      <c r="H3" s="89" t="s">
        <v>87</v>
      </c>
      <c r="I3" s="91">
        <v>5260</v>
      </c>
      <c r="J3" s="89" t="s">
        <v>204</v>
      </c>
      <c r="K3" s="91">
        <v>5400</v>
      </c>
      <c r="L3" s="92">
        <v>3400</v>
      </c>
      <c r="M3" s="92">
        <v>3463</v>
      </c>
      <c r="N3" s="92">
        <f>+M3*100/L3</f>
        <v>101.85294117647059</v>
      </c>
      <c r="O3" s="89" t="s">
        <v>89</v>
      </c>
      <c r="P3" s="122">
        <v>2020130010053</v>
      </c>
      <c r="Q3" s="89" t="s">
        <v>90</v>
      </c>
      <c r="R3" s="89" t="s">
        <v>254</v>
      </c>
      <c r="S3" s="92">
        <v>8393915040.2042446</v>
      </c>
      <c r="T3" s="92">
        <v>2114418036</v>
      </c>
      <c r="U3" s="90" t="s">
        <v>255</v>
      </c>
      <c r="V3" s="90" t="s">
        <v>325</v>
      </c>
      <c r="W3" s="92"/>
      <c r="X3" s="92"/>
      <c r="Y3" s="90" t="s">
        <v>256</v>
      </c>
      <c r="Z3" s="123" t="s">
        <v>274</v>
      </c>
      <c r="AA3" s="124" t="s">
        <v>267</v>
      </c>
      <c r="AB3" s="92" t="s">
        <v>260</v>
      </c>
      <c r="AC3" s="124" t="s">
        <v>257</v>
      </c>
      <c r="AD3" s="92" t="s">
        <v>259</v>
      </c>
      <c r="AE3" s="92"/>
      <c r="AF3" s="92"/>
      <c r="AG3" s="92"/>
    </row>
    <row r="4" spans="2:33" ht="74.25" customHeight="1" x14ac:dyDescent="0.35">
      <c r="B4" s="89" t="s">
        <v>200</v>
      </c>
      <c r="C4" s="89" t="s">
        <v>201</v>
      </c>
      <c r="D4" s="89" t="s">
        <v>203</v>
      </c>
      <c r="E4" s="90">
        <v>1049212</v>
      </c>
      <c r="F4" s="90">
        <f t="shared" ref="F4:F5" si="0">+E4*13%</f>
        <v>136397.56</v>
      </c>
      <c r="G4" s="89" t="s">
        <v>202</v>
      </c>
      <c r="H4" s="89" t="s">
        <v>87</v>
      </c>
      <c r="I4" s="91">
        <v>5260</v>
      </c>
      <c r="J4" s="89" t="s">
        <v>204</v>
      </c>
      <c r="K4" s="91">
        <v>5400</v>
      </c>
      <c r="L4" s="92">
        <v>3400</v>
      </c>
      <c r="M4" s="92">
        <v>3463</v>
      </c>
      <c r="N4" s="92">
        <f t="shared" ref="N4:N5" si="1">+M4*100/L4</f>
        <v>101.85294117647059</v>
      </c>
      <c r="O4" s="89" t="s">
        <v>89</v>
      </c>
      <c r="P4" s="122">
        <v>2020130010053</v>
      </c>
      <c r="Q4" s="89" t="s">
        <v>90</v>
      </c>
      <c r="R4" s="89" t="s">
        <v>254</v>
      </c>
      <c r="S4" s="92">
        <v>8393915040.2042446</v>
      </c>
      <c r="T4" s="92">
        <v>2114418036</v>
      </c>
      <c r="U4" s="90" t="s">
        <v>255</v>
      </c>
      <c r="V4" s="90" t="s">
        <v>325</v>
      </c>
      <c r="W4" s="92"/>
      <c r="X4" s="92"/>
      <c r="Y4" s="90" t="s">
        <v>256</v>
      </c>
      <c r="Z4" s="123" t="s">
        <v>274</v>
      </c>
      <c r="AA4" s="124" t="s">
        <v>266</v>
      </c>
      <c r="AB4" s="92" t="s">
        <v>262</v>
      </c>
      <c r="AC4" s="124" t="s">
        <v>257</v>
      </c>
      <c r="AD4" s="92" t="s">
        <v>261</v>
      </c>
      <c r="AE4" s="92"/>
      <c r="AF4" s="92"/>
      <c r="AG4" s="92"/>
    </row>
    <row r="5" spans="2:33" ht="72" customHeight="1" x14ac:dyDescent="0.35">
      <c r="B5" s="89" t="s">
        <v>200</v>
      </c>
      <c r="C5" s="89" t="s">
        <v>201</v>
      </c>
      <c r="D5" s="89" t="s">
        <v>203</v>
      </c>
      <c r="E5" s="90">
        <v>1049212</v>
      </c>
      <c r="F5" s="90">
        <f t="shared" si="0"/>
        <v>136397.56</v>
      </c>
      <c r="G5" s="89" t="s">
        <v>202</v>
      </c>
      <c r="H5" s="89" t="s">
        <v>87</v>
      </c>
      <c r="I5" s="91">
        <v>5260</v>
      </c>
      <c r="J5" s="89" t="s">
        <v>204</v>
      </c>
      <c r="K5" s="91">
        <v>5400</v>
      </c>
      <c r="L5" s="92">
        <v>3400</v>
      </c>
      <c r="M5" s="92">
        <v>3463</v>
      </c>
      <c r="N5" s="92">
        <f t="shared" si="1"/>
        <v>101.85294117647059</v>
      </c>
      <c r="O5" s="89" t="s">
        <v>89</v>
      </c>
      <c r="P5" s="122">
        <v>2020130010053</v>
      </c>
      <c r="Q5" s="89" t="s">
        <v>90</v>
      </c>
      <c r="R5" s="89" t="s">
        <v>254</v>
      </c>
      <c r="S5" s="92">
        <v>8393915040.2042446</v>
      </c>
      <c r="T5" s="92">
        <v>2114418036</v>
      </c>
      <c r="U5" s="90" t="s">
        <v>255</v>
      </c>
      <c r="V5" s="90" t="s">
        <v>325</v>
      </c>
      <c r="W5" s="92"/>
      <c r="X5" s="92"/>
      <c r="Y5" s="90" t="s">
        <v>256</v>
      </c>
      <c r="Z5" s="123" t="s">
        <v>274</v>
      </c>
      <c r="AA5" s="124" t="s">
        <v>77</v>
      </c>
      <c r="AB5" s="92">
        <v>1270130121</v>
      </c>
      <c r="AC5" s="124" t="s">
        <v>257</v>
      </c>
      <c r="AD5" s="92" t="s">
        <v>263</v>
      </c>
      <c r="AE5" s="92"/>
      <c r="AF5" s="92"/>
      <c r="AG5" s="92"/>
    </row>
    <row r="6" spans="2:33" ht="71.25" customHeight="1" x14ac:dyDescent="0.35">
      <c r="B6" s="89" t="s">
        <v>200</v>
      </c>
      <c r="C6" s="89" t="s">
        <v>201</v>
      </c>
      <c r="D6" s="89" t="s">
        <v>203</v>
      </c>
      <c r="E6" s="90">
        <v>1049212</v>
      </c>
      <c r="F6" s="90">
        <f t="shared" ref="F6:F22" si="2">+E6*13%</f>
        <v>136397.56</v>
      </c>
      <c r="G6" s="89" t="s">
        <v>202</v>
      </c>
      <c r="H6" s="89" t="s">
        <v>206</v>
      </c>
      <c r="I6" s="91">
        <v>50</v>
      </c>
      <c r="J6" s="89" t="s">
        <v>205</v>
      </c>
      <c r="K6" s="93">
        <v>54</v>
      </c>
      <c r="L6" s="92">
        <v>50</v>
      </c>
      <c r="M6" s="92">
        <v>50</v>
      </c>
      <c r="N6" s="92">
        <f>+M6*100/L6</f>
        <v>100</v>
      </c>
      <c r="O6" s="89" t="s">
        <v>89</v>
      </c>
      <c r="P6" s="122">
        <v>2020130010053</v>
      </c>
      <c r="Q6" s="89" t="s">
        <v>90</v>
      </c>
      <c r="R6" s="89" t="s">
        <v>253</v>
      </c>
      <c r="S6" s="92">
        <v>1820843209.01035</v>
      </c>
      <c r="T6" s="92">
        <v>280160500</v>
      </c>
      <c r="U6" s="90" t="s">
        <v>255</v>
      </c>
      <c r="V6" s="90" t="s">
        <v>325</v>
      </c>
      <c r="W6" s="92"/>
      <c r="X6" s="92"/>
      <c r="Y6" s="90" t="s">
        <v>256</v>
      </c>
      <c r="Z6" s="123" t="s">
        <v>274</v>
      </c>
      <c r="AA6" s="124" t="s">
        <v>268</v>
      </c>
      <c r="AB6" s="92">
        <v>280160500</v>
      </c>
      <c r="AC6" s="124" t="s">
        <v>257</v>
      </c>
      <c r="AD6" s="92" t="s">
        <v>258</v>
      </c>
      <c r="AE6" s="92"/>
      <c r="AF6" s="92"/>
      <c r="AG6" s="92"/>
    </row>
    <row r="7" spans="2:33" ht="185.25" customHeight="1" x14ac:dyDescent="0.35">
      <c r="B7" s="89" t="s">
        <v>200</v>
      </c>
      <c r="C7" s="89" t="s">
        <v>201</v>
      </c>
      <c r="D7" s="89" t="s">
        <v>203</v>
      </c>
      <c r="E7" s="90">
        <v>1049212</v>
      </c>
      <c r="F7" s="90">
        <f t="shared" si="2"/>
        <v>136397.56</v>
      </c>
      <c r="G7" s="89" t="s">
        <v>202</v>
      </c>
      <c r="H7" s="89" t="s">
        <v>108</v>
      </c>
      <c r="I7" s="91">
        <v>10176</v>
      </c>
      <c r="J7" s="89" t="s">
        <v>207</v>
      </c>
      <c r="K7" s="92">
        <v>10176</v>
      </c>
      <c r="L7" s="92">
        <v>10176</v>
      </c>
      <c r="M7" s="92">
        <v>0</v>
      </c>
      <c r="N7" s="92">
        <f>+M7*100/L7</f>
        <v>0</v>
      </c>
      <c r="O7" s="123" t="s">
        <v>110</v>
      </c>
      <c r="P7" s="122">
        <v>2020130010194</v>
      </c>
      <c r="Q7" s="123" t="s">
        <v>111</v>
      </c>
      <c r="R7" s="123" t="s">
        <v>264</v>
      </c>
      <c r="S7" s="92">
        <v>1221433329.1208529</v>
      </c>
      <c r="T7" s="92">
        <v>174969151</v>
      </c>
      <c r="U7" s="90" t="s">
        <v>255</v>
      </c>
      <c r="V7" s="90" t="s">
        <v>325</v>
      </c>
      <c r="W7" s="92"/>
      <c r="X7" s="92"/>
      <c r="Y7" s="90" t="s">
        <v>256</v>
      </c>
      <c r="Z7" s="123" t="s">
        <v>274</v>
      </c>
      <c r="AA7" s="124" t="s">
        <v>266</v>
      </c>
      <c r="AB7" s="92">
        <v>174969151</v>
      </c>
      <c r="AC7" s="124" t="s">
        <v>269</v>
      </c>
      <c r="AD7" s="92" t="s">
        <v>265</v>
      </c>
      <c r="AE7" s="92"/>
      <c r="AF7" s="92"/>
      <c r="AG7" s="92"/>
    </row>
    <row r="8" spans="2:33" ht="97.5" customHeight="1" x14ac:dyDescent="0.35">
      <c r="B8" s="94" t="s">
        <v>200</v>
      </c>
      <c r="C8" s="94" t="s">
        <v>201</v>
      </c>
      <c r="D8" s="94" t="s">
        <v>203</v>
      </c>
      <c r="E8" s="95">
        <v>1049212</v>
      </c>
      <c r="F8" s="95">
        <f t="shared" si="2"/>
        <v>136397.56</v>
      </c>
      <c r="G8" s="94" t="s">
        <v>208</v>
      </c>
      <c r="H8" s="94" t="s">
        <v>210</v>
      </c>
      <c r="I8" s="96">
        <v>375</v>
      </c>
      <c r="J8" s="94" t="s">
        <v>209</v>
      </c>
      <c r="K8" s="96">
        <v>400</v>
      </c>
      <c r="L8" s="96">
        <v>100</v>
      </c>
      <c r="M8" s="96"/>
      <c r="N8" s="96"/>
      <c r="O8" s="94" t="s">
        <v>96</v>
      </c>
      <c r="P8" s="126">
        <v>2020130010038</v>
      </c>
      <c r="Q8" s="94" t="s">
        <v>97</v>
      </c>
      <c r="R8" s="94" t="s">
        <v>271</v>
      </c>
      <c r="S8" s="125">
        <v>4047987403.6672225</v>
      </c>
      <c r="T8" s="125">
        <v>1138136806.6666667</v>
      </c>
      <c r="U8" s="127" t="s">
        <v>255</v>
      </c>
      <c r="V8" s="127" t="s">
        <v>325</v>
      </c>
      <c r="W8" s="96"/>
      <c r="X8" s="96"/>
      <c r="Y8" s="127" t="s">
        <v>256</v>
      </c>
      <c r="Z8" s="94" t="s">
        <v>274</v>
      </c>
      <c r="AA8" s="141" t="s">
        <v>268</v>
      </c>
      <c r="AB8" s="125">
        <v>266419679.5</v>
      </c>
      <c r="AC8" s="141" t="s">
        <v>275</v>
      </c>
      <c r="AD8" s="96" t="s">
        <v>276</v>
      </c>
      <c r="AE8" s="96"/>
      <c r="AF8" s="96"/>
      <c r="AG8" s="96"/>
    </row>
    <row r="9" spans="2:33" ht="105" customHeight="1" x14ac:dyDescent="0.35">
      <c r="B9" s="94" t="s">
        <v>200</v>
      </c>
      <c r="C9" s="94" t="s">
        <v>201</v>
      </c>
      <c r="D9" s="94" t="s">
        <v>203</v>
      </c>
      <c r="E9" s="95">
        <v>1049212</v>
      </c>
      <c r="F9" s="95">
        <f t="shared" ref="F9" si="3">+E9*13%</f>
        <v>136397.56</v>
      </c>
      <c r="G9" s="94" t="s">
        <v>208</v>
      </c>
      <c r="H9" s="94" t="s">
        <v>210</v>
      </c>
      <c r="I9" s="96">
        <v>375</v>
      </c>
      <c r="J9" s="94" t="s">
        <v>209</v>
      </c>
      <c r="K9" s="96">
        <v>400</v>
      </c>
      <c r="L9" s="96">
        <v>100</v>
      </c>
      <c r="M9" s="96"/>
      <c r="N9" s="96"/>
      <c r="O9" s="94" t="s">
        <v>96</v>
      </c>
      <c r="P9" s="126">
        <v>2020130010038</v>
      </c>
      <c r="Q9" s="94" t="s">
        <v>97</v>
      </c>
      <c r="R9" s="94" t="s">
        <v>271</v>
      </c>
      <c r="S9" s="125">
        <v>4047987403.6672225</v>
      </c>
      <c r="T9" s="125">
        <v>1138136806.6666667</v>
      </c>
      <c r="U9" s="127" t="s">
        <v>255</v>
      </c>
      <c r="V9" s="127" t="s">
        <v>325</v>
      </c>
      <c r="W9" s="96"/>
      <c r="X9" s="96"/>
      <c r="Y9" s="127" t="s">
        <v>256</v>
      </c>
      <c r="Z9" s="94" t="s">
        <v>274</v>
      </c>
      <c r="AA9" s="141" t="s">
        <v>266</v>
      </c>
      <c r="AB9" s="125">
        <v>871717127.16666675</v>
      </c>
      <c r="AC9" s="141" t="s">
        <v>275</v>
      </c>
      <c r="AD9" s="96" t="s">
        <v>279</v>
      </c>
      <c r="AE9" s="96"/>
      <c r="AF9" s="96"/>
      <c r="AG9" s="96"/>
    </row>
    <row r="10" spans="2:33" ht="99.75" customHeight="1" x14ac:dyDescent="0.35">
      <c r="B10" s="94" t="s">
        <v>200</v>
      </c>
      <c r="C10" s="94" t="s">
        <v>201</v>
      </c>
      <c r="D10" s="94" t="s">
        <v>203</v>
      </c>
      <c r="E10" s="95">
        <v>1049212</v>
      </c>
      <c r="F10" s="95">
        <f t="shared" si="2"/>
        <v>136397.56</v>
      </c>
      <c r="G10" s="94" t="s">
        <v>208</v>
      </c>
      <c r="H10" s="94" t="s">
        <v>212</v>
      </c>
      <c r="I10" s="96">
        <v>0</v>
      </c>
      <c r="J10" s="94" t="s">
        <v>211</v>
      </c>
      <c r="K10" s="96">
        <v>4000</v>
      </c>
      <c r="L10" s="96">
        <v>1000</v>
      </c>
      <c r="M10" s="96"/>
      <c r="N10" s="96"/>
      <c r="O10" s="94" t="s">
        <v>96</v>
      </c>
      <c r="P10" s="126">
        <v>2020130010038</v>
      </c>
      <c r="Q10" s="94" t="s">
        <v>97</v>
      </c>
      <c r="R10" s="94" t="s">
        <v>272</v>
      </c>
      <c r="S10" s="125">
        <v>623564903.27641201</v>
      </c>
      <c r="T10" s="125">
        <v>259136806.66666666</v>
      </c>
      <c r="U10" s="127" t="s">
        <v>255</v>
      </c>
      <c r="V10" s="127" t="s">
        <v>325</v>
      </c>
      <c r="W10" s="96"/>
      <c r="X10" s="96"/>
      <c r="Y10" s="127" t="s">
        <v>256</v>
      </c>
      <c r="Z10" s="94" t="s">
        <v>274</v>
      </c>
      <c r="AA10" s="141" t="s">
        <v>77</v>
      </c>
      <c r="AB10" s="125">
        <v>259136806.66666666</v>
      </c>
      <c r="AC10" s="141" t="s">
        <v>275</v>
      </c>
      <c r="AD10" s="96" t="s">
        <v>278</v>
      </c>
      <c r="AE10" s="96"/>
      <c r="AF10" s="96"/>
      <c r="AG10" s="96"/>
    </row>
    <row r="11" spans="2:33" ht="99.75" customHeight="1" x14ac:dyDescent="0.35">
      <c r="B11" s="94" t="s">
        <v>200</v>
      </c>
      <c r="C11" s="94" t="s">
        <v>201</v>
      </c>
      <c r="D11" s="94" t="s">
        <v>203</v>
      </c>
      <c r="E11" s="95">
        <v>1049212</v>
      </c>
      <c r="F11" s="95">
        <f t="shared" si="2"/>
        <v>136397.56</v>
      </c>
      <c r="G11" s="94" t="s">
        <v>208</v>
      </c>
      <c r="H11" s="94" t="s">
        <v>214</v>
      </c>
      <c r="I11" s="96">
        <v>288</v>
      </c>
      <c r="J11" s="94" t="s">
        <v>213</v>
      </c>
      <c r="K11" s="96">
        <v>144</v>
      </c>
      <c r="L11" s="96">
        <v>144</v>
      </c>
      <c r="M11" s="96"/>
      <c r="N11" s="96"/>
      <c r="O11" s="94" t="s">
        <v>96</v>
      </c>
      <c r="P11" s="126">
        <v>2020130010038</v>
      </c>
      <c r="Q11" s="94" t="s">
        <v>97</v>
      </c>
      <c r="R11" s="94" t="s">
        <v>270</v>
      </c>
      <c r="S11" s="125">
        <v>4181139682.8556952</v>
      </c>
      <c r="T11" s="125">
        <v>1168136806.6666665</v>
      </c>
      <c r="U11" s="127" t="s">
        <v>255</v>
      </c>
      <c r="V11" s="127" t="s">
        <v>325</v>
      </c>
      <c r="W11" s="96"/>
      <c r="X11" s="96"/>
      <c r="Y11" s="127" t="s">
        <v>256</v>
      </c>
      <c r="Z11" s="94" t="s">
        <v>274</v>
      </c>
      <c r="AA11" s="141" t="s">
        <v>266</v>
      </c>
      <c r="AB11" s="125">
        <v>901717127.16666651</v>
      </c>
      <c r="AC11" s="141" t="s">
        <v>275</v>
      </c>
      <c r="AD11" s="96" t="s">
        <v>279</v>
      </c>
      <c r="AE11" s="96"/>
      <c r="AF11" s="96"/>
      <c r="AG11" s="96"/>
    </row>
    <row r="12" spans="2:33" ht="114" customHeight="1" x14ac:dyDescent="0.35">
      <c r="B12" s="94" t="s">
        <v>200</v>
      </c>
      <c r="C12" s="94" t="s">
        <v>201</v>
      </c>
      <c r="D12" s="94" t="s">
        <v>203</v>
      </c>
      <c r="E12" s="95">
        <v>1049212</v>
      </c>
      <c r="F12" s="95">
        <f t="shared" ref="F12" si="4">+E12*13%</f>
        <v>136397.56</v>
      </c>
      <c r="G12" s="94" t="s">
        <v>208</v>
      </c>
      <c r="H12" s="94" t="s">
        <v>214</v>
      </c>
      <c r="I12" s="96">
        <v>288</v>
      </c>
      <c r="J12" s="94" t="s">
        <v>213</v>
      </c>
      <c r="K12" s="96">
        <v>144</v>
      </c>
      <c r="L12" s="96">
        <v>144</v>
      </c>
      <c r="M12" s="96"/>
      <c r="N12" s="96"/>
      <c r="O12" s="94" t="s">
        <v>96</v>
      </c>
      <c r="P12" s="126">
        <v>2020130010038</v>
      </c>
      <c r="Q12" s="94" t="s">
        <v>97</v>
      </c>
      <c r="R12" s="94" t="s">
        <v>270</v>
      </c>
      <c r="S12" s="125">
        <v>4181139682.8556952</v>
      </c>
      <c r="T12" s="125">
        <v>1168136806.6666665</v>
      </c>
      <c r="U12" s="127" t="s">
        <v>255</v>
      </c>
      <c r="V12" s="127" t="s">
        <v>325</v>
      </c>
      <c r="W12" s="96"/>
      <c r="X12" s="96"/>
      <c r="Y12" s="127" t="s">
        <v>256</v>
      </c>
      <c r="Z12" s="94" t="s">
        <v>274</v>
      </c>
      <c r="AA12" s="141" t="s">
        <v>268</v>
      </c>
      <c r="AB12" s="125">
        <v>266419679.5</v>
      </c>
      <c r="AC12" s="141" t="s">
        <v>275</v>
      </c>
      <c r="AD12" s="96" t="s">
        <v>276</v>
      </c>
      <c r="AE12" s="96"/>
      <c r="AF12" s="96"/>
      <c r="AG12" s="96"/>
    </row>
    <row r="13" spans="2:33" ht="105" customHeight="1" x14ac:dyDescent="0.35">
      <c r="B13" s="94" t="s">
        <v>200</v>
      </c>
      <c r="C13" s="94" t="s">
        <v>201</v>
      </c>
      <c r="D13" s="94" t="s">
        <v>203</v>
      </c>
      <c r="E13" s="95">
        <v>1049212</v>
      </c>
      <c r="F13" s="95">
        <f t="shared" si="2"/>
        <v>136397.56</v>
      </c>
      <c r="G13" s="94" t="s">
        <v>208</v>
      </c>
      <c r="H13" s="94" t="s">
        <v>216</v>
      </c>
      <c r="I13" s="96">
        <v>49</v>
      </c>
      <c r="J13" s="94" t="s">
        <v>215</v>
      </c>
      <c r="K13" s="96">
        <v>20</v>
      </c>
      <c r="L13" s="96">
        <v>0</v>
      </c>
      <c r="M13" s="96"/>
      <c r="N13" s="96"/>
      <c r="O13" s="94" t="s">
        <v>96</v>
      </c>
      <c r="P13" s="126">
        <v>2020130010038</v>
      </c>
      <c r="Q13" s="94" t="s">
        <v>97</v>
      </c>
      <c r="R13" s="94" t="s">
        <v>273</v>
      </c>
      <c r="S13" s="125">
        <v>1022065685.0840495</v>
      </c>
      <c r="T13" s="96">
        <v>0</v>
      </c>
      <c r="U13" s="127" t="s">
        <v>255</v>
      </c>
      <c r="V13" s="127" t="s">
        <v>325</v>
      </c>
      <c r="W13" s="96"/>
      <c r="X13" s="96"/>
      <c r="Y13" s="127" t="s">
        <v>256</v>
      </c>
      <c r="Z13" s="94" t="s">
        <v>274</v>
      </c>
      <c r="AA13" s="141" t="s">
        <v>277</v>
      </c>
      <c r="AB13" s="96" t="s">
        <v>277</v>
      </c>
      <c r="AC13" s="141" t="s">
        <v>275</v>
      </c>
      <c r="AD13" s="96" t="s">
        <v>277</v>
      </c>
      <c r="AE13" s="96" t="s">
        <v>277</v>
      </c>
      <c r="AF13" s="96" t="s">
        <v>277</v>
      </c>
      <c r="AG13" s="96"/>
    </row>
    <row r="14" spans="2:33" ht="62.25" customHeight="1" x14ac:dyDescent="0.35">
      <c r="B14" s="97" t="s">
        <v>200</v>
      </c>
      <c r="C14" s="89" t="s">
        <v>201</v>
      </c>
      <c r="D14" s="89" t="s">
        <v>203</v>
      </c>
      <c r="E14" s="90">
        <v>1049212</v>
      </c>
      <c r="F14" s="90">
        <f t="shared" si="2"/>
        <v>136397.56</v>
      </c>
      <c r="G14" s="89" t="s">
        <v>217</v>
      </c>
      <c r="H14" s="89" t="s">
        <v>219</v>
      </c>
      <c r="I14" s="91">
        <v>100881</v>
      </c>
      <c r="J14" s="89" t="s">
        <v>218</v>
      </c>
      <c r="K14" s="91">
        <v>120000</v>
      </c>
      <c r="L14" s="91">
        <v>33627</v>
      </c>
      <c r="M14" s="91"/>
      <c r="N14" s="91"/>
      <c r="O14" s="123" t="s">
        <v>280</v>
      </c>
      <c r="P14" s="128" t="s">
        <v>281</v>
      </c>
      <c r="Q14" s="89" t="s">
        <v>282</v>
      </c>
      <c r="R14" s="123" t="s">
        <v>283</v>
      </c>
      <c r="S14" s="91"/>
      <c r="T14" s="91">
        <v>487676000</v>
      </c>
      <c r="U14" s="90" t="s">
        <v>285</v>
      </c>
      <c r="V14" s="152" t="s">
        <v>284</v>
      </c>
      <c r="W14" s="91"/>
      <c r="X14" s="91"/>
      <c r="Y14" s="91" t="s">
        <v>256</v>
      </c>
      <c r="Z14" s="91" t="s">
        <v>274</v>
      </c>
      <c r="AA14" s="124" t="s">
        <v>266</v>
      </c>
      <c r="AB14" s="91">
        <v>1120309532</v>
      </c>
      <c r="AC14" s="124" t="s">
        <v>288</v>
      </c>
      <c r="AD14" s="91" t="s">
        <v>289</v>
      </c>
      <c r="AE14" s="91"/>
      <c r="AF14" s="91"/>
      <c r="AG14" s="91"/>
    </row>
    <row r="15" spans="2:33" ht="148.5" customHeight="1" x14ac:dyDescent="0.35">
      <c r="B15" s="97" t="s">
        <v>200</v>
      </c>
      <c r="C15" s="89" t="s">
        <v>201</v>
      </c>
      <c r="D15" s="89" t="s">
        <v>203</v>
      </c>
      <c r="E15" s="90">
        <v>1049212</v>
      </c>
      <c r="F15" s="90">
        <f t="shared" ref="F15" si="5">+E15*13%</f>
        <v>136397.56</v>
      </c>
      <c r="G15" s="89" t="s">
        <v>217</v>
      </c>
      <c r="H15" s="89" t="s">
        <v>219</v>
      </c>
      <c r="I15" s="91">
        <v>100881</v>
      </c>
      <c r="J15" s="89" t="s">
        <v>218</v>
      </c>
      <c r="K15" s="91">
        <v>120000</v>
      </c>
      <c r="L15" s="91">
        <v>33627</v>
      </c>
      <c r="M15" s="91"/>
      <c r="N15" s="91"/>
      <c r="O15" s="123" t="s">
        <v>280</v>
      </c>
      <c r="P15" s="128" t="s">
        <v>281</v>
      </c>
      <c r="Q15" s="89" t="s">
        <v>282</v>
      </c>
      <c r="R15" s="123" t="s">
        <v>283</v>
      </c>
      <c r="S15" s="91"/>
      <c r="T15" s="91">
        <v>487676000</v>
      </c>
      <c r="U15" s="90" t="s">
        <v>285</v>
      </c>
      <c r="V15" s="152" t="s">
        <v>284</v>
      </c>
      <c r="W15" s="91"/>
      <c r="X15" s="91"/>
      <c r="Y15" s="91" t="s">
        <v>256</v>
      </c>
      <c r="Z15" s="91" t="s">
        <v>274</v>
      </c>
      <c r="AA15" s="124" t="s">
        <v>77</v>
      </c>
      <c r="AB15" s="91">
        <v>1111363856</v>
      </c>
      <c r="AC15" s="124" t="s">
        <v>288</v>
      </c>
      <c r="AD15" s="91" t="s">
        <v>290</v>
      </c>
      <c r="AE15" s="91" t="s">
        <v>287</v>
      </c>
      <c r="AF15" s="91"/>
      <c r="AG15" s="91"/>
    </row>
    <row r="16" spans="2:33" ht="122.25" customHeight="1" x14ac:dyDescent="0.35">
      <c r="B16" s="97" t="s">
        <v>200</v>
      </c>
      <c r="C16" s="89" t="s">
        <v>201</v>
      </c>
      <c r="D16" s="89" t="s">
        <v>203</v>
      </c>
      <c r="E16" s="90">
        <v>1049212</v>
      </c>
      <c r="F16" s="90">
        <f t="shared" si="2"/>
        <v>136397.56</v>
      </c>
      <c r="G16" s="89" t="s">
        <v>217</v>
      </c>
      <c r="H16" s="89" t="s">
        <v>221</v>
      </c>
      <c r="I16" s="98">
        <v>12</v>
      </c>
      <c r="J16" s="89" t="s">
        <v>220</v>
      </c>
      <c r="K16" s="98">
        <v>15</v>
      </c>
      <c r="L16" s="98">
        <v>1</v>
      </c>
      <c r="M16" s="98"/>
      <c r="N16" s="98"/>
      <c r="O16" s="123" t="s">
        <v>280</v>
      </c>
      <c r="P16" s="128" t="s">
        <v>281</v>
      </c>
      <c r="Q16" s="89" t="s">
        <v>282</v>
      </c>
      <c r="R16" s="89" t="s">
        <v>286</v>
      </c>
      <c r="S16" s="91"/>
      <c r="T16" s="91">
        <v>188700000</v>
      </c>
      <c r="U16" s="90" t="s">
        <v>285</v>
      </c>
      <c r="V16" s="152" t="s">
        <v>284</v>
      </c>
      <c r="W16" s="98"/>
      <c r="X16" s="98"/>
      <c r="Y16" s="98" t="s">
        <v>256</v>
      </c>
      <c r="Z16" s="98" t="s">
        <v>274</v>
      </c>
      <c r="AA16" s="142" t="s">
        <v>268</v>
      </c>
      <c r="AB16" s="91">
        <f>701459.53975*1000</f>
        <v>701459539.75</v>
      </c>
      <c r="AC16" s="124" t="s">
        <v>288</v>
      </c>
      <c r="AD16" s="98" t="s">
        <v>291</v>
      </c>
      <c r="AE16" s="98"/>
      <c r="AF16" s="98"/>
      <c r="AG16" s="98"/>
    </row>
    <row r="17" spans="2:33" ht="99.75" customHeight="1" x14ac:dyDescent="0.35">
      <c r="B17" s="99" t="s">
        <v>200</v>
      </c>
      <c r="C17" s="94" t="s">
        <v>201</v>
      </c>
      <c r="D17" s="94" t="s">
        <v>203</v>
      </c>
      <c r="E17" s="95">
        <v>1049212</v>
      </c>
      <c r="F17" s="95">
        <f t="shared" si="2"/>
        <v>136397.56</v>
      </c>
      <c r="G17" s="94" t="s">
        <v>222</v>
      </c>
      <c r="H17" s="94" t="s">
        <v>224</v>
      </c>
      <c r="I17" s="100">
        <v>0</v>
      </c>
      <c r="J17" s="94" t="s">
        <v>223</v>
      </c>
      <c r="K17" s="100">
        <v>4</v>
      </c>
      <c r="L17" s="100">
        <v>1</v>
      </c>
      <c r="M17" s="100"/>
      <c r="N17" s="100"/>
      <c r="O17" s="94" t="s">
        <v>292</v>
      </c>
      <c r="P17" s="129">
        <v>2020130010068</v>
      </c>
      <c r="Q17" s="94" t="s">
        <v>107</v>
      </c>
      <c r="R17" s="100"/>
      <c r="S17" s="101">
        <v>167329005</v>
      </c>
      <c r="T17" s="100"/>
      <c r="U17" s="127" t="s">
        <v>255</v>
      </c>
      <c r="V17" s="127" t="s">
        <v>325</v>
      </c>
      <c r="W17" s="100"/>
      <c r="X17" s="100"/>
      <c r="Y17" s="127" t="s">
        <v>316</v>
      </c>
      <c r="Z17" s="127" t="s">
        <v>317</v>
      </c>
      <c r="AA17" s="141" t="s">
        <v>266</v>
      </c>
      <c r="AB17" s="101">
        <v>167329005</v>
      </c>
      <c r="AC17" s="141" t="s">
        <v>292</v>
      </c>
      <c r="AD17" s="100" t="s">
        <v>303</v>
      </c>
      <c r="AE17" s="100"/>
      <c r="AF17" s="100"/>
      <c r="AG17" s="100"/>
    </row>
    <row r="18" spans="2:33" ht="81" customHeight="1" x14ac:dyDescent="0.35">
      <c r="B18" s="99" t="s">
        <v>200</v>
      </c>
      <c r="C18" s="94" t="s">
        <v>201</v>
      </c>
      <c r="D18" s="94" t="s">
        <v>203</v>
      </c>
      <c r="E18" s="95">
        <v>1049212</v>
      </c>
      <c r="F18" s="95">
        <f>+E18*13%</f>
        <v>136397.56</v>
      </c>
      <c r="G18" s="94" t="s">
        <v>222</v>
      </c>
      <c r="H18" s="94" t="s">
        <v>104</v>
      </c>
      <c r="I18" s="100">
        <v>0</v>
      </c>
      <c r="J18" s="94" t="s">
        <v>229</v>
      </c>
      <c r="K18" s="100">
        <v>1</v>
      </c>
      <c r="L18" s="100">
        <v>0</v>
      </c>
      <c r="M18" s="100"/>
      <c r="N18" s="100"/>
      <c r="O18" s="94" t="s">
        <v>292</v>
      </c>
      <c r="P18" s="129">
        <v>2020130010068</v>
      </c>
      <c r="Q18" s="94" t="s">
        <v>107</v>
      </c>
      <c r="R18" s="100"/>
      <c r="S18" s="101">
        <v>98270231.333333343</v>
      </c>
      <c r="T18" s="100"/>
      <c r="U18" s="127" t="s">
        <v>255</v>
      </c>
      <c r="V18" s="127" t="s">
        <v>325</v>
      </c>
      <c r="W18" s="100"/>
      <c r="X18" s="100"/>
      <c r="Y18" s="127" t="s">
        <v>316</v>
      </c>
      <c r="Z18" s="127" t="s">
        <v>317</v>
      </c>
      <c r="AA18" s="141" t="s">
        <v>77</v>
      </c>
      <c r="AB18" s="101">
        <v>98270231.333333343</v>
      </c>
      <c r="AC18" s="141" t="s">
        <v>292</v>
      </c>
      <c r="AD18" s="100" t="s">
        <v>304</v>
      </c>
      <c r="AE18" s="100"/>
      <c r="AF18" s="100"/>
      <c r="AG18" s="100"/>
    </row>
    <row r="19" spans="2:33" ht="81.75" customHeight="1" x14ac:dyDescent="0.35">
      <c r="B19" s="99" t="s">
        <v>200</v>
      </c>
      <c r="C19" s="94" t="s">
        <v>201</v>
      </c>
      <c r="D19" s="94" t="s">
        <v>203</v>
      </c>
      <c r="E19" s="95">
        <v>1049212</v>
      </c>
      <c r="F19" s="95">
        <f>+E19*13%</f>
        <v>136397.56</v>
      </c>
      <c r="G19" s="94" t="s">
        <v>222</v>
      </c>
      <c r="H19" s="94" t="s">
        <v>231</v>
      </c>
      <c r="I19" s="100">
        <v>4</v>
      </c>
      <c r="J19" s="94" t="s">
        <v>230</v>
      </c>
      <c r="K19" s="100">
        <v>10</v>
      </c>
      <c r="L19" s="100">
        <v>2</v>
      </c>
      <c r="M19" s="100"/>
      <c r="N19" s="100"/>
      <c r="O19" s="94" t="s">
        <v>292</v>
      </c>
      <c r="P19" s="129">
        <v>2020130010068</v>
      </c>
      <c r="Q19" s="94" t="s">
        <v>107</v>
      </c>
      <c r="R19" s="100"/>
      <c r="S19" s="101">
        <v>49135115.666666664</v>
      </c>
      <c r="T19" s="100"/>
      <c r="U19" s="127" t="s">
        <v>255</v>
      </c>
      <c r="V19" s="127" t="s">
        <v>325</v>
      </c>
      <c r="W19" s="100"/>
      <c r="X19" s="100"/>
      <c r="Y19" s="127" t="s">
        <v>316</v>
      </c>
      <c r="Z19" s="127" t="s">
        <v>317</v>
      </c>
      <c r="AA19" s="141" t="s">
        <v>77</v>
      </c>
      <c r="AB19" s="101">
        <v>49135115.666666664</v>
      </c>
      <c r="AC19" s="141" t="s">
        <v>292</v>
      </c>
      <c r="AD19" s="100" t="s">
        <v>304</v>
      </c>
      <c r="AE19" s="100"/>
      <c r="AF19" s="100"/>
      <c r="AG19" s="100"/>
    </row>
    <row r="20" spans="2:33" ht="83.25" customHeight="1" x14ac:dyDescent="0.35">
      <c r="B20" s="99" t="s">
        <v>200</v>
      </c>
      <c r="C20" s="94" t="s">
        <v>201</v>
      </c>
      <c r="D20" s="94" t="s">
        <v>203</v>
      </c>
      <c r="E20" s="95">
        <v>1049212</v>
      </c>
      <c r="F20" s="95">
        <f t="shared" si="2"/>
        <v>136397.56</v>
      </c>
      <c r="G20" s="94" t="s">
        <v>222</v>
      </c>
      <c r="H20" s="94" t="s">
        <v>226</v>
      </c>
      <c r="I20" s="101">
        <v>11147</v>
      </c>
      <c r="J20" s="94" t="s">
        <v>225</v>
      </c>
      <c r="K20" s="101">
        <v>16720</v>
      </c>
      <c r="L20" s="101">
        <v>11147</v>
      </c>
      <c r="M20" s="101"/>
      <c r="N20" s="101"/>
      <c r="O20" s="94" t="s">
        <v>305</v>
      </c>
      <c r="P20" s="101" t="s">
        <v>281</v>
      </c>
      <c r="Q20" s="94"/>
      <c r="R20" s="101"/>
      <c r="S20" s="101">
        <v>185265648</v>
      </c>
      <c r="T20" s="101"/>
      <c r="U20" s="95" t="s">
        <v>255</v>
      </c>
      <c r="V20" s="127" t="s">
        <v>325</v>
      </c>
      <c r="W20" s="101"/>
      <c r="X20" s="101"/>
      <c r="Y20" s="127" t="s">
        <v>316</v>
      </c>
      <c r="Z20" s="127" t="s">
        <v>317</v>
      </c>
      <c r="AA20" s="143" t="s">
        <v>267</v>
      </c>
      <c r="AB20" s="101">
        <v>66107983</v>
      </c>
      <c r="AC20" s="143" t="s">
        <v>305</v>
      </c>
      <c r="AD20" s="101" t="s">
        <v>306</v>
      </c>
      <c r="AE20" s="101"/>
      <c r="AF20" s="101"/>
      <c r="AG20" s="101"/>
    </row>
    <row r="21" spans="2:33" ht="88.5" customHeight="1" x14ac:dyDescent="0.35">
      <c r="B21" s="99" t="s">
        <v>200</v>
      </c>
      <c r="C21" s="94" t="s">
        <v>201</v>
      </c>
      <c r="D21" s="94" t="s">
        <v>203</v>
      </c>
      <c r="E21" s="95">
        <v>1049212</v>
      </c>
      <c r="F21" s="95">
        <f t="shared" ref="F21" si="6">+E21*13%</f>
        <v>136397.56</v>
      </c>
      <c r="G21" s="94" t="s">
        <v>222</v>
      </c>
      <c r="H21" s="94" t="s">
        <v>226</v>
      </c>
      <c r="I21" s="101">
        <v>11147</v>
      </c>
      <c r="J21" s="94" t="s">
        <v>225</v>
      </c>
      <c r="K21" s="101">
        <v>16720</v>
      </c>
      <c r="L21" s="101">
        <v>11147</v>
      </c>
      <c r="M21" s="101"/>
      <c r="N21" s="101"/>
      <c r="O21" s="94" t="s">
        <v>305</v>
      </c>
      <c r="P21" s="101" t="s">
        <v>281</v>
      </c>
      <c r="Q21" s="94"/>
      <c r="R21" s="101"/>
      <c r="S21" s="101"/>
      <c r="T21" s="101"/>
      <c r="U21" s="95" t="s">
        <v>255</v>
      </c>
      <c r="V21" s="127" t="s">
        <v>325</v>
      </c>
      <c r="W21" s="101"/>
      <c r="X21" s="101"/>
      <c r="Y21" s="127" t="s">
        <v>316</v>
      </c>
      <c r="Z21" s="127" t="s">
        <v>317</v>
      </c>
      <c r="AA21" s="143" t="s">
        <v>77</v>
      </c>
      <c r="AB21" s="101">
        <v>119157665</v>
      </c>
      <c r="AC21" s="143" t="s">
        <v>305</v>
      </c>
      <c r="AD21" s="101" t="s">
        <v>307</v>
      </c>
      <c r="AE21" s="101"/>
      <c r="AF21" s="101"/>
      <c r="AG21" s="101"/>
    </row>
    <row r="22" spans="2:33" ht="50.15" customHeight="1" x14ac:dyDescent="0.35">
      <c r="B22" s="99" t="s">
        <v>200</v>
      </c>
      <c r="C22" s="94" t="s">
        <v>201</v>
      </c>
      <c r="D22" s="94" t="s">
        <v>203</v>
      </c>
      <c r="E22" s="95">
        <v>1049212</v>
      </c>
      <c r="F22" s="95">
        <f t="shared" si="2"/>
        <v>136397.56</v>
      </c>
      <c r="G22" s="94" t="s">
        <v>222</v>
      </c>
      <c r="H22" s="94" t="s">
        <v>228</v>
      </c>
      <c r="I22" s="100">
        <v>0</v>
      </c>
      <c r="J22" s="94" t="s">
        <v>227</v>
      </c>
      <c r="K22" s="100">
        <v>10</v>
      </c>
      <c r="L22" s="100">
        <v>1</v>
      </c>
      <c r="M22" s="100"/>
      <c r="N22" s="100"/>
      <c r="O22" s="94" t="s">
        <v>308</v>
      </c>
      <c r="P22" s="100" t="s">
        <v>281</v>
      </c>
      <c r="Q22" s="100"/>
      <c r="R22" s="100"/>
      <c r="S22" s="101">
        <v>117404961</v>
      </c>
      <c r="T22" s="100"/>
      <c r="U22" s="127" t="s">
        <v>255</v>
      </c>
      <c r="V22" s="127" t="s">
        <v>325</v>
      </c>
      <c r="W22" s="100"/>
      <c r="X22" s="100"/>
      <c r="Y22" s="127" t="s">
        <v>316</v>
      </c>
      <c r="Z22" s="127" t="s">
        <v>317</v>
      </c>
      <c r="AA22" s="141" t="s">
        <v>309</v>
      </c>
      <c r="AB22" s="100">
        <v>56114262</v>
      </c>
      <c r="AC22" s="141" t="s">
        <v>308</v>
      </c>
      <c r="AD22" s="100" t="s">
        <v>312</v>
      </c>
      <c r="AE22" s="100"/>
      <c r="AF22" s="100"/>
      <c r="AG22" s="100"/>
    </row>
    <row r="23" spans="2:33" ht="50.15" customHeight="1" x14ac:dyDescent="0.35">
      <c r="B23" s="99" t="s">
        <v>200</v>
      </c>
      <c r="C23" s="94" t="s">
        <v>201</v>
      </c>
      <c r="D23" s="94" t="s">
        <v>203</v>
      </c>
      <c r="E23" s="95">
        <v>1049212</v>
      </c>
      <c r="F23" s="95">
        <f t="shared" ref="F23:F25" si="7">+E23*13%</f>
        <v>136397.56</v>
      </c>
      <c r="G23" s="94" t="s">
        <v>222</v>
      </c>
      <c r="H23" s="94" t="s">
        <v>228</v>
      </c>
      <c r="I23" s="100">
        <v>0</v>
      </c>
      <c r="J23" s="94" t="s">
        <v>227</v>
      </c>
      <c r="K23" s="100">
        <v>10</v>
      </c>
      <c r="L23" s="100">
        <v>1</v>
      </c>
      <c r="M23" s="100"/>
      <c r="N23" s="100"/>
      <c r="O23" s="94" t="s">
        <v>308</v>
      </c>
      <c r="P23" s="100" t="s">
        <v>281</v>
      </c>
      <c r="Q23" s="100"/>
      <c r="R23" s="100"/>
      <c r="S23" s="101">
        <v>117404961</v>
      </c>
      <c r="T23" s="100"/>
      <c r="U23" s="127" t="s">
        <v>255</v>
      </c>
      <c r="V23" s="127" t="s">
        <v>325</v>
      </c>
      <c r="W23" s="100"/>
      <c r="X23" s="100"/>
      <c r="Y23" s="127" t="s">
        <v>316</v>
      </c>
      <c r="Z23" s="127" t="s">
        <v>317</v>
      </c>
      <c r="AA23" s="141" t="s">
        <v>77</v>
      </c>
      <c r="AB23" s="100">
        <v>50959519</v>
      </c>
      <c r="AC23" s="141" t="s">
        <v>308</v>
      </c>
      <c r="AD23" s="100" t="s">
        <v>313</v>
      </c>
      <c r="AE23" s="100"/>
      <c r="AF23" s="100"/>
      <c r="AG23" s="100"/>
    </row>
    <row r="24" spans="2:33" ht="50.15" customHeight="1" x14ac:dyDescent="0.35">
      <c r="B24" s="99" t="s">
        <v>200</v>
      </c>
      <c r="C24" s="94" t="s">
        <v>201</v>
      </c>
      <c r="D24" s="94" t="s">
        <v>203</v>
      </c>
      <c r="E24" s="95">
        <v>1049212</v>
      </c>
      <c r="F24" s="95">
        <f t="shared" si="7"/>
        <v>136397.56</v>
      </c>
      <c r="G24" s="94" t="s">
        <v>222</v>
      </c>
      <c r="H24" s="94" t="s">
        <v>228</v>
      </c>
      <c r="I24" s="100">
        <v>0</v>
      </c>
      <c r="J24" s="94" t="s">
        <v>227</v>
      </c>
      <c r="K24" s="100">
        <v>10</v>
      </c>
      <c r="L24" s="100">
        <v>1</v>
      </c>
      <c r="M24" s="100"/>
      <c r="N24" s="100"/>
      <c r="O24" s="94" t="s">
        <v>308</v>
      </c>
      <c r="P24" s="100" t="s">
        <v>281</v>
      </c>
      <c r="Q24" s="100"/>
      <c r="R24" s="100"/>
      <c r="S24" s="101">
        <v>117404961</v>
      </c>
      <c r="T24" s="100"/>
      <c r="U24" s="127" t="s">
        <v>255</v>
      </c>
      <c r="V24" s="127" t="s">
        <v>325</v>
      </c>
      <c r="W24" s="100"/>
      <c r="X24" s="100"/>
      <c r="Y24" s="127" t="s">
        <v>316</v>
      </c>
      <c r="Z24" s="127" t="s">
        <v>317</v>
      </c>
      <c r="AA24" s="141" t="s">
        <v>310</v>
      </c>
      <c r="AB24" s="100">
        <v>9085002</v>
      </c>
      <c r="AC24" s="141" t="s">
        <v>308</v>
      </c>
      <c r="AD24" s="100" t="s">
        <v>314</v>
      </c>
      <c r="AE24" s="100"/>
      <c r="AF24" s="100"/>
      <c r="AG24" s="100"/>
    </row>
    <row r="25" spans="2:33" ht="50.15" customHeight="1" x14ac:dyDescent="0.35">
      <c r="B25" s="99" t="s">
        <v>200</v>
      </c>
      <c r="C25" s="94" t="s">
        <v>201</v>
      </c>
      <c r="D25" s="94" t="s">
        <v>203</v>
      </c>
      <c r="E25" s="95">
        <v>1049212</v>
      </c>
      <c r="F25" s="95">
        <f t="shared" si="7"/>
        <v>136397.56</v>
      </c>
      <c r="G25" s="94" t="s">
        <v>222</v>
      </c>
      <c r="H25" s="94" t="s">
        <v>228</v>
      </c>
      <c r="I25" s="100">
        <v>0</v>
      </c>
      <c r="J25" s="94" t="s">
        <v>227</v>
      </c>
      <c r="K25" s="100">
        <v>10</v>
      </c>
      <c r="L25" s="100">
        <v>1</v>
      </c>
      <c r="M25" s="100"/>
      <c r="N25" s="100"/>
      <c r="O25" s="94" t="s">
        <v>308</v>
      </c>
      <c r="P25" s="100" t="s">
        <v>281</v>
      </c>
      <c r="Q25" s="100"/>
      <c r="R25" s="100"/>
      <c r="S25" s="101">
        <v>117404961</v>
      </c>
      <c r="T25" s="100"/>
      <c r="U25" s="127" t="s">
        <v>255</v>
      </c>
      <c r="V25" s="127" t="s">
        <v>325</v>
      </c>
      <c r="W25" s="100"/>
      <c r="X25" s="100"/>
      <c r="Y25" s="127" t="s">
        <v>316</v>
      </c>
      <c r="Z25" s="127" t="s">
        <v>317</v>
      </c>
      <c r="AA25" s="141" t="s">
        <v>311</v>
      </c>
      <c r="AB25" s="100">
        <v>1246178</v>
      </c>
      <c r="AC25" s="141" t="s">
        <v>308</v>
      </c>
      <c r="AD25" s="100" t="s">
        <v>315</v>
      </c>
      <c r="AE25" s="100"/>
      <c r="AF25" s="100"/>
      <c r="AG25" s="100"/>
    </row>
    <row r="26" spans="2:33" ht="84.75" customHeight="1" x14ac:dyDescent="0.35">
      <c r="B26" s="102" t="s">
        <v>200</v>
      </c>
      <c r="C26" s="103" t="s">
        <v>201</v>
      </c>
      <c r="D26" s="103" t="s">
        <v>49</v>
      </c>
      <c r="E26" s="104">
        <v>1049212</v>
      </c>
      <c r="F26" s="105">
        <f>+E26*8%</f>
        <v>83936.960000000006</v>
      </c>
      <c r="G26" s="103" t="s">
        <v>232</v>
      </c>
      <c r="H26" s="103" t="s">
        <v>52</v>
      </c>
      <c r="I26" s="106">
        <v>13310</v>
      </c>
      <c r="J26" s="103" t="s">
        <v>233</v>
      </c>
      <c r="K26" s="106">
        <v>14131</v>
      </c>
      <c r="L26" s="106">
        <v>9421</v>
      </c>
      <c r="M26" s="106"/>
      <c r="N26" s="106"/>
      <c r="O26" s="158" t="s">
        <v>54</v>
      </c>
      <c r="P26" s="154">
        <v>2020130010055</v>
      </c>
      <c r="Q26" s="144" t="s">
        <v>31</v>
      </c>
      <c r="R26" s="106"/>
      <c r="S26" s="106"/>
      <c r="T26" s="106"/>
      <c r="U26" s="105" t="s">
        <v>255</v>
      </c>
      <c r="V26" s="105" t="s">
        <v>325</v>
      </c>
      <c r="W26" s="106"/>
      <c r="X26" s="106"/>
      <c r="Y26" s="104" t="s">
        <v>318</v>
      </c>
      <c r="Z26" s="104" t="s">
        <v>319</v>
      </c>
      <c r="AA26" s="144" t="s">
        <v>266</v>
      </c>
      <c r="AB26" s="106">
        <v>517048530</v>
      </c>
      <c r="AC26" s="144" t="s">
        <v>177</v>
      </c>
      <c r="AD26" s="106" t="s">
        <v>33</v>
      </c>
      <c r="AE26" s="106"/>
      <c r="AF26" s="106"/>
      <c r="AG26" s="106"/>
    </row>
    <row r="27" spans="2:33" ht="72.75" customHeight="1" x14ac:dyDescent="0.35">
      <c r="B27" s="102" t="s">
        <v>200</v>
      </c>
      <c r="C27" s="103" t="s">
        <v>201</v>
      </c>
      <c r="D27" s="103" t="s">
        <v>49</v>
      </c>
      <c r="E27" s="104">
        <v>1049212</v>
      </c>
      <c r="F27" s="105">
        <f t="shared" ref="F27:F28" si="8">+E27*8%</f>
        <v>83936.960000000006</v>
      </c>
      <c r="G27" s="103" t="s">
        <v>232</v>
      </c>
      <c r="H27" s="103" t="s">
        <v>235</v>
      </c>
      <c r="I27" s="106">
        <v>14300</v>
      </c>
      <c r="J27" s="103" t="s">
        <v>234</v>
      </c>
      <c r="K27" s="106">
        <v>19448</v>
      </c>
      <c r="L27" s="106">
        <v>15587</v>
      </c>
      <c r="M27" s="106"/>
      <c r="N27" s="106"/>
      <c r="O27" s="158" t="s">
        <v>54</v>
      </c>
      <c r="P27" s="154">
        <v>2020130010055</v>
      </c>
      <c r="Q27" s="144" t="s">
        <v>31</v>
      </c>
      <c r="R27" s="106"/>
      <c r="S27" s="106">
        <v>280583816</v>
      </c>
      <c r="T27" s="106"/>
      <c r="U27" s="105" t="s">
        <v>255</v>
      </c>
      <c r="V27" s="105" t="s">
        <v>325</v>
      </c>
      <c r="W27" s="106"/>
      <c r="X27" s="106"/>
      <c r="Y27" s="104" t="s">
        <v>318</v>
      </c>
      <c r="Z27" s="104" t="s">
        <v>319</v>
      </c>
      <c r="AA27" s="144" t="s">
        <v>326</v>
      </c>
      <c r="AB27" s="106">
        <f>+S27</f>
        <v>280583816</v>
      </c>
      <c r="AC27" s="144" t="s">
        <v>177</v>
      </c>
      <c r="AD27" s="106" t="s">
        <v>327</v>
      </c>
      <c r="AE27" s="106"/>
      <c r="AF27" s="106"/>
      <c r="AG27" s="106"/>
    </row>
    <row r="28" spans="2:33" ht="87.75" customHeight="1" x14ac:dyDescent="0.35">
      <c r="B28" s="102" t="s">
        <v>200</v>
      </c>
      <c r="C28" s="103" t="s">
        <v>201</v>
      </c>
      <c r="D28" s="103" t="s">
        <v>49</v>
      </c>
      <c r="E28" s="104">
        <v>1049212</v>
      </c>
      <c r="F28" s="105">
        <f t="shared" si="8"/>
        <v>83936.960000000006</v>
      </c>
      <c r="G28" s="103" t="s">
        <v>232</v>
      </c>
      <c r="H28" s="103" t="s">
        <v>237</v>
      </c>
      <c r="I28" s="106">
        <v>28</v>
      </c>
      <c r="J28" s="103" t="s">
        <v>236</v>
      </c>
      <c r="K28" s="106">
        <v>18</v>
      </c>
      <c r="L28" s="106">
        <v>2</v>
      </c>
      <c r="M28" s="106"/>
      <c r="N28" s="106"/>
      <c r="O28" s="158" t="s">
        <v>54</v>
      </c>
      <c r="P28" s="154">
        <v>2020130010055</v>
      </c>
      <c r="Q28" s="144" t="s">
        <v>31</v>
      </c>
      <c r="R28" s="106"/>
      <c r="S28" s="106">
        <v>105155710</v>
      </c>
      <c r="T28" s="106"/>
      <c r="U28" s="105" t="s">
        <v>255</v>
      </c>
      <c r="V28" s="105" t="s">
        <v>325</v>
      </c>
      <c r="W28" s="106"/>
      <c r="X28" s="106"/>
      <c r="Y28" s="104" t="s">
        <v>318</v>
      </c>
      <c r="Z28" s="104" t="s">
        <v>319</v>
      </c>
      <c r="AA28" s="144" t="s">
        <v>266</v>
      </c>
      <c r="AB28" s="106">
        <f>+S28</f>
        <v>105155710</v>
      </c>
      <c r="AC28" s="144" t="s">
        <v>177</v>
      </c>
      <c r="AD28" s="106" t="s">
        <v>33</v>
      </c>
      <c r="AE28" s="106"/>
      <c r="AF28" s="106"/>
      <c r="AG28" s="106"/>
    </row>
    <row r="29" spans="2:33" ht="78.75" customHeight="1" x14ac:dyDescent="0.35">
      <c r="B29" s="102" t="s">
        <v>200</v>
      </c>
      <c r="C29" s="103" t="s">
        <v>201</v>
      </c>
      <c r="D29" s="103" t="s">
        <v>49</v>
      </c>
      <c r="E29" s="104">
        <v>1049212</v>
      </c>
      <c r="F29" s="105">
        <f>+E29*8%</f>
        <v>83936.960000000006</v>
      </c>
      <c r="G29" s="103" t="s">
        <v>232</v>
      </c>
      <c r="H29" s="103" t="s">
        <v>52</v>
      </c>
      <c r="I29" s="106">
        <v>13310</v>
      </c>
      <c r="J29" s="103" t="s">
        <v>233</v>
      </c>
      <c r="K29" s="106">
        <v>14131</v>
      </c>
      <c r="L29" s="106">
        <v>9421</v>
      </c>
      <c r="M29" s="106"/>
      <c r="N29" s="106"/>
      <c r="O29" s="158" t="s">
        <v>76</v>
      </c>
      <c r="P29" s="154">
        <v>2020130010088</v>
      </c>
      <c r="Q29" s="144" t="s">
        <v>75</v>
      </c>
      <c r="R29" s="106"/>
      <c r="S29" s="106"/>
      <c r="T29" s="106"/>
      <c r="U29" s="105" t="s">
        <v>255</v>
      </c>
      <c r="V29" s="105" t="s">
        <v>325</v>
      </c>
      <c r="W29" s="106"/>
      <c r="X29" s="106"/>
      <c r="Y29" s="104" t="s">
        <v>318</v>
      </c>
      <c r="Z29" s="104" t="s">
        <v>319</v>
      </c>
      <c r="AA29" s="144" t="s">
        <v>267</v>
      </c>
      <c r="AB29" s="106">
        <v>20032722</v>
      </c>
      <c r="AC29" s="144" t="s">
        <v>328</v>
      </c>
      <c r="AD29" s="106" t="s">
        <v>329</v>
      </c>
      <c r="AE29" s="106"/>
      <c r="AF29" s="106"/>
      <c r="AG29" s="106"/>
    </row>
    <row r="30" spans="2:33" ht="76.5" customHeight="1" x14ac:dyDescent="0.35">
      <c r="B30" s="102" t="s">
        <v>200</v>
      </c>
      <c r="C30" s="103" t="s">
        <v>201</v>
      </c>
      <c r="D30" s="103" t="s">
        <v>49</v>
      </c>
      <c r="E30" s="104">
        <v>1049212</v>
      </c>
      <c r="F30" s="105">
        <f>+E30*8%</f>
        <v>83936.960000000006</v>
      </c>
      <c r="G30" s="103" t="s">
        <v>232</v>
      </c>
      <c r="H30" s="103" t="s">
        <v>52</v>
      </c>
      <c r="I30" s="106">
        <v>13310</v>
      </c>
      <c r="J30" s="103" t="s">
        <v>233</v>
      </c>
      <c r="K30" s="106">
        <v>14131</v>
      </c>
      <c r="L30" s="106">
        <v>9421</v>
      </c>
      <c r="M30" s="106"/>
      <c r="N30" s="106"/>
      <c r="O30" s="158" t="s">
        <v>76</v>
      </c>
      <c r="P30" s="154">
        <v>2020130010088</v>
      </c>
      <c r="Q30" s="144" t="s">
        <v>75</v>
      </c>
      <c r="R30" s="106"/>
      <c r="S30" s="106"/>
      <c r="T30" s="106"/>
      <c r="U30" s="105" t="s">
        <v>255</v>
      </c>
      <c r="V30" s="105" t="s">
        <v>325</v>
      </c>
      <c r="W30" s="106"/>
      <c r="X30" s="106"/>
      <c r="Y30" s="104" t="s">
        <v>318</v>
      </c>
      <c r="Z30" s="104" t="s">
        <v>319</v>
      </c>
      <c r="AA30" s="144" t="s">
        <v>77</v>
      </c>
      <c r="AB30" s="106">
        <v>158766265</v>
      </c>
      <c r="AC30" s="144" t="s">
        <v>328</v>
      </c>
      <c r="AD30" s="106" t="s">
        <v>79</v>
      </c>
      <c r="AE30" s="106"/>
      <c r="AF30" s="106"/>
      <c r="AG30" s="106"/>
    </row>
    <row r="31" spans="2:33" ht="78.75" customHeight="1" x14ac:dyDescent="0.35">
      <c r="B31" s="107" t="s">
        <v>200</v>
      </c>
      <c r="C31" s="108" t="s">
        <v>201</v>
      </c>
      <c r="D31" s="108" t="s">
        <v>49</v>
      </c>
      <c r="E31" s="109">
        <v>1049212</v>
      </c>
      <c r="F31" s="110">
        <f t="shared" ref="F31:F41" si="9">+E31*8%</f>
        <v>83936.960000000006</v>
      </c>
      <c r="G31" s="108" t="s">
        <v>238</v>
      </c>
      <c r="H31" s="108" t="s">
        <v>240</v>
      </c>
      <c r="I31" s="111">
        <v>27432</v>
      </c>
      <c r="J31" s="108" t="s">
        <v>239</v>
      </c>
      <c r="K31" s="111">
        <v>24984.400000000001</v>
      </c>
      <c r="L31" s="111">
        <v>19630.599999999999</v>
      </c>
      <c r="M31" s="111"/>
      <c r="N31" s="111"/>
      <c r="O31" s="145" t="s">
        <v>334</v>
      </c>
      <c r="P31" s="111" t="s">
        <v>332</v>
      </c>
      <c r="Q31" s="111"/>
      <c r="R31" s="111"/>
      <c r="S31" s="111"/>
      <c r="T31" s="111"/>
      <c r="U31" s="110" t="s">
        <v>255</v>
      </c>
      <c r="V31" s="110" t="s">
        <v>325</v>
      </c>
      <c r="W31" s="111"/>
      <c r="X31" s="111"/>
      <c r="Y31" s="109" t="s">
        <v>318</v>
      </c>
      <c r="Z31" s="109" t="s">
        <v>319</v>
      </c>
      <c r="AA31" s="145" t="s">
        <v>333</v>
      </c>
      <c r="AB31" s="111">
        <v>57831728</v>
      </c>
      <c r="AC31" s="145" t="s">
        <v>334</v>
      </c>
      <c r="AD31" s="111" t="s">
        <v>337</v>
      </c>
      <c r="AE31" s="111"/>
      <c r="AF31" s="111"/>
      <c r="AG31" s="111"/>
    </row>
    <row r="32" spans="2:33" ht="50.15" customHeight="1" x14ac:dyDescent="0.35">
      <c r="B32" s="107" t="s">
        <v>200</v>
      </c>
      <c r="C32" s="108" t="s">
        <v>201</v>
      </c>
      <c r="D32" s="108" t="s">
        <v>49</v>
      </c>
      <c r="E32" s="109">
        <v>1049212</v>
      </c>
      <c r="F32" s="110">
        <f t="shared" ref="F32:F37" si="10">+E32*8%</f>
        <v>83936.960000000006</v>
      </c>
      <c r="G32" s="108" t="s">
        <v>238</v>
      </c>
      <c r="H32" s="108" t="s">
        <v>240</v>
      </c>
      <c r="I32" s="111">
        <v>27432</v>
      </c>
      <c r="J32" s="108" t="s">
        <v>239</v>
      </c>
      <c r="K32" s="111">
        <v>24984.400000000001</v>
      </c>
      <c r="L32" s="111">
        <v>19630.599999999999</v>
      </c>
      <c r="M32" s="111"/>
      <c r="N32" s="111"/>
      <c r="O32" s="145" t="s">
        <v>334</v>
      </c>
      <c r="P32" s="111" t="s">
        <v>332</v>
      </c>
      <c r="Q32" s="111"/>
      <c r="R32" s="111"/>
      <c r="S32" s="111"/>
      <c r="T32" s="111"/>
      <c r="U32" s="110" t="s">
        <v>255</v>
      </c>
      <c r="V32" s="110" t="s">
        <v>325</v>
      </c>
      <c r="W32" s="111"/>
      <c r="X32" s="111"/>
      <c r="Y32" s="109" t="s">
        <v>318</v>
      </c>
      <c r="Z32" s="109" t="s">
        <v>319</v>
      </c>
      <c r="AA32" s="145" t="s">
        <v>326</v>
      </c>
      <c r="AB32" s="111">
        <v>88851542</v>
      </c>
      <c r="AC32" s="145" t="s">
        <v>334</v>
      </c>
      <c r="AD32" s="111" t="s">
        <v>335</v>
      </c>
      <c r="AE32" s="111"/>
      <c r="AF32" s="111"/>
      <c r="AG32" s="111"/>
    </row>
    <row r="33" spans="2:33" ht="77.25" customHeight="1" x14ac:dyDescent="0.35">
      <c r="B33" s="107" t="s">
        <v>200</v>
      </c>
      <c r="C33" s="108" t="s">
        <v>201</v>
      </c>
      <c r="D33" s="108" t="s">
        <v>49</v>
      </c>
      <c r="E33" s="109">
        <v>1049212</v>
      </c>
      <c r="F33" s="110">
        <f t="shared" si="10"/>
        <v>83936.960000000006</v>
      </c>
      <c r="G33" s="108" t="s">
        <v>238</v>
      </c>
      <c r="H33" s="108" t="s">
        <v>240</v>
      </c>
      <c r="I33" s="111">
        <v>27432</v>
      </c>
      <c r="J33" s="108" t="s">
        <v>239</v>
      </c>
      <c r="K33" s="111">
        <v>24984.400000000001</v>
      </c>
      <c r="L33" s="111">
        <v>19630.599999999999</v>
      </c>
      <c r="M33" s="111"/>
      <c r="N33" s="111"/>
      <c r="O33" s="145" t="s">
        <v>334</v>
      </c>
      <c r="P33" s="111" t="s">
        <v>332</v>
      </c>
      <c r="Q33" s="111"/>
      <c r="R33" s="111"/>
      <c r="S33" s="111"/>
      <c r="T33" s="111"/>
      <c r="U33" s="110" t="s">
        <v>255</v>
      </c>
      <c r="V33" s="110" t="s">
        <v>325</v>
      </c>
      <c r="W33" s="111"/>
      <c r="X33" s="111"/>
      <c r="Y33" s="109" t="s">
        <v>318</v>
      </c>
      <c r="Z33" s="109" t="s">
        <v>319</v>
      </c>
      <c r="AA33" s="145" t="s">
        <v>77</v>
      </c>
      <c r="AB33" s="111">
        <v>126316730</v>
      </c>
      <c r="AC33" s="145" t="s">
        <v>334</v>
      </c>
      <c r="AD33" s="111" t="s">
        <v>336</v>
      </c>
      <c r="AE33" s="111"/>
      <c r="AF33" s="111"/>
      <c r="AG33" s="111"/>
    </row>
    <row r="34" spans="2:33" ht="115.5" customHeight="1" x14ac:dyDescent="0.35">
      <c r="B34" s="107" t="s">
        <v>200</v>
      </c>
      <c r="C34" s="108" t="s">
        <v>201</v>
      </c>
      <c r="D34" s="108" t="s">
        <v>49</v>
      </c>
      <c r="E34" s="109">
        <v>1049212</v>
      </c>
      <c r="F34" s="110">
        <f t="shared" si="10"/>
        <v>83936.960000000006</v>
      </c>
      <c r="G34" s="108" t="s">
        <v>238</v>
      </c>
      <c r="H34" s="108" t="s">
        <v>240</v>
      </c>
      <c r="I34" s="111">
        <v>27432</v>
      </c>
      <c r="J34" s="108" t="s">
        <v>239</v>
      </c>
      <c r="K34" s="111">
        <v>24984.400000000001</v>
      </c>
      <c r="L34" s="111">
        <v>19630.599999999999</v>
      </c>
      <c r="M34" s="111"/>
      <c r="N34" s="111"/>
      <c r="O34" s="145" t="s">
        <v>134</v>
      </c>
      <c r="P34" s="155">
        <v>2020130010141</v>
      </c>
      <c r="Q34" s="156" t="s">
        <v>339</v>
      </c>
      <c r="R34" s="111"/>
      <c r="S34" s="111"/>
      <c r="T34" s="111"/>
      <c r="U34" s="110" t="s">
        <v>255</v>
      </c>
      <c r="V34" s="110" t="s">
        <v>325</v>
      </c>
      <c r="W34" s="111"/>
      <c r="X34" s="111"/>
      <c r="Y34" s="109" t="s">
        <v>318</v>
      </c>
      <c r="Z34" s="109" t="s">
        <v>319</v>
      </c>
      <c r="AA34" s="145" t="s">
        <v>309</v>
      </c>
      <c r="AB34" s="111">
        <v>15617725</v>
      </c>
      <c r="AC34" s="145" t="s">
        <v>338</v>
      </c>
      <c r="AD34" s="111" t="s">
        <v>340</v>
      </c>
      <c r="AE34" s="111"/>
      <c r="AF34" s="111"/>
      <c r="AG34" s="111"/>
    </row>
    <row r="35" spans="2:33" ht="90" customHeight="1" x14ac:dyDescent="0.35">
      <c r="B35" s="107" t="s">
        <v>200</v>
      </c>
      <c r="C35" s="108" t="s">
        <v>201</v>
      </c>
      <c r="D35" s="108" t="s">
        <v>49</v>
      </c>
      <c r="E35" s="109">
        <v>1049212</v>
      </c>
      <c r="F35" s="110">
        <f t="shared" ref="F35" si="11">+E35*8%</f>
        <v>83936.960000000006</v>
      </c>
      <c r="G35" s="108" t="s">
        <v>238</v>
      </c>
      <c r="H35" s="108" t="s">
        <v>240</v>
      </c>
      <c r="I35" s="111">
        <v>27432</v>
      </c>
      <c r="J35" s="108" t="s">
        <v>239</v>
      </c>
      <c r="K35" s="111">
        <v>24984.400000000001</v>
      </c>
      <c r="L35" s="111">
        <v>19630.599999999999</v>
      </c>
      <c r="M35" s="111"/>
      <c r="N35" s="111"/>
      <c r="O35" s="145" t="s">
        <v>134</v>
      </c>
      <c r="P35" s="155">
        <v>2020130010141</v>
      </c>
      <c r="Q35" s="156" t="s">
        <v>339</v>
      </c>
      <c r="R35" s="111"/>
      <c r="S35" s="111"/>
      <c r="T35" s="111"/>
      <c r="U35" s="110" t="s">
        <v>255</v>
      </c>
      <c r="V35" s="110" t="s">
        <v>325</v>
      </c>
      <c r="W35" s="111"/>
      <c r="X35" s="111"/>
      <c r="Y35" s="109" t="s">
        <v>318</v>
      </c>
      <c r="Z35" s="109" t="s">
        <v>319</v>
      </c>
      <c r="AA35" s="145" t="s">
        <v>326</v>
      </c>
      <c r="AB35" s="111">
        <v>88851542</v>
      </c>
      <c r="AC35" s="145" t="s">
        <v>338</v>
      </c>
      <c r="AD35" s="111" t="s">
        <v>335</v>
      </c>
      <c r="AE35" s="111"/>
      <c r="AF35" s="111"/>
      <c r="AG35" s="111"/>
    </row>
    <row r="36" spans="2:33" ht="85.5" customHeight="1" x14ac:dyDescent="0.35">
      <c r="B36" s="107" t="s">
        <v>200</v>
      </c>
      <c r="C36" s="108" t="s">
        <v>201</v>
      </c>
      <c r="D36" s="108" t="s">
        <v>49</v>
      </c>
      <c r="E36" s="109">
        <v>1049212</v>
      </c>
      <c r="F36" s="110">
        <f t="shared" si="10"/>
        <v>83936.960000000006</v>
      </c>
      <c r="G36" s="108" t="s">
        <v>238</v>
      </c>
      <c r="H36" s="108" t="s">
        <v>240</v>
      </c>
      <c r="I36" s="111">
        <v>27432</v>
      </c>
      <c r="J36" s="108" t="s">
        <v>239</v>
      </c>
      <c r="K36" s="111">
        <v>24984.400000000001</v>
      </c>
      <c r="L36" s="111">
        <v>19630.599999999999</v>
      </c>
      <c r="M36" s="111"/>
      <c r="N36" s="111"/>
      <c r="O36" s="145" t="s">
        <v>134</v>
      </c>
      <c r="P36" s="155">
        <v>2020130010141</v>
      </c>
      <c r="Q36" s="156" t="s">
        <v>339</v>
      </c>
      <c r="R36" s="111"/>
      <c r="S36" s="111"/>
      <c r="T36" s="111"/>
      <c r="U36" s="110" t="s">
        <v>255</v>
      </c>
      <c r="V36" s="110" t="s">
        <v>325</v>
      </c>
      <c r="W36" s="111"/>
      <c r="X36" s="111"/>
      <c r="Y36" s="109" t="s">
        <v>318</v>
      </c>
      <c r="Z36" s="109" t="s">
        <v>319</v>
      </c>
      <c r="AA36" s="145" t="s">
        <v>77</v>
      </c>
      <c r="AB36" s="111">
        <v>64000939</v>
      </c>
      <c r="AC36" s="145" t="s">
        <v>338</v>
      </c>
      <c r="AD36" s="111" t="s">
        <v>336</v>
      </c>
      <c r="AE36" s="111"/>
      <c r="AF36" s="111"/>
      <c r="AG36" s="111"/>
    </row>
    <row r="37" spans="2:33" ht="84" customHeight="1" x14ac:dyDescent="0.35">
      <c r="B37" s="107" t="s">
        <v>200</v>
      </c>
      <c r="C37" s="108" t="s">
        <v>201</v>
      </c>
      <c r="D37" s="108" t="s">
        <v>49</v>
      </c>
      <c r="E37" s="109">
        <v>1049212</v>
      </c>
      <c r="F37" s="110">
        <f t="shared" si="10"/>
        <v>83936.960000000006</v>
      </c>
      <c r="G37" s="108" t="s">
        <v>238</v>
      </c>
      <c r="H37" s="108" t="s">
        <v>240</v>
      </c>
      <c r="I37" s="111">
        <v>27432</v>
      </c>
      <c r="J37" s="108" t="s">
        <v>239</v>
      </c>
      <c r="K37" s="111">
        <v>24984.400000000001</v>
      </c>
      <c r="L37" s="111">
        <v>19630.599999999999</v>
      </c>
      <c r="M37" s="111"/>
      <c r="N37" s="111"/>
      <c r="O37" s="145" t="s">
        <v>341</v>
      </c>
      <c r="P37" s="111" t="s">
        <v>332</v>
      </c>
      <c r="Q37" s="111"/>
      <c r="R37" s="111"/>
      <c r="S37" s="111"/>
      <c r="T37" s="111"/>
      <c r="U37" s="110" t="s">
        <v>255</v>
      </c>
      <c r="V37" s="110" t="s">
        <v>325</v>
      </c>
      <c r="W37" s="111"/>
      <c r="X37" s="111"/>
      <c r="Y37" s="109" t="s">
        <v>318</v>
      </c>
      <c r="Z37" s="109" t="s">
        <v>319</v>
      </c>
      <c r="AA37" s="145" t="s">
        <v>309</v>
      </c>
      <c r="AB37" s="111">
        <v>27147519</v>
      </c>
      <c r="AC37" s="145" t="s">
        <v>341</v>
      </c>
      <c r="AD37" s="111" t="s">
        <v>340</v>
      </c>
      <c r="AE37" s="111"/>
      <c r="AF37" s="111"/>
      <c r="AG37" s="111"/>
    </row>
    <row r="38" spans="2:33" ht="93.75" customHeight="1" x14ac:dyDescent="0.35">
      <c r="B38" s="107" t="s">
        <v>200</v>
      </c>
      <c r="C38" s="108" t="s">
        <v>201</v>
      </c>
      <c r="D38" s="108" t="s">
        <v>49</v>
      </c>
      <c r="E38" s="109">
        <v>1049212</v>
      </c>
      <c r="F38" s="110">
        <f t="shared" ref="F38" si="12">+E38*8%</f>
        <v>83936.960000000006</v>
      </c>
      <c r="G38" s="108" t="s">
        <v>238</v>
      </c>
      <c r="H38" s="108" t="s">
        <v>240</v>
      </c>
      <c r="I38" s="111">
        <v>27432</v>
      </c>
      <c r="J38" s="108" t="s">
        <v>239</v>
      </c>
      <c r="K38" s="111">
        <v>24984.400000000001</v>
      </c>
      <c r="L38" s="111">
        <v>19630.599999999999</v>
      </c>
      <c r="M38" s="111"/>
      <c r="N38" s="111"/>
      <c r="O38" s="145" t="s">
        <v>341</v>
      </c>
      <c r="P38" s="111" t="s">
        <v>332</v>
      </c>
      <c r="Q38" s="111"/>
      <c r="R38" s="111"/>
      <c r="S38" s="111"/>
      <c r="T38" s="111"/>
      <c r="U38" s="110" t="s">
        <v>255</v>
      </c>
      <c r="V38" s="110" t="s">
        <v>325</v>
      </c>
      <c r="W38" s="111"/>
      <c r="X38" s="111"/>
      <c r="Y38" s="109" t="s">
        <v>318</v>
      </c>
      <c r="Z38" s="109" t="s">
        <v>319</v>
      </c>
      <c r="AA38" s="145" t="s">
        <v>326</v>
      </c>
      <c r="AB38" s="111">
        <v>88851425</v>
      </c>
      <c r="AC38" s="145" t="s">
        <v>341</v>
      </c>
      <c r="AD38" s="111" t="s">
        <v>335</v>
      </c>
      <c r="AE38" s="111"/>
      <c r="AF38" s="111"/>
      <c r="AG38" s="111"/>
    </row>
    <row r="39" spans="2:33" ht="219.75" customHeight="1" x14ac:dyDescent="0.35">
      <c r="B39" s="107" t="s">
        <v>200</v>
      </c>
      <c r="C39" s="108" t="s">
        <v>201</v>
      </c>
      <c r="D39" s="108" t="s">
        <v>49</v>
      </c>
      <c r="E39" s="109">
        <v>1049212</v>
      </c>
      <c r="F39" s="110">
        <f t="shared" si="9"/>
        <v>83936.960000000006</v>
      </c>
      <c r="G39" s="108" t="s">
        <v>238</v>
      </c>
      <c r="H39" s="108" t="s">
        <v>242</v>
      </c>
      <c r="I39" s="111">
        <v>16428</v>
      </c>
      <c r="J39" s="108" t="s">
        <v>241</v>
      </c>
      <c r="K39" s="111">
        <v>22999.200000000001</v>
      </c>
      <c r="L39" s="111">
        <v>16428</v>
      </c>
      <c r="M39" s="111"/>
      <c r="N39" s="111"/>
      <c r="O39" s="145" t="s">
        <v>330</v>
      </c>
      <c r="P39" s="155">
        <v>2020130010219</v>
      </c>
      <c r="Q39" s="156" t="s">
        <v>331</v>
      </c>
      <c r="R39" s="111"/>
      <c r="S39" s="111"/>
      <c r="T39" s="111"/>
      <c r="U39" s="110" t="s">
        <v>255</v>
      </c>
      <c r="V39" s="110" t="s">
        <v>325</v>
      </c>
      <c r="W39" s="111"/>
      <c r="X39" s="111"/>
      <c r="Y39" s="109" t="s">
        <v>318</v>
      </c>
      <c r="Z39" s="109" t="s">
        <v>319</v>
      </c>
      <c r="AA39" s="145" t="s">
        <v>326</v>
      </c>
      <c r="AB39" s="111">
        <v>266554625.10499999</v>
      </c>
      <c r="AC39" s="145" t="s">
        <v>330</v>
      </c>
      <c r="AD39" s="111" t="s">
        <v>335</v>
      </c>
      <c r="AE39" s="111"/>
      <c r="AF39" s="111"/>
      <c r="AG39" s="111"/>
    </row>
    <row r="40" spans="2:33" ht="76.5" customHeight="1" x14ac:dyDescent="0.35">
      <c r="B40" s="107"/>
      <c r="C40" s="108"/>
      <c r="D40" s="108"/>
      <c r="E40" s="109"/>
      <c r="F40" s="110"/>
      <c r="G40" s="108"/>
      <c r="H40" s="108"/>
      <c r="I40" s="111"/>
      <c r="J40" s="108"/>
      <c r="K40" s="111"/>
      <c r="L40" s="111"/>
      <c r="M40" s="111"/>
      <c r="N40" s="111"/>
      <c r="O40" s="145" t="s">
        <v>330</v>
      </c>
      <c r="P40" s="155">
        <v>2020130010219</v>
      </c>
      <c r="Q40" s="156" t="s">
        <v>331</v>
      </c>
      <c r="R40" s="111"/>
      <c r="S40" s="111"/>
      <c r="T40" s="111"/>
      <c r="U40" s="110" t="s">
        <v>255</v>
      </c>
      <c r="V40" s="110" t="s">
        <v>325</v>
      </c>
      <c r="W40" s="111"/>
      <c r="X40" s="111"/>
      <c r="Y40" s="109" t="s">
        <v>318</v>
      </c>
      <c r="Z40" s="109" t="s">
        <v>319</v>
      </c>
      <c r="AA40" s="145" t="s">
        <v>77</v>
      </c>
      <c r="AB40" s="111">
        <v>47831728</v>
      </c>
      <c r="AC40" s="145" t="s">
        <v>330</v>
      </c>
      <c r="AD40" s="111" t="s">
        <v>336</v>
      </c>
      <c r="AE40" s="111"/>
      <c r="AF40" s="111"/>
      <c r="AG40" s="111"/>
    </row>
    <row r="41" spans="2:33" ht="50.15" customHeight="1" x14ac:dyDescent="0.35">
      <c r="B41" s="107" t="s">
        <v>200</v>
      </c>
      <c r="C41" s="108" t="s">
        <v>201</v>
      </c>
      <c r="D41" s="108" t="s">
        <v>49</v>
      </c>
      <c r="E41" s="109">
        <v>1049212</v>
      </c>
      <c r="F41" s="110">
        <f t="shared" si="9"/>
        <v>83936.960000000006</v>
      </c>
      <c r="G41" s="108" t="s">
        <v>238</v>
      </c>
      <c r="H41" s="108" t="s">
        <v>244</v>
      </c>
      <c r="I41" s="112">
        <v>16</v>
      </c>
      <c r="J41" s="108" t="s">
        <v>243</v>
      </c>
      <c r="K41" s="112">
        <v>17</v>
      </c>
      <c r="L41" s="112">
        <v>2</v>
      </c>
      <c r="M41" s="112"/>
      <c r="N41" s="112"/>
      <c r="O41" s="145" t="s">
        <v>330</v>
      </c>
      <c r="P41" s="155">
        <v>2020130010219</v>
      </c>
      <c r="Q41" s="156" t="s">
        <v>331</v>
      </c>
      <c r="R41" s="112"/>
      <c r="S41" s="112"/>
      <c r="T41" s="112"/>
      <c r="U41" s="110" t="s">
        <v>255</v>
      </c>
      <c r="V41" s="110" t="s">
        <v>325</v>
      </c>
      <c r="W41" s="111"/>
      <c r="X41" s="111"/>
      <c r="Y41" s="109" t="s">
        <v>318</v>
      </c>
      <c r="Z41" s="109" t="s">
        <v>319</v>
      </c>
      <c r="AA41" s="146" t="s">
        <v>309</v>
      </c>
      <c r="AB41" s="112">
        <v>15617725.1026452</v>
      </c>
      <c r="AC41" s="146" t="s">
        <v>330</v>
      </c>
      <c r="AD41" s="112" t="s">
        <v>340</v>
      </c>
      <c r="AE41" s="112"/>
      <c r="AF41" s="112"/>
      <c r="AG41" s="112"/>
    </row>
    <row r="42" spans="2:33" ht="135" customHeight="1" x14ac:dyDescent="0.35">
      <c r="B42" s="113" t="s">
        <v>200</v>
      </c>
      <c r="C42" s="114" t="s">
        <v>201</v>
      </c>
      <c r="D42" s="114" t="s">
        <v>178</v>
      </c>
      <c r="E42" s="115">
        <v>1049212</v>
      </c>
      <c r="F42" s="116">
        <f>+E42*20%</f>
        <v>209842.40000000002</v>
      </c>
      <c r="G42" s="114" t="s">
        <v>245</v>
      </c>
      <c r="H42" s="114" t="s">
        <v>196</v>
      </c>
      <c r="I42" s="117">
        <v>0</v>
      </c>
      <c r="J42" s="114" t="s">
        <v>246</v>
      </c>
      <c r="K42" s="118">
        <v>2400</v>
      </c>
      <c r="L42" s="118">
        <v>2400</v>
      </c>
      <c r="M42" s="118"/>
      <c r="N42" s="118"/>
      <c r="O42" s="118"/>
      <c r="P42" s="132">
        <v>20200130010036</v>
      </c>
      <c r="Q42" s="131" t="s">
        <v>184</v>
      </c>
      <c r="R42" s="131" t="s">
        <v>198</v>
      </c>
      <c r="S42" s="118">
        <v>299302554</v>
      </c>
      <c r="T42" s="118"/>
      <c r="U42" s="150" t="s">
        <v>293</v>
      </c>
      <c r="V42" s="150" t="s">
        <v>324</v>
      </c>
      <c r="W42" s="118"/>
      <c r="X42" s="118"/>
      <c r="Y42" s="116" t="s">
        <v>320</v>
      </c>
      <c r="Z42" s="116" t="s">
        <v>321</v>
      </c>
      <c r="AA42" s="130" t="s">
        <v>297</v>
      </c>
      <c r="AB42" s="118">
        <v>299302554</v>
      </c>
      <c r="AC42" s="130" t="s">
        <v>296</v>
      </c>
      <c r="AD42" s="118" t="s">
        <v>298</v>
      </c>
      <c r="AE42" s="118"/>
      <c r="AF42" s="118"/>
      <c r="AG42" s="118"/>
    </row>
    <row r="43" spans="2:33" ht="134.25" customHeight="1" x14ac:dyDescent="0.35">
      <c r="B43" s="113" t="s">
        <v>200</v>
      </c>
      <c r="C43" s="114" t="s">
        <v>201</v>
      </c>
      <c r="D43" s="114" t="s">
        <v>178</v>
      </c>
      <c r="E43" s="115">
        <v>1049212</v>
      </c>
      <c r="F43" s="116">
        <f t="shared" ref="F43:F48" si="13">+E43*20%</f>
        <v>209842.40000000002</v>
      </c>
      <c r="G43" s="114" t="s">
        <v>245</v>
      </c>
      <c r="H43" s="114" t="s">
        <v>248</v>
      </c>
      <c r="I43" s="117">
        <v>0</v>
      </c>
      <c r="J43" s="114" t="s">
        <v>247</v>
      </c>
      <c r="K43" s="119">
        <v>209842.40000000002</v>
      </c>
      <c r="L43" s="119">
        <v>209842.40000000002</v>
      </c>
      <c r="M43" s="119"/>
      <c r="N43" s="119"/>
      <c r="O43" s="119"/>
      <c r="P43" s="132">
        <v>20200130010036</v>
      </c>
      <c r="Q43" s="131" t="s">
        <v>184</v>
      </c>
      <c r="R43" s="131" t="s">
        <v>299</v>
      </c>
      <c r="S43" s="119">
        <v>475823884</v>
      </c>
      <c r="T43" s="119"/>
      <c r="U43" s="150" t="s">
        <v>293</v>
      </c>
      <c r="V43" s="150" t="s">
        <v>324</v>
      </c>
      <c r="W43" s="119"/>
      <c r="X43" s="119"/>
      <c r="Y43" s="116" t="s">
        <v>320</v>
      </c>
      <c r="Z43" s="116" t="s">
        <v>321</v>
      </c>
      <c r="AA43" s="147" t="s">
        <v>294</v>
      </c>
      <c r="AB43" s="119">
        <v>475823884</v>
      </c>
      <c r="AC43" s="130" t="s">
        <v>296</v>
      </c>
      <c r="AD43" s="119" t="s">
        <v>295</v>
      </c>
      <c r="AE43" s="119"/>
      <c r="AF43" s="119"/>
      <c r="AG43" s="119"/>
    </row>
    <row r="44" spans="2:33" ht="119.25" customHeight="1" x14ac:dyDescent="0.35">
      <c r="B44" s="113" t="s">
        <v>200</v>
      </c>
      <c r="C44" s="114" t="s">
        <v>201</v>
      </c>
      <c r="D44" s="114" t="s">
        <v>178</v>
      </c>
      <c r="E44" s="115">
        <v>1049212</v>
      </c>
      <c r="F44" s="116">
        <f t="shared" ref="F44" si="14">+E44*20%</f>
        <v>209842.40000000002</v>
      </c>
      <c r="G44" s="114" t="s">
        <v>245</v>
      </c>
      <c r="H44" s="114" t="s">
        <v>248</v>
      </c>
      <c r="I44" s="117">
        <v>0</v>
      </c>
      <c r="J44" s="114" t="s">
        <v>247</v>
      </c>
      <c r="K44" s="119">
        <v>209842.40000000002</v>
      </c>
      <c r="L44" s="119">
        <v>209842.40000000002</v>
      </c>
      <c r="M44" s="119"/>
      <c r="N44" s="119"/>
      <c r="O44" s="119"/>
      <c r="P44" s="132">
        <v>20200130010036</v>
      </c>
      <c r="Q44" s="131" t="s">
        <v>184</v>
      </c>
      <c r="R44" s="131" t="s">
        <v>299</v>
      </c>
      <c r="S44" s="119">
        <v>2876368554.9279881</v>
      </c>
      <c r="T44" s="119"/>
      <c r="U44" s="150" t="s">
        <v>293</v>
      </c>
      <c r="V44" s="150" t="s">
        <v>324</v>
      </c>
      <c r="W44" s="119"/>
      <c r="X44" s="119"/>
      <c r="Y44" s="116" t="s">
        <v>320</v>
      </c>
      <c r="Z44" s="116" t="s">
        <v>321</v>
      </c>
      <c r="AA44" s="147" t="s">
        <v>32</v>
      </c>
      <c r="AB44" s="119">
        <v>2876368554.9279881</v>
      </c>
      <c r="AC44" s="130" t="s">
        <v>296</v>
      </c>
      <c r="AD44" s="119" t="s">
        <v>301</v>
      </c>
      <c r="AE44" s="119"/>
      <c r="AF44" s="119"/>
      <c r="AG44" s="119"/>
    </row>
    <row r="45" spans="2:33" ht="111.75" customHeight="1" x14ac:dyDescent="0.35">
      <c r="B45" s="113" t="s">
        <v>200</v>
      </c>
      <c r="C45" s="114" t="s">
        <v>201</v>
      </c>
      <c r="D45" s="114" t="s">
        <v>178</v>
      </c>
      <c r="E45" s="115">
        <v>1049212</v>
      </c>
      <c r="F45" s="116">
        <f t="shared" si="13"/>
        <v>209842.40000000002</v>
      </c>
      <c r="G45" s="114" t="s">
        <v>245</v>
      </c>
      <c r="H45" s="114" t="s">
        <v>250</v>
      </c>
      <c r="I45" s="117">
        <v>83</v>
      </c>
      <c r="J45" s="114" t="s">
        <v>249</v>
      </c>
      <c r="K45" s="117">
        <v>110</v>
      </c>
      <c r="L45" s="119">
        <v>83</v>
      </c>
      <c r="M45" s="119"/>
      <c r="N45" s="119"/>
      <c r="O45" s="119"/>
      <c r="P45" s="132">
        <v>20200130010036</v>
      </c>
      <c r="Q45" s="131" t="s">
        <v>184</v>
      </c>
      <c r="R45" s="131" t="s">
        <v>300</v>
      </c>
      <c r="S45" s="119">
        <v>721205068.07201195</v>
      </c>
      <c r="T45" s="119"/>
      <c r="U45" s="150" t="s">
        <v>293</v>
      </c>
      <c r="V45" s="150" t="s">
        <v>324</v>
      </c>
      <c r="W45" s="119"/>
      <c r="X45" s="119"/>
      <c r="Y45" s="116" t="s">
        <v>320</v>
      </c>
      <c r="Z45" s="116" t="s">
        <v>321</v>
      </c>
      <c r="AA45" s="147" t="s">
        <v>32</v>
      </c>
      <c r="AB45" s="119">
        <v>721205068.07201195</v>
      </c>
      <c r="AC45" s="130" t="s">
        <v>296</v>
      </c>
      <c r="AD45" s="119" t="s">
        <v>301</v>
      </c>
      <c r="AE45" s="119"/>
      <c r="AF45" s="119"/>
      <c r="AG45" s="119"/>
    </row>
    <row r="46" spans="2:33" ht="103.5" customHeight="1" x14ac:dyDescent="0.35">
      <c r="B46" s="113" t="s">
        <v>200</v>
      </c>
      <c r="C46" s="114" t="s">
        <v>201</v>
      </c>
      <c r="D46" s="114" t="s">
        <v>178</v>
      </c>
      <c r="E46" s="115">
        <v>1049212</v>
      </c>
      <c r="F46" s="116">
        <f t="shared" ref="F46" si="15">+E46*20%</f>
        <v>209842.40000000002</v>
      </c>
      <c r="G46" s="114" t="s">
        <v>245</v>
      </c>
      <c r="H46" s="114" t="s">
        <v>250</v>
      </c>
      <c r="I46" s="117">
        <v>83</v>
      </c>
      <c r="J46" s="114" t="s">
        <v>249</v>
      </c>
      <c r="K46" s="117">
        <v>110</v>
      </c>
      <c r="L46" s="119">
        <v>83</v>
      </c>
      <c r="M46" s="119"/>
      <c r="N46" s="119"/>
      <c r="O46" s="119"/>
      <c r="P46" s="132">
        <v>20200130010036</v>
      </c>
      <c r="Q46" s="131" t="s">
        <v>184</v>
      </c>
      <c r="R46" s="131" t="s">
        <v>300</v>
      </c>
      <c r="S46" s="119">
        <v>216687808</v>
      </c>
      <c r="T46" s="119"/>
      <c r="U46" s="150" t="s">
        <v>293</v>
      </c>
      <c r="V46" s="150" t="s">
        <v>324</v>
      </c>
      <c r="W46" s="119"/>
      <c r="X46" s="119"/>
      <c r="Y46" s="116" t="s">
        <v>320</v>
      </c>
      <c r="Z46" s="116" t="s">
        <v>321</v>
      </c>
      <c r="AA46" s="130" t="s">
        <v>297</v>
      </c>
      <c r="AB46" s="119">
        <v>216687808</v>
      </c>
      <c r="AC46" s="130" t="s">
        <v>296</v>
      </c>
      <c r="AD46" s="118" t="s">
        <v>298</v>
      </c>
      <c r="AE46" s="119"/>
      <c r="AF46" s="119"/>
      <c r="AG46" s="119"/>
    </row>
    <row r="47" spans="2:33" ht="115.5" customHeight="1" x14ac:dyDescent="0.35">
      <c r="B47" s="113" t="s">
        <v>200</v>
      </c>
      <c r="C47" s="114" t="s">
        <v>201</v>
      </c>
      <c r="D47" s="114" t="s">
        <v>178</v>
      </c>
      <c r="E47" s="115">
        <v>1049212</v>
      </c>
      <c r="F47" s="116">
        <f t="shared" ref="F47" si="16">+E47*20%</f>
        <v>209842.40000000002</v>
      </c>
      <c r="G47" s="114" t="s">
        <v>245</v>
      </c>
      <c r="H47" s="114" t="s">
        <v>250</v>
      </c>
      <c r="I47" s="117">
        <v>83</v>
      </c>
      <c r="J47" s="114" t="s">
        <v>249</v>
      </c>
      <c r="K47" s="117">
        <v>110</v>
      </c>
      <c r="L47" s="119">
        <v>83</v>
      </c>
      <c r="M47" s="119"/>
      <c r="N47" s="119"/>
      <c r="O47" s="119"/>
      <c r="P47" s="132">
        <v>20200130010036</v>
      </c>
      <c r="Q47" s="131" t="s">
        <v>184</v>
      </c>
      <c r="R47" s="131" t="s">
        <v>300</v>
      </c>
      <c r="S47" s="119">
        <v>100163610</v>
      </c>
      <c r="T47" s="119"/>
      <c r="U47" s="150" t="s">
        <v>293</v>
      </c>
      <c r="V47" s="150" t="s">
        <v>324</v>
      </c>
      <c r="W47" s="119"/>
      <c r="X47" s="119"/>
      <c r="Y47" s="116" t="s">
        <v>320</v>
      </c>
      <c r="Z47" s="116" t="s">
        <v>321</v>
      </c>
      <c r="AA47" s="130" t="s">
        <v>267</v>
      </c>
      <c r="AB47" s="119">
        <v>100163610</v>
      </c>
      <c r="AC47" s="130" t="s">
        <v>296</v>
      </c>
      <c r="AD47" s="118" t="s">
        <v>302</v>
      </c>
      <c r="AE47" s="119"/>
      <c r="AF47" s="119"/>
      <c r="AG47" s="119"/>
    </row>
    <row r="48" spans="2:33" ht="123" customHeight="1" x14ac:dyDescent="0.35">
      <c r="B48" s="133" t="s">
        <v>200</v>
      </c>
      <c r="C48" s="134" t="s">
        <v>201</v>
      </c>
      <c r="D48" s="134" t="s">
        <v>178</v>
      </c>
      <c r="E48" s="135">
        <v>1049212</v>
      </c>
      <c r="F48" s="136">
        <f t="shared" si="13"/>
        <v>209842.40000000002</v>
      </c>
      <c r="G48" s="134" t="s">
        <v>245</v>
      </c>
      <c r="H48" s="134" t="s">
        <v>252</v>
      </c>
      <c r="I48" s="137">
        <v>9</v>
      </c>
      <c r="J48" s="134" t="s">
        <v>251</v>
      </c>
      <c r="K48" s="137">
        <v>10</v>
      </c>
      <c r="L48" s="138">
        <v>1</v>
      </c>
      <c r="M48" s="138"/>
      <c r="N48" s="138"/>
      <c r="O48" s="138"/>
      <c r="P48" s="139"/>
      <c r="Q48" s="140"/>
      <c r="R48" s="138"/>
      <c r="S48" s="138"/>
      <c r="T48" s="138"/>
      <c r="U48" s="151"/>
      <c r="V48" s="151"/>
      <c r="W48" s="138"/>
      <c r="X48" s="138"/>
      <c r="Y48" s="136" t="s">
        <v>322</v>
      </c>
      <c r="Z48" s="136" t="s">
        <v>323</v>
      </c>
      <c r="AA48" s="148"/>
      <c r="AB48" s="138"/>
      <c r="AC48" s="149" t="s">
        <v>296</v>
      </c>
      <c r="AD48" s="138"/>
      <c r="AE48" s="138"/>
      <c r="AF48" s="138"/>
      <c r="AG48" s="138"/>
    </row>
    <row r="49" ht="20.149999999999999" customHeight="1" x14ac:dyDescent="0.35"/>
    <row r="50" ht="20.149999999999999" customHeight="1" x14ac:dyDescent="0.35"/>
    <row r="51" ht="20.149999999999999" customHeight="1" x14ac:dyDescent="0.35"/>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 Katherine Barcenas Ascanio</dc:creator>
  <cp:lastModifiedBy>LUZ  MARINA SEVERICHE MONROY</cp:lastModifiedBy>
  <dcterms:created xsi:type="dcterms:W3CDTF">2020-08-25T20:44:35Z</dcterms:created>
  <dcterms:modified xsi:type="dcterms:W3CDTF">2020-09-30T23:43:32Z</dcterms:modified>
</cp:coreProperties>
</file>