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66925"/>
  <mc:AlternateContent xmlns:mc="http://schemas.openxmlformats.org/markup-compatibility/2006">
    <mc:Choice Requires="x15">
      <x15ac:absPath xmlns:x15ac="http://schemas.microsoft.com/office/spreadsheetml/2010/11/ac" url="C:\Users\luzma\OneDrive\Documentos\PLANES DE ACCION-2020\"/>
    </mc:Choice>
  </mc:AlternateContent>
  <xr:revisionPtr revIDLastSave="0" documentId="8_{85C32E43-0281-46D2-8585-6CADFA1CEDBF}" xr6:coauthVersionLast="45" xr6:coauthVersionMax="45" xr10:uidLastSave="{00000000-0000-0000-0000-000000000000}"/>
  <bookViews>
    <workbookView xWindow="-110" yWindow="-110" windowWidth="19420" windowHeight="10420" xr2:uid="{00000000-000D-0000-FFFF-FFFF00000000}"/>
  </bookViews>
  <sheets>
    <sheet name="P.I." sheetId="1" r:id="rId1"/>
    <sheet name="FUT" sheetId="2" r:id="rId2"/>
    <sheet name="Hoja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9" i="1" l="1"/>
  <c r="AB9" i="1"/>
  <c r="Y4" i="1"/>
  <c r="Y9" i="1"/>
  <c r="B23" i="3"/>
  <c r="J8" i="1" l="1"/>
  <c r="J7" i="1"/>
  <c r="J6" i="1"/>
  <c r="J5" i="1"/>
  <c r="J4" i="1"/>
  <c r="J3" i="1"/>
  <c r="J2" i="1"/>
</calcChain>
</file>

<file path=xl/sharedStrings.xml><?xml version="1.0" encoding="utf-8"?>
<sst xmlns="http://schemas.openxmlformats.org/spreadsheetml/2006/main" count="193" uniqueCount="150">
  <si>
    <t>Programa</t>
  </si>
  <si>
    <t>Indicador de Producto</t>
  </si>
  <si>
    <t>Sector</t>
  </si>
  <si>
    <t>Código</t>
  </si>
  <si>
    <t>A.1</t>
  </si>
  <si>
    <t>Educación</t>
  </si>
  <si>
    <t>A.2</t>
  </si>
  <si>
    <t>Salud</t>
  </si>
  <si>
    <t>A.3</t>
  </si>
  <si>
    <t>A.4</t>
  </si>
  <si>
    <t>A.5</t>
  </si>
  <si>
    <t>Cultura</t>
  </si>
  <si>
    <t>A.6</t>
  </si>
  <si>
    <t>A.7</t>
  </si>
  <si>
    <t>Vivienda</t>
  </si>
  <si>
    <t>A.8</t>
  </si>
  <si>
    <t>Agropecuario</t>
  </si>
  <si>
    <t>A.9</t>
  </si>
  <si>
    <t>Transporte</t>
  </si>
  <si>
    <t>A.10</t>
  </si>
  <si>
    <t>Ambiental</t>
  </si>
  <si>
    <t>A.11</t>
  </si>
  <si>
    <t>A.12</t>
  </si>
  <si>
    <t>A.13</t>
  </si>
  <si>
    <t>A.14</t>
  </si>
  <si>
    <t>A.15</t>
  </si>
  <si>
    <t>Equipamiento</t>
  </si>
  <si>
    <t>A.16</t>
  </si>
  <si>
    <t>A.17</t>
  </si>
  <si>
    <t>A.18</t>
  </si>
  <si>
    <t>Deporte y Recreación</t>
  </si>
  <si>
    <t>APSB AGUA POTABLE Y SANEAMIENTO BÁSICO  (SIN INCLUIR PROYECTOS DE VIS)</t>
  </si>
  <si>
    <t>SERVICIOS PÚBLICOS DIFERENTES A ACUEDUCTO ALCANTARILLADO Y ASEO (SIN INCLUIR PROYECTOS DE VIVIENDA DE INTERÉS SOCIAL)</t>
  </si>
  <si>
    <t>Justicia y Seguridad</t>
  </si>
  <si>
    <t>Centros de Reclusión</t>
  </si>
  <si>
    <t>Prevención y Atención de Desastres</t>
  </si>
  <si>
    <t>Promoción del Desarrollo</t>
  </si>
  <si>
    <t>ATENCIÓN A GRUPOS VULNERABLES - PROMOCIÓN SOCIAL</t>
  </si>
  <si>
    <t>Desarrollo Comunitario</t>
  </si>
  <si>
    <t>Fortalecimiento Institucional</t>
  </si>
  <si>
    <t>Pilar</t>
  </si>
  <si>
    <t>Indicador de Bienestar</t>
  </si>
  <si>
    <t xml:space="preserve"> Meta  Bienestar Cuatrienio 2023</t>
  </si>
  <si>
    <t>Linea Estratégica</t>
  </si>
  <si>
    <t>Resiliente</t>
  </si>
  <si>
    <t>Desarrollo Urbano</t>
  </si>
  <si>
    <t>% Estudios y diseños de la Ingeniería de detalle de los canales de la ciudad</t>
  </si>
  <si>
    <t>Programa Sistema Hídrico y Plan maestro de drenajes pluviales en la ciudad para salvar el hábitat</t>
  </si>
  <si>
    <t>Realizar diseño de ingeniería de detalle hasta 40.5 kilómetros de canales</t>
  </si>
  <si>
    <t>Kilómetros de diseños de ingeniería de detalle de canales realizados</t>
  </si>
  <si>
    <t>32,9 km</t>
  </si>
  <si>
    <t>Kilómetros lineales de canales pluviales construidos y/o rectificados</t>
  </si>
  <si>
    <t>Construir y/o rectificar hasta 12 kilómetros lineales de canales</t>
  </si>
  <si>
    <t>6 km</t>
  </si>
  <si>
    <t>Programa Cartagena Ciudad de Bordes y Orillas Resiliente</t>
  </si>
  <si>
    <t>Alcanzar 8.0 kilómetros de construcción de protección costera</t>
  </si>
  <si>
    <t>Kilómetros de construcción protección costera</t>
  </si>
  <si>
    <t>Programa Cartagena se Conecta</t>
  </si>
  <si>
    <t>Llegar a 46 Km las vías regionales reparadas y/o construidas por contribución de valorización</t>
  </si>
  <si>
    <t>Kilómetros de vías regionales reparadas y/o construidas por contribución de valorización</t>
  </si>
  <si>
    <t>41 km</t>
  </si>
  <si>
    <t>Kilómetros de Vías urbanas reparadas y/o construidas por contribución de valorización</t>
  </si>
  <si>
    <t>Llegar a 7.0 km de vías urbanas reparadas y/o construidas por contribución de valorización</t>
  </si>
  <si>
    <t>4,8 km</t>
  </si>
  <si>
    <t>Número; Diseño y estructuración de obras de infraestructura por contribución de valorización.</t>
  </si>
  <si>
    <t>Mts 2 de zonas de espacio público construidos por contribución de valorización.</t>
  </si>
  <si>
    <t>Completar 12.000 m2 de zonas de espacio público construidos por contribución de valorización</t>
  </si>
  <si>
    <t>6.890 m2</t>
  </si>
  <si>
    <t>1,0 Km</t>
  </si>
  <si>
    <t xml:space="preserve"> Línea Base  Bienestar 2019</t>
  </si>
  <si>
    <t>Línea Base Producto 2019</t>
  </si>
  <si>
    <t>Valor Absoluto de la Meta Producto 2020-2023</t>
  </si>
  <si>
    <t>Programación Meta a 2020</t>
  </si>
  <si>
    <t>Proyecto</t>
  </si>
  <si>
    <t>Código de Proyecto BPIN</t>
  </si>
  <si>
    <t>Objetivo del Proyecto</t>
  </si>
  <si>
    <t>Actividades del Proyecto</t>
  </si>
  <si>
    <t>Valor Absoluto de la  Actividad del Proyecto 2020-2023</t>
  </si>
  <si>
    <t>Fecha de Inicio</t>
  </si>
  <si>
    <t>Fecha de Terminación</t>
  </si>
  <si>
    <t>Porcentaje de Avance</t>
  </si>
  <si>
    <t>Dependencia Responsable</t>
  </si>
  <si>
    <t>Nombre del Responsable</t>
  </si>
  <si>
    <t>Fuente de Financiación</t>
  </si>
  <si>
    <t>Apropiación Definitiva (en pesos)</t>
  </si>
  <si>
    <t>Rubro Presupuestal</t>
  </si>
  <si>
    <t>Código Presupuestal</t>
  </si>
  <si>
    <t>0,6 km</t>
  </si>
  <si>
    <t>Departamento Administrativo de Valorización Distrital</t>
  </si>
  <si>
    <t>% de Zonas de playas con implementación de protección costera</t>
  </si>
  <si>
    <t xml:space="preserve">% de Construcción de canales pluviales de la ciudad </t>
  </si>
  <si>
    <t>% de nuevos proyectos por contribución de valorización.</t>
  </si>
  <si>
    <t>% de vías regionales reparadas y/o construidas por contribución de valorización</t>
  </si>
  <si>
    <t>% de vías ubanas reparadas y/o construidas por contribución de valorización</t>
  </si>
  <si>
    <t>% de zonas de espacio público construidas por contribución de Valorización</t>
  </si>
  <si>
    <t>Diseño de proyectos de obras de infraestructura por contribución valorización</t>
  </si>
  <si>
    <t>Descripción Meta Producto 2020-2023</t>
  </si>
  <si>
    <t xml:space="preserve">CONSTRUCCIÓN PROTECCIÓN COSTERA DE CARTAGENA CIUDAD DE BORDES Y ORILLAS RESILIENTE CARTAGENA DE INDIAS </t>
  </si>
  <si>
    <t>Construcción Sistema Hídrico y Plan Maestro de Drenajes Pluviales en la Ciudad de Cartagena para salvar el Hábitat,  Cartagena de Indias</t>
  </si>
  <si>
    <t>Desarrollo del Programa "Cartagena se Conecta", Diseño y Construcción de Vías por Contribución de Valorización.  Cartagena de Indias</t>
  </si>
  <si>
    <t>Llegar a 46 km de vías regionales, alcanzar la meta de 7.00 km de vías urbanas y completar 12.000 m2 de Construcción de Zonas de
Espacio Público mediante proyectos financiados por Contribución de Valorización.</t>
  </si>
  <si>
    <t>Optimizar el drenaje pluvial de la ciudad de Cartagena con el fin de poder ejecutar los proyectos que permitan preparar a la ciudad contra inundaciones.</t>
  </si>
  <si>
    <t>Recuperación de la zona costera a todo lo largo de la línea de costa del Distrito de Cartagena de Indias.</t>
  </si>
  <si>
    <t>ICLD</t>
  </si>
  <si>
    <t>Recursos propios</t>
  </si>
  <si>
    <t>02-001-06-20-01-03-02-01</t>
  </si>
  <si>
    <t>02-023-06-20-01-03-02-01</t>
  </si>
  <si>
    <t>02-001-06-20-01-03-04-01</t>
  </si>
  <si>
    <t>02-001-06-20-01-03-04-02</t>
  </si>
  <si>
    <t>02-001-06-20-01-03-04-03</t>
  </si>
  <si>
    <t>DISEÑO DE INGENIERIA DE DETALLE DEL PLAN DE DRENAJES PLUVIALES</t>
  </si>
  <si>
    <t>CONSTRUCCION DE CANALES EN EL PLAN DE DRENAJES PLUVIALES</t>
  </si>
  <si>
    <t>VIAS RURALES CONSTRUIDAS POR RIEGUE DE VALORIZACIÓN - VÍAS REGIONALES</t>
  </si>
  <si>
    <t>VIAS RURALES CONSTRUIDAS POR RIEGUE DE VALORIZACIÓN - VÍAS URBANAS</t>
  </si>
  <si>
    <t>ZONAS DE ESPACIO PÚBLICO CONSTRUIDAS POR RIEGUE DE VALORIZACIÓN</t>
  </si>
  <si>
    <t>PROTECCIÓN COSTERA DE CARTAGENA - Contraprestaciones portuarias</t>
  </si>
  <si>
    <t>02-053-06-20-01-03-03-02</t>
  </si>
  <si>
    <t>Pedro Rejtman Orozco</t>
  </si>
  <si>
    <t>2013-13001-0239</t>
  </si>
  <si>
    <t>2013-13001-0232</t>
  </si>
  <si>
    <t>ICLD        +
Contraprestaciones portuarias</t>
  </si>
  <si>
    <t>2013-13001-0241</t>
  </si>
  <si>
    <t>Canales Proyecto colaboración con Findeter</t>
  </si>
  <si>
    <t>Proyecto Diseño de Ingeniería de Detalle para 21 canales con una longirud aproximada de 13,3 km.</t>
  </si>
  <si>
    <t>Se elaboró ficha técnica de cada uno de los 21 canales sujetos a Diseño de Ingeniería de Detalle en colaboración con Findeter proyecto Prosperity Fund</t>
  </si>
  <si>
    <t>Longitud</t>
  </si>
  <si>
    <t>Canal Calle 70 de Crespo (0,3047 km) - Canal Avda 1a de Bocagrande (2,5 km)</t>
  </si>
  <si>
    <t>Protección Para Pedraplén Playetas
Protección costera desde El Espolón Iribarren en El Laguito Hasta el Túnel de Crespo.</t>
  </si>
  <si>
    <t>Transversal Barú
Vía a Puerto Badel</t>
  </si>
  <si>
    <t>Se han realizado reuniones con la Junta de Acción Comunal de Crespo para socialización del proyecto e inclusión del plan de andenes y bordillos.
Revisión de la documentación con que se cuenta para los proyectos de las vías de Alameda y El Recreo.
Revisión presupuesto Avda 1a de Bocagrande.
Verificación de documeentación vía a Puerto Badel.</t>
  </si>
  <si>
    <t>Avenida 1a de Bocagrande, Vías Internas de Alameda, vías internas de El Recreo</t>
  </si>
  <si>
    <t>7,6 km</t>
  </si>
  <si>
    <t>6,0 km</t>
  </si>
  <si>
    <t>7,0 km</t>
  </si>
  <si>
    <t>3 Proyectos</t>
  </si>
  <si>
    <t>5 km</t>
  </si>
  <si>
    <t>2,2 km</t>
  </si>
  <si>
    <t>5.110 m2</t>
  </si>
  <si>
    <t>Caracterizacion de la población que realiza actividades económicas en las playas de Bocagrande al Túnel de Crespo
Trabajo Protección del Pedraplén en Playetas (Suspendido)
Convenio interadministrativo número 9677-PPAI-001-257-2018 con el Fondo Nacional de Gestión del Riesgo de Desastres (FNGRD), con el objetivo de aunar esfuerzos técnicos, operativos, logísticos, administrativos y financieros para realizar las acciones conducentes y necesarias para mitigar y prevenir la erosión costera en la zona del litoral costero de Cartagena; en el marco de la declaratoria de calamidad pública, el cual busca la implementación conjunta de acciones encaminadas a evitar inundaciones, desaparición de playas, afectaciones de la movilidad de los vehículos y de las personas.</t>
  </si>
  <si>
    <t>Estructuracición de los proyectos por contribución de valorización (Canal Crespo, Vía a puerto Badel, vías internas de Alameda, Plan de Andenes y Bordillos, vías internas Alameda, Cra 1 de Bocagrande.</t>
  </si>
  <si>
    <t>Plan de andenes y bordillos</t>
  </si>
  <si>
    <t>En estructuración proyecto Plan de Andenes y bordillos.</t>
  </si>
  <si>
    <t>En estructuración proyectos vías internas de Alameda y vías internas del Recreo</t>
  </si>
  <si>
    <t>Reporte Meta Producto Julio-Septiembre 2020</t>
  </si>
  <si>
    <t>Reporte Actividades de Proyecto Julio-Septiembre 2020</t>
  </si>
  <si>
    <t>Reporte Asignación Presupuestal</t>
  </si>
  <si>
    <t>Reporte Ejecución Presupuestal</t>
  </si>
  <si>
    <t>Observación - Relación de Evidencias</t>
  </si>
  <si>
    <t>CDP 23, Trámites DIMAR Construcción Boxcoulvert avda 1 de Bocagrande ($ 2.554.400,00).
CDP 25, Limpieza del descole en la Ciénaga de Las Salinas en el corregimiento de Santa Ana (Barú) ($ 87.407.104,00).
CDP 26, Consultoria de estudios y diseños del canal ubicado en la cra 81D barrio San Fernando, sector Simón Bolivar ($ 46.296.950,00).
Canal calle 70 de Crespo en formulación para desarrollarlo por contribución de Valorización.
Canal avda 1a de Bocagrande en contratación por la FNGRD de acuerdo al convenio para la Protección costera Bocagrande-Túnel de Crespo</t>
  </si>
  <si>
    <t>CDP 39, Contratar la Interventoría para la finalización y liquidación de la Vía Transversal Barú (390.416.400,00).
Construcción transversal Barú (suspendida)
En estrucutración proyecto Vía a puerto Badel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</si>
</sst>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5" x14ac:knownFonts="1">
    <font>
      <sz val="11"/>
      <color theme="1"/>
      <name val="Calibri"/>
      <family val="2"/>
      <scheme val="minor"/>
    </font>
    <font>
      <sz val="8"/>
      <name val="Calibri"/>
      <family val="2"/>
      <scheme val="minor"/>
    </font>
    <font>
      <b/>
      <sz val="12"/>
      <name val="Calibri"/>
      <family val="2"/>
      <scheme val="minor"/>
    </font>
    <font>
      <sz val="12"/>
      <color theme="1"/>
      <name val="Calibri"/>
      <family val="2"/>
      <scheme val="minor"/>
    </font>
    <font>
      <sz val="11"/>
      <color theme="1"/>
      <name val="Calibri"/>
      <family val="2"/>
      <scheme val="minor"/>
    </font>
  </fonts>
  <fills count="7">
    <fill>
      <patternFill patternType="none"/>
    </fill>
    <fill>
      <patternFill patternType="gray125"/>
    </fill>
    <fill>
      <patternFill patternType="solid">
        <fgColor rgb="FF8D42C6"/>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59">
    <xf numFmtId="0" fontId="0" fillId="0" borderId="0" xfId="0"/>
    <xf numFmtId="0" fontId="0" fillId="0" borderId="0" xfId="0" applyAlignment="1">
      <alignment vertical="center" wrapText="1"/>
    </xf>
    <xf numFmtId="0" fontId="3" fillId="0" borderId="0" xfId="0" applyFont="1"/>
    <xf numFmtId="0" fontId="2" fillId="2" borderId="1" xfId="0" applyFont="1" applyFill="1" applyBorder="1" applyAlignment="1">
      <alignment horizontal="center" vertical="center" wrapText="1"/>
    </xf>
    <xf numFmtId="0" fontId="3" fillId="0" borderId="1" xfId="0" applyFont="1" applyBorder="1" applyAlignment="1">
      <alignment vertic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center"/>
    </xf>
    <xf numFmtId="49" fontId="0" fillId="3" borderId="0" xfId="0" applyNumberFormat="1" applyFill="1" applyAlignment="1">
      <alignment horizontal="center" vertical="center"/>
    </xf>
    <xf numFmtId="0" fontId="0" fillId="3" borderId="0" xfId="0" applyFill="1" applyAlignment="1">
      <alignment vertical="center" wrapText="1"/>
    </xf>
    <xf numFmtId="0" fontId="0" fillId="3" borderId="0" xfId="0" applyFill="1" applyAlignment="1">
      <alignment vertical="center"/>
    </xf>
    <xf numFmtId="0" fontId="0" fillId="0" borderId="0" xfId="0" applyAlignment="1">
      <alignment vertical="center"/>
    </xf>
    <xf numFmtId="0" fontId="3" fillId="4" borderId="1" xfId="0" applyFont="1" applyFill="1" applyBorder="1" applyAlignment="1">
      <alignment vertical="center"/>
    </xf>
    <xf numFmtId="0" fontId="3" fillId="5" borderId="1" xfId="0" applyFont="1" applyFill="1" applyBorder="1" applyAlignment="1">
      <alignment vertical="center"/>
    </xf>
    <xf numFmtId="0" fontId="3" fillId="4" borderId="1" xfId="0" applyFont="1" applyFill="1" applyBorder="1" applyAlignment="1">
      <alignment vertical="center" wrapText="1"/>
    </xf>
    <xf numFmtId="0" fontId="3" fillId="4" borderId="0" xfId="0" applyFont="1" applyFill="1"/>
    <xf numFmtId="0" fontId="3" fillId="5" borderId="1" xfId="0" applyFont="1" applyFill="1" applyBorder="1" applyAlignment="1">
      <alignment vertical="center" wrapText="1"/>
    </xf>
    <xf numFmtId="0" fontId="3" fillId="5" borderId="0" xfId="0" applyFont="1" applyFill="1"/>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0" xfId="0" applyFont="1" applyFill="1" applyAlignment="1">
      <alignment vertical="center"/>
    </xf>
    <xf numFmtId="0" fontId="3" fillId="6" borderId="0" xfId="0" applyFont="1" applyFill="1"/>
    <xf numFmtId="0" fontId="3" fillId="3" borderId="1" xfId="0" applyFont="1" applyFill="1" applyBorder="1" applyAlignment="1">
      <alignment vertical="center"/>
    </xf>
    <xf numFmtId="0" fontId="3" fillId="4" borderId="1" xfId="0" applyFont="1" applyFill="1" applyBorder="1" applyAlignment="1">
      <alignment vertical="center" wrapText="1"/>
    </xf>
    <xf numFmtId="0" fontId="3" fillId="5" borderId="1" xfId="0" applyFont="1" applyFill="1" applyBorder="1" applyAlignment="1">
      <alignment vertical="center" wrapText="1"/>
    </xf>
    <xf numFmtId="0" fontId="3" fillId="6" borderId="1" xfId="0" applyFont="1" applyFill="1" applyBorder="1" applyAlignment="1">
      <alignment vertical="center" wrapText="1"/>
    </xf>
    <xf numFmtId="0" fontId="3" fillId="0" borderId="0" xfId="0" applyFont="1"/>
    <xf numFmtId="0" fontId="2" fillId="2"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9" fontId="3" fillId="6"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9"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xf>
    <xf numFmtId="0" fontId="3" fillId="6" borderId="1" xfId="0"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xf>
    <xf numFmtId="165" fontId="3" fillId="5" borderId="1" xfId="0" applyNumberFormat="1"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0" borderId="0" xfId="0" applyFont="1" applyFill="1"/>
    <xf numFmtId="0" fontId="3" fillId="0" borderId="0" xfId="0" applyFont="1" applyFill="1" applyAlignment="1">
      <alignment horizontal="center"/>
    </xf>
    <xf numFmtId="3" fontId="3" fillId="0" borderId="0" xfId="0" applyNumberFormat="1" applyFont="1" applyFill="1" applyAlignment="1">
      <alignment horizontal="center"/>
    </xf>
    <xf numFmtId="14" fontId="3" fillId="6" borderId="1" xfId="0" applyNumberFormat="1" applyFont="1" applyFill="1" applyBorder="1" applyAlignment="1">
      <alignment vertical="center" wrapText="1"/>
    </xf>
    <xf numFmtId="14" fontId="3" fillId="4" borderId="1" xfId="0" applyNumberFormat="1" applyFont="1" applyFill="1" applyBorder="1" applyAlignment="1">
      <alignment vertical="center"/>
    </xf>
    <xf numFmtId="14" fontId="3" fillId="5" borderId="1" xfId="0" applyNumberFormat="1" applyFont="1" applyFill="1" applyBorder="1" applyAlignment="1">
      <alignment vertical="center"/>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3" fillId="4" borderId="1" xfId="1" applyFont="1" applyFill="1" applyBorder="1" applyAlignment="1">
      <alignment vertical="center" wrapText="1"/>
    </xf>
    <xf numFmtId="164" fontId="3" fillId="6" borderId="1" xfId="1" applyFont="1" applyFill="1" applyBorder="1" applyAlignment="1">
      <alignment vertical="center" wrapText="1"/>
    </xf>
    <xf numFmtId="164" fontId="3" fillId="5" borderId="1" xfId="1" applyFont="1" applyFill="1" applyBorder="1" applyAlignment="1">
      <alignment vertical="center"/>
    </xf>
    <xf numFmtId="164" fontId="3" fillId="5" borderId="1" xfId="1" applyFont="1" applyFill="1" applyBorder="1" applyAlignment="1">
      <alignment vertical="center" wrapText="1"/>
    </xf>
    <xf numFmtId="164" fontId="3" fillId="0" borderId="1" xfId="1" applyFont="1" applyBorder="1" applyAlignment="1">
      <alignment vertical="center"/>
    </xf>
    <xf numFmtId="164" fontId="3" fillId="4" borderId="1" xfId="1" applyFont="1" applyFill="1" applyBorder="1" applyAlignment="1">
      <alignment vertical="center"/>
    </xf>
    <xf numFmtId="14" fontId="3" fillId="0" borderId="0" xfId="0" applyNumberFormat="1" applyFont="1"/>
  </cellXfs>
  <cellStyles count="2">
    <cellStyle name="Millares" xfId="1" builtinId="3"/>
    <cellStyle name="Normal" xfId="0" builtinId="0"/>
  </cellStyles>
  <dxfs count="0"/>
  <tableStyles count="0" defaultTableStyle="TableStyleMedium2" defaultPivotStyle="PivotStyleLight16"/>
  <colors>
    <mruColors>
      <color rgb="FFF0FAB6"/>
      <color rgb="FF8D42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abSelected="1" topLeftCell="X4" zoomScale="90" zoomScaleNormal="90" workbookViewId="0">
      <selection activeCell="AA5" sqref="AA5"/>
    </sheetView>
  </sheetViews>
  <sheetFormatPr baseColWidth="10" defaultColWidth="11.453125" defaultRowHeight="15.5" x14ac:dyDescent="0.35"/>
  <cols>
    <col min="1" max="1" width="13.26953125" style="2" customWidth="1"/>
    <col min="2" max="2" width="20" style="2" customWidth="1"/>
    <col min="3" max="3" width="20.453125" style="2" customWidth="1"/>
    <col min="4" max="4" width="14.26953125" style="2" customWidth="1"/>
    <col min="5" max="5" width="16.54296875" style="2" customWidth="1"/>
    <col min="6" max="6" width="22.54296875" style="2" customWidth="1"/>
    <col min="7" max="7" width="18.81640625" style="2" customWidth="1"/>
    <col min="8" max="8" width="12" style="38" customWidth="1"/>
    <col min="9" max="9" width="21.26953125" style="2" customWidth="1"/>
    <col min="10" max="10" width="20" style="38" customWidth="1"/>
    <col min="11" max="12" width="15" style="38" customWidth="1"/>
    <col min="13" max="17" width="20" style="2" customWidth="1"/>
    <col min="18" max="18" width="20" style="26" customWidth="1"/>
    <col min="19" max="24" width="20" style="2" customWidth="1"/>
    <col min="25" max="25" width="23.7265625" style="2" customWidth="1"/>
    <col min="26" max="26" width="19.1796875" style="2" customWidth="1"/>
    <col min="27" max="27" width="19" style="2" customWidth="1"/>
    <col min="28" max="29" width="19" style="26" customWidth="1"/>
    <col min="30" max="30" width="88.54296875" style="2" customWidth="1"/>
    <col min="31" max="16384" width="11.453125" style="2"/>
  </cols>
  <sheetData>
    <row r="1" spans="1:30" ht="92.25" customHeight="1" x14ac:dyDescent="0.35">
      <c r="A1" s="3" t="s">
        <v>40</v>
      </c>
      <c r="B1" s="3" t="s">
        <v>43</v>
      </c>
      <c r="C1" s="3" t="s">
        <v>41</v>
      </c>
      <c r="D1" s="3" t="s">
        <v>69</v>
      </c>
      <c r="E1" s="3" t="s">
        <v>42</v>
      </c>
      <c r="F1" s="3" t="s">
        <v>0</v>
      </c>
      <c r="G1" s="3" t="s">
        <v>1</v>
      </c>
      <c r="H1" s="27" t="s">
        <v>70</v>
      </c>
      <c r="I1" s="27" t="s">
        <v>96</v>
      </c>
      <c r="J1" s="27" t="s">
        <v>71</v>
      </c>
      <c r="K1" s="27" t="s">
        <v>72</v>
      </c>
      <c r="L1" s="27" t="s">
        <v>143</v>
      </c>
      <c r="M1" s="3" t="s">
        <v>73</v>
      </c>
      <c r="N1" s="3" t="s">
        <v>74</v>
      </c>
      <c r="O1" s="3" t="s">
        <v>75</v>
      </c>
      <c r="P1" s="50" t="s">
        <v>76</v>
      </c>
      <c r="Q1" s="50" t="s">
        <v>77</v>
      </c>
      <c r="R1" s="50" t="s">
        <v>144</v>
      </c>
      <c r="S1" s="3" t="s">
        <v>78</v>
      </c>
      <c r="T1" s="3" t="s">
        <v>79</v>
      </c>
      <c r="U1" s="3" t="s">
        <v>80</v>
      </c>
      <c r="V1" s="3" t="s">
        <v>81</v>
      </c>
      <c r="W1" s="3" t="s">
        <v>82</v>
      </c>
      <c r="X1" s="3" t="s">
        <v>83</v>
      </c>
      <c r="Y1" s="3" t="s">
        <v>84</v>
      </c>
      <c r="Z1" s="3" t="s">
        <v>85</v>
      </c>
      <c r="AA1" s="3" t="s">
        <v>86</v>
      </c>
      <c r="AB1" s="27" t="s">
        <v>145</v>
      </c>
      <c r="AC1" s="27" t="s">
        <v>146</v>
      </c>
      <c r="AD1" s="50" t="s">
        <v>147</v>
      </c>
    </row>
    <row r="2" spans="1:30" s="20" customFormat="1" ht="124" x14ac:dyDescent="0.35">
      <c r="A2" s="18" t="s">
        <v>44</v>
      </c>
      <c r="B2" s="19" t="s">
        <v>45</v>
      </c>
      <c r="C2" s="25" t="s">
        <v>46</v>
      </c>
      <c r="D2" s="30">
        <v>0.39</v>
      </c>
      <c r="E2" s="30">
        <v>0.45</v>
      </c>
      <c r="F2" s="25" t="s">
        <v>47</v>
      </c>
      <c r="G2" s="25" t="s">
        <v>49</v>
      </c>
      <c r="H2" s="34" t="s">
        <v>50</v>
      </c>
      <c r="I2" s="19" t="s">
        <v>48</v>
      </c>
      <c r="J2" s="39">
        <f>40.5-32.9</f>
        <v>7.6000000000000014</v>
      </c>
      <c r="K2" s="34" t="s">
        <v>87</v>
      </c>
      <c r="L2" s="34">
        <v>0</v>
      </c>
      <c r="M2" s="25" t="s">
        <v>98</v>
      </c>
      <c r="N2" s="25" t="s">
        <v>118</v>
      </c>
      <c r="O2" s="25" t="s">
        <v>101</v>
      </c>
      <c r="P2" s="25" t="s">
        <v>123</v>
      </c>
      <c r="Q2" s="39" t="s">
        <v>131</v>
      </c>
      <c r="R2" s="39">
        <v>0</v>
      </c>
      <c r="S2" s="47">
        <v>44013</v>
      </c>
      <c r="T2" s="47">
        <v>44196</v>
      </c>
      <c r="U2" s="39">
        <v>0</v>
      </c>
      <c r="V2" s="19" t="s">
        <v>88</v>
      </c>
      <c r="W2" s="25" t="s">
        <v>117</v>
      </c>
      <c r="X2" s="25" t="s">
        <v>104</v>
      </c>
      <c r="Y2" s="53">
        <v>12762232</v>
      </c>
      <c r="Z2" s="25" t="s">
        <v>110</v>
      </c>
      <c r="AA2" s="25" t="s">
        <v>106</v>
      </c>
      <c r="AB2" s="53"/>
      <c r="AC2" s="53">
        <v>0</v>
      </c>
      <c r="AD2" s="25" t="s">
        <v>124</v>
      </c>
    </row>
    <row r="3" spans="1:30" s="21" customFormat="1" ht="124" x14ac:dyDescent="0.35">
      <c r="A3" s="18" t="s">
        <v>44</v>
      </c>
      <c r="B3" s="19" t="s">
        <v>45</v>
      </c>
      <c r="C3" s="25" t="s">
        <v>90</v>
      </c>
      <c r="D3" s="30">
        <v>0.05</v>
      </c>
      <c r="E3" s="30">
        <v>0.1</v>
      </c>
      <c r="F3" s="19" t="s">
        <v>47</v>
      </c>
      <c r="G3" s="25" t="s">
        <v>51</v>
      </c>
      <c r="H3" s="34" t="s">
        <v>53</v>
      </c>
      <c r="I3" s="19" t="s">
        <v>52</v>
      </c>
      <c r="J3" s="40">
        <f>12-6</f>
        <v>6</v>
      </c>
      <c r="K3" s="34">
        <v>0.2</v>
      </c>
      <c r="L3" s="34">
        <v>0</v>
      </c>
      <c r="M3" s="25" t="s">
        <v>98</v>
      </c>
      <c r="N3" s="25" t="s">
        <v>118</v>
      </c>
      <c r="O3" s="25" t="s">
        <v>101</v>
      </c>
      <c r="P3" s="25" t="s">
        <v>126</v>
      </c>
      <c r="Q3" s="40" t="s">
        <v>132</v>
      </c>
      <c r="R3" s="40">
        <v>0</v>
      </c>
      <c r="S3" s="47">
        <v>44013</v>
      </c>
      <c r="T3" s="47">
        <v>44196</v>
      </c>
      <c r="U3" s="39">
        <v>0</v>
      </c>
      <c r="V3" s="19" t="s">
        <v>88</v>
      </c>
      <c r="W3" s="25" t="s">
        <v>117</v>
      </c>
      <c r="X3" s="25" t="s">
        <v>103</v>
      </c>
      <c r="Y3" s="53">
        <v>136258454</v>
      </c>
      <c r="Z3" s="25" t="s">
        <v>111</v>
      </c>
      <c r="AA3" s="25" t="s">
        <v>105</v>
      </c>
      <c r="AB3" s="53">
        <v>136258454</v>
      </c>
      <c r="AC3" s="53">
        <v>2554400</v>
      </c>
      <c r="AD3" s="25" t="s">
        <v>148</v>
      </c>
    </row>
    <row r="4" spans="1:30" s="15" customFormat="1" ht="170.5" x14ac:dyDescent="0.35">
      <c r="A4" s="12" t="s">
        <v>44</v>
      </c>
      <c r="B4" s="12" t="s">
        <v>45</v>
      </c>
      <c r="C4" s="23" t="s">
        <v>89</v>
      </c>
      <c r="D4" s="31">
        <v>0.02</v>
      </c>
      <c r="E4" s="31">
        <v>0.12</v>
      </c>
      <c r="F4" s="14" t="s">
        <v>54</v>
      </c>
      <c r="G4" s="14" t="s">
        <v>56</v>
      </c>
      <c r="H4" s="35" t="s">
        <v>68</v>
      </c>
      <c r="I4" s="14" t="s">
        <v>55</v>
      </c>
      <c r="J4" s="41">
        <f>8-1</f>
        <v>7</v>
      </c>
      <c r="K4" s="35">
        <v>0.5</v>
      </c>
      <c r="L4" s="35">
        <v>0</v>
      </c>
      <c r="M4" s="23" t="s">
        <v>97</v>
      </c>
      <c r="N4" s="12" t="s">
        <v>121</v>
      </c>
      <c r="O4" s="23" t="s">
        <v>102</v>
      </c>
      <c r="P4" s="23" t="s">
        <v>127</v>
      </c>
      <c r="Q4" s="51" t="s">
        <v>133</v>
      </c>
      <c r="R4" s="51">
        <v>0</v>
      </c>
      <c r="S4" s="48">
        <v>44013</v>
      </c>
      <c r="T4" s="48">
        <v>44196</v>
      </c>
      <c r="U4" s="51">
        <v>0</v>
      </c>
      <c r="V4" s="14" t="s">
        <v>88</v>
      </c>
      <c r="W4" s="23" t="s">
        <v>117</v>
      </c>
      <c r="X4" s="23" t="s">
        <v>120</v>
      </c>
      <c r="Y4" s="57">
        <f>1+593983145</f>
        <v>593983146</v>
      </c>
      <c r="Z4" s="23" t="s">
        <v>115</v>
      </c>
      <c r="AA4" s="23" t="s">
        <v>116</v>
      </c>
      <c r="AB4" s="52"/>
      <c r="AC4" s="52">
        <v>0</v>
      </c>
      <c r="AD4" s="23" t="s">
        <v>138</v>
      </c>
    </row>
    <row r="5" spans="1:30" s="17" customFormat="1" ht="201.5" x14ac:dyDescent="0.35">
      <c r="A5" s="13" t="s">
        <v>44</v>
      </c>
      <c r="B5" s="13" t="s">
        <v>45</v>
      </c>
      <c r="C5" s="24" t="s">
        <v>91</v>
      </c>
      <c r="D5" s="29">
        <v>4</v>
      </c>
      <c r="E5" s="29">
        <v>7</v>
      </c>
      <c r="F5" s="16" t="s">
        <v>57</v>
      </c>
      <c r="G5" s="28" t="s">
        <v>95</v>
      </c>
      <c r="H5" s="29">
        <v>4</v>
      </c>
      <c r="I5" s="16" t="s">
        <v>64</v>
      </c>
      <c r="J5" s="42">
        <f>7-4</f>
        <v>3</v>
      </c>
      <c r="K5" s="29">
        <v>1</v>
      </c>
      <c r="L5" s="29">
        <v>0</v>
      </c>
      <c r="M5" s="28" t="s">
        <v>99</v>
      </c>
      <c r="N5" s="13" t="s">
        <v>119</v>
      </c>
      <c r="O5" s="28" t="s">
        <v>100</v>
      </c>
      <c r="P5" s="28" t="s">
        <v>139</v>
      </c>
      <c r="Q5" s="29" t="s">
        <v>134</v>
      </c>
      <c r="R5" s="29">
        <v>0</v>
      </c>
      <c r="S5" s="49">
        <v>44013</v>
      </c>
      <c r="T5" s="49">
        <v>44196</v>
      </c>
      <c r="U5" s="29">
        <v>0</v>
      </c>
      <c r="V5" s="16" t="s">
        <v>88</v>
      </c>
      <c r="W5" s="28" t="s">
        <v>117</v>
      </c>
      <c r="X5" s="13"/>
      <c r="Y5" s="54"/>
      <c r="Z5" s="13"/>
      <c r="AA5" s="13"/>
      <c r="AB5" s="54"/>
      <c r="AC5" s="54"/>
      <c r="AD5" s="28" t="s">
        <v>129</v>
      </c>
    </row>
    <row r="6" spans="1:30" s="17" customFormat="1" ht="201.5" x14ac:dyDescent="0.35">
      <c r="A6" s="13" t="s">
        <v>44</v>
      </c>
      <c r="B6" s="13" t="s">
        <v>45</v>
      </c>
      <c r="C6" s="24" t="s">
        <v>92</v>
      </c>
      <c r="D6" s="32">
        <v>0.4</v>
      </c>
      <c r="E6" s="32">
        <v>0.5</v>
      </c>
      <c r="F6" s="16" t="s">
        <v>57</v>
      </c>
      <c r="G6" s="16" t="s">
        <v>59</v>
      </c>
      <c r="H6" s="29" t="s">
        <v>60</v>
      </c>
      <c r="I6" s="16" t="s">
        <v>58</v>
      </c>
      <c r="J6" s="42">
        <f>46-41</f>
        <v>5</v>
      </c>
      <c r="K6" s="36">
        <v>0.2</v>
      </c>
      <c r="L6" s="36">
        <v>0</v>
      </c>
      <c r="M6" s="28" t="s">
        <v>99</v>
      </c>
      <c r="N6" s="13" t="s">
        <v>119</v>
      </c>
      <c r="O6" s="28" t="s">
        <v>100</v>
      </c>
      <c r="P6" s="28" t="s">
        <v>128</v>
      </c>
      <c r="Q6" s="29" t="s">
        <v>135</v>
      </c>
      <c r="R6" s="29">
        <v>0</v>
      </c>
      <c r="S6" s="49">
        <v>44013</v>
      </c>
      <c r="T6" s="49">
        <v>44196</v>
      </c>
      <c r="U6" s="29">
        <v>0</v>
      </c>
      <c r="V6" s="16" t="s">
        <v>88</v>
      </c>
      <c r="W6" s="28" t="s">
        <v>117</v>
      </c>
      <c r="X6" s="13" t="s">
        <v>103</v>
      </c>
      <c r="Y6" s="54">
        <v>390416401</v>
      </c>
      <c r="Z6" s="28" t="s">
        <v>112</v>
      </c>
      <c r="AA6" s="28" t="s">
        <v>107</v>
      </c>
      <c r="AB6" s="55">
        <v>390416400</v>
      </c>
      <c r="AC6" s="55">
        <v>0</v>
      </c>
      <c r="AD6" s="28" t="s">
        <v>149</v>
      </c>
    </row>
    <row r="7" spans="1:30" s="17" customFormat="1" ht="201.5" x14ac:dyDescent="0.35">
      <c r="A7" s="13" t="s">
        <v>44</v>
      </c>
      <c r="B7" s="13" t="s">
        <v>45</v>
      </c>
      <c r="C7" s="24" t="s">
        <v>93</v>
      </c>
      <c r="D7" s="33">
        <v>4.8000000000000001E-2</v>
      </c>
      <c r="E7" s="32">
        <v>7.0000000000000007E-2</v>
      </c>
      <c r="F7" s="16" t="s">
        <v>57</v>
      </c>
      <c r="G7" s="28" t="s">
        <v>61</v>
      </c>
      <c r="H7" s="29" t="s">
        <v>63</v>
      </c>
      <c r="I7" s="16" t="s">
        <v>62</v>
      </c>
      <c r="J7" s="36">
        <f>7-4.8</f>
        <v>2.2000000000000002</v>
      </c>
      <c r="K7" s="36">
        <v>0.2</v>
      </c>
      <c r="L7" s="36">
        <v>0</v>
      </c>
      <c r="M7" s="28" t="s">
        <v>99</v>
      </c>
      <c r="N7" s="13" t="s">
        <v>119</v>
      </c>
      <c r="O7" s="28" t="s">
        <v>100</v>
      </c>
      <c r="P7" s="28" t="s">
        <v>130</v>
      </c>
      <c r="Q7" s="29" t="s">
        <v>136</v>
      </c>
      <c r="R7" s="29">
        <v>0</v>
      </c>
      <c r="S7" s="49">
        <v>44013</v>
      </c>
      <c r="T7" s="49">
        <v>44196</v>
      </c>
      <c r="U7" s="29">
        <v>0</v>
      </c>
      <c r="V7" s="16" t="s">
        <v>88</v>
      </c>
      <c r="W7" s="28" t="s">
        <v>117</v>
      </c>
      <c r="X7" s="13" t="s">
        <v>103</v>
      </c>
      <c r="Y7" s="54">
        <v>108342190</v>
      </c>
      <c r="Z7" s="28" t="s">
        <v>113</v>
      </c>
      <c r="AA7" s="28" t="s">
        <v>108</v>
      </c>
      <c r="AB7" s="55"/>
      <c r="AC7" s="55">
        <v>0</v>
      </c>
      <c r="AD7" s="13" t="s">
        <v>142</v>
      </c>
    </row>
    <row r="8" spans="1:30" s="17" customFormat="1" ht="201.5" x14ac:dyDescent="0.35">
      <c r="A8" s="13" t="s">
        <v>44</v>
      </c>
      <c r="B8" s="13" t="s">
        <v>45</v>
      </c>
      <c r="C8" s="24" t="s">
        <v>94</v>
      </c>
      <c r="D8" s="32">
        <v>1</v>
      </c>
      <c r="E8" s="32">
        <v>1.75</v>
      </c>
      <c r="F8" s="16" t="s">
        <v>57</v>
      </c>
      <c r="G8" s="16" t="s">
        <v>65</v>
      </c>
      <c r="H8" s="29" t="s">
        <v>67</v>
      </c>
      <c r="I8" s="28" t="s">
        <v>66</v>
      </c>
      <c r="J8" s="43">
        <f>12000-6890</f>
        <v>5110</v>
      </c>
      <c r="K8" s="36">
        <v>100</v>
      </c>
      <c r="L8" s="36">
        <v>0</v>
      </c>
      <c r="M8" s="28" t="s">
        <v>99</v>
      </c>
      <c r="N8" s="13" t="s">
        <v>119</v>
      </c>
      <c r="O8" s="28" t="s">
        <v>100</v>
      </c>
      <c r="P8" s="28" t="s">
        <v>140</v>
      </c>
      <c r="Q8" s="29" t="s">
        <v>137</v>
      </c>
      <c r="R8" s="29">
        <v>0</v>
      </c>
      <c r="S8" s="49">
        <v>44013</v>
      </c>
      <c r="T8" s="49">
        <v>44196</v>
      </c>
      <c r="U8" s="29">
        <v>0</v>
      </c>
      <c r="V8" s="16" t="s">
        <v>88</v>
      </c>
      <c r="W8" s="28" t="s">
        <v>117</v>
      </c>
      <c r="X8" s="13" t="s">
        <v>103</v>
      </c>
      <c r="Y8" s="54"/>
      <c r="Z8" s="28" t="s">
        <v>114</v>
      </c>
      <c r="AA8" s="28" t="s">
        <v>109</v>
      </c>
      <c r="AB8" s="55">
        <v>0</v>
      </c>
      <c r="AC8" s="55">
        <v>0</v>
      </c>
      <c r="AD8" s="13" t="s">
        <v>141</v>
      </c>
    </row>
    <row r="9" spans="1:30" x14ac:dyDescent="0.35">
      <c r="A9" s="4"/>
      <c r="B9" s="4"/>
      <c r="C9" s="22"/>
      <c r="D9" s="22"/>
      <c r="E9" s="22"/>
      <c r="F9" s="4"/>
      <c r="G9" s="4"/>
      <c r="H9" s="37"/>
      <c r="I9" s="4"/>
      <c r="J9" s="37"/>
      <c r="K9" s="37"/>
      <c r="L9" s="37"/>
      <c r="M9" s="4"/>
      <c r="N9" s="4"/>
      <c r="O9" s="4"/>
      <c r="P9" s="4"/>
      <c r="Q9" s="4"/>
      <c r="R9" s="4"/>
      <c r="S9" s="4"/>
      <c r="T9" s="4"/>
      <c r="U9" s="4"/>
      <c r="V9" s="4"/>
      <c r="W9" s="4"/>
      <c r="X9" s="4"/>
      <c r="Y9" s="56">
        <f>SUM(Y2:Y8)</f>
        <v>1241762423</v>
      </c>
      <c r="Z9" s="4"/>
      <c r="AA9" s="4"/>
      <c r="AB9" s="56">
        <f>SUM(AB2:AB8)</f>
        <v>526674854</v>
      </c>
      <c r="AC9" s="56">
        <f>SUM(AC2:AC8)</f>
        <v>2554400</v>
      </c>
      <c r="AD9" s="4"/>
    </row>
    <row r="10" spans="1:30" x14ac:dyDescent="0.35">
      <c r="I10" s="44"/>
      <c r="J10" s="45"/>
      <c r="K10" s="45"/>
      <c r="L10" s="45"/>
      <c r="M10" s="44"/>
    </row>
    <row r="11" spans="1:30" x14ac:dyDescent="0.35">
      <c r="I11" s="44"/>
      <c r="J11" s="46"/>
      <c r="K11" s="45"/>
      <c r="L11" s="45"/>
      <c r="M11" s="44"/>
    </row>
    <row r="12" spans="1:30" x14ac:dyDescent="0.35">
      <c r="I12" s="44"/>
      <c r="J12" s="45"/>
      <c r="K12" s="45"/>
      <c r="L12" s="45"/>
      <c r="M12" s="44"/>
      <c r="AB12" s="58"/>
      <c r="AD12" s="26"/>
    </row>
    <row r="13" spans="1:30" x14ac:dyDescent="0.35">
      <c r="I13" s="44"/>
      <c r="J13" s="45"/>
      <c r="K13" s="45"/>
      <c r="L13" s="45"/>
      <c r="M13" s="44"/>
    </row>
    <row r="14" spans="1:30" x14ac:dyDescent="0.35">
      <c r="I14" s="44"/>
      <c r="J14" s="45"/>
      <c r="K14" s="45"/>
      <c r="L14" s="45"/>
      <c r="M14" s="44"/>
      <c r="AB14" s="58"/>
      <c r="AD14" s="26"/>
    </row>
    <row r="15" spans="1:30" x14ac:dyDescent="0.35">
      <c r="I15" s="44"/>
      <c r="J15" s="45"/>
      <c r="K15" s="45"/>
      <c r="L15" s="45"/>
      <c r="M15" s="44"/>
      <c r="AB15" s="58"/>
      <c r="AD15" s="26"/>
    </row>
    <row r="16" spans="1:30" x14ac:dyDescent="0.35">
      <c r="I16" s="44"/>
      <c r="J16" s="45"/>
      <c r="K16" s="45"/>
      <c r="L16" s="45"/>
      <c r="M16" s="44"/>
    </row>
    <row r="17" spans="9:30" x14ac:dyDescent="0.35">
      <c r="I17" s="26"/>
      <c r="M17" s="26"/>
    </row>
    <row r="18" spans="9:30" x14ac:dyDescent="0.35">
      <c r="I18" s="26"/>
      <c r="M18" s="26"/>
    </row>
    <row r="19" spans="9:30" x14ac:dyDescent="0.35">
      <c r="I19" s="26"/>
      <c r="M19" s="26"/>
      <c r="AB19" s="58"/>
      <c r="AD19" s="26"/>
    </row>
    <row r="20" spans="9:30" x14ac:dyDescent="0.35">
      <c r="I20" s="26"/>
      <c r="M20" s="26"/>
    </row>
    <row r="21" spans="9:30" x14ac:dyDescent="0.35">
      <c r="I21" s="26"/>
      <c r="M21" s="26"/>
    </row>
    <row r="22" spans="9:30" x14ac:dyDescent="0.35">
      <c r="I22" s="26"/>
      <c r="M22" s="26"/>
    </row>
    <row r="23" spans="9:30" x14ac:dyDescent="0.35">
      <c r="I23" s="26"/>
      <c r="M23" s="26"/>
    </row>
    <row r="24" spans="9:30" x14ac:dyDescent="0.35">
      <c r="I24" s="26"/>
      <c r="M24" s="26"/>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C19"/>
  <sheetViews>
    <sheetView topLeftCell="A2" workbookViewId="0">
      <selection activeCell="C11" sqref="C11"/>
    </sheetView>
  </sheetViews>
  <sheetFormatPr baseColWidth="10" defaultRowHeight="14.5" x14ac:dyDescent="0.35"/>
  <cols>
    <col min="2" max="2" width="10.1796875" style="7" customWidth="1"/>
    <col min="3" max="3" width="38.453125" customWidth="1"/>
  </cols>
  <sheetData>
    <row r="1" spans="2:3" x14ac:dyDescent="0.35">
      <c r="B1" s="5" t="s">
        <v>3</v>
      </c>
      <c r="C1" s="5" t="s">
        <v>2</v>
      </c>
    </row>
    <row r="2" spans="2:3" x14ac:dyDescent="0.35">
      <c r="B2" s="5" t="s">
        <v>4</v>
      </c>
      <c r="C2" t="s">
        <v>5</v>
      </c>
    </row>
    <row r="3" spans="2:3" x14ac:dyDescent="0.35">
      <c r="B3" s="5" t="s">
        <v>6</v>
      </c>
      <c r="C3" t="s">
        <v>7</v>
      </c>
    </row>
    <row r="4" spans="2:3" ht="29" x14ac:dyDescent="0.35">
      <c r="B4" s="8" t="s">
        <v>8</v>
      </c>
      <c r="C4" s="9" t="s">
        <v>31</v>
      </c>
    </row>
    <row r="5" spans="2:3" x14ac:dyDescent="0.35">
      <c r="B5" s="5" t="s">
        <v>9</v>
      </c>
      <c r="C5" t="s">
        <v>30</v>
      </c>
    </row>
    <row r="6" spans="2:3" x14ac:dyDescent="0.35">
      <c r="B6" s="5" t="s">
        <v>10</v>
      </c>
      <c r="C6" t="s">
        <v>11</v>
      </c>
    </row>
    <row r="7" spans="2:3" ht="58" x14ac:dyDescent="0.35">
      <c r="B7" s="8" t="s">
        <v>12</v>
      </c>
      <c r="C7" s="9" t="s">
        <v>32</v>
      </c>
    </row>
    <row r="8" spans="2:3" x14ac:dyDescent="0.35">
      <c r="B8" s="5" t="s">
        <v>13</v>
      </c>
      <c r="C8" t="s">
        <v>14</v>
      </c>
    </row>
    <row r="9" spans="2:3" x14ac:dyDescent="0.35">
      <c r="B9" s="5" t="s">
        <v>15</v>
      </c>
      <c r="C9" t="s">
        <v>16</v>
      </c>
    </row>
    <row r="10" spans="2:3" x14ac:dyDescent="0.35">
      <c r="B10" s="5" t="s">
        <v>17</v>
      </c>
      <c r="C10" t="s">
        <v>18</v>
      </c>
    </row>
    <row r="11" spans="2:3" ht="23.25" customHeight="1" x14ac:dyDescent="0.35">
      <c r="B11" s="5" t="s">
        <v>19</v>
      </c>
      <c r="C11" t="s">
        <v>20</v>
      </c>
    </row>
    <row r="12" spans="2:3" ht="25.5" customHeight="1" x14ac:dyDescent="0.35">
      <c r="B12" s="8" t="s">
        <v>21</v>
      </c>
      <c r="C12" s="10" t="s">
        <v>34</v>
      </c>
    </row>
    <row r="13" spans="2:3" ht="26.25" customHeight="1" x14ac:dyDescent="0.35">
      <c r="B13" s="6" t="s">
        <v>22</v>
      </c>
      <c r="C13" s="11" t="s">
        <v>35</v>
      </c>
    </row>
    <row r="14" spans="2:3" x14ac:dyDescent="0.35">
      <c r="B14" s="5" t="s">
        <v>23</v>
      </c>
      <c r="C14" t="s">
        <v>36</v>
      </c>
    </row>
    <row r="15" spans="2:3" ht="29" x14ac:dyDescent="0.35">
      <c r="B15" s="6" t="s">
        <v>24</v>
      </c>
      <c r="C15" s="1" t="s">
        <v>37</v>
      </c>
    </row>
    <row r="16" spans="2:3" x14ac:dyDescent="0.35">
      <c r="B16" s="5" t="s">
        <v>25</v>
      </c>
      <c r="C16" t="s">
        <v>26</v>
      </c>
    </row>
    <row r="17" spans="2:3" x14ac:dyDescent="0.35">
      <c r="B17" s="5" t="s">
        <v>27</v>
      </c>
      <c r="C17" t="s">
        <v>38</v>
      </c>
    </row>
    <row r="18" spans="2:3" x14ac:dyDescent="0.35">
      <c r="B18" s="5" t="s">
        <v>28</v>
      </c>
      <c r="C18" t="s">
        <v>39</v>
      </c>
    </row>
    <row r="19" spans="2:3" x14ac:dyDescent="0.35">
      <c r="B19" s="5" t="s">
        <v>29</v>
      </c>
      <c r="C19"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election activeCell="A2" sqref="A2"/>
    </sheetView>
  </sheetViews>
  <sheetFormatPr baseColWidth="10" defaultRowHeight="14.5" x14ac:dyDescent="0.35"/>
  <cols>
    <col min="1" max="1" width="40.1796875" bestFit="1" customWidth="1"/>
  </cols>
  <sheetData>
    <row r="1" spans="1:2" x14ac:dyDescent="0.35">
      <c r="A1" t="s">
        <v>122</v>
      </c>
      <c r="B1" t="s">
        <v>125</v>
      </c>
    </row>
    <row r="2" spans="1:2" x14ac:dyDescent="0.35">
      <c r="B2">
        <v>350</v>
      </c>
    </row>
    <row r="3" spans="1:2" x14ac:dyDescent="0.35">
      <c r="B3">
        <v>1230</v>
      </c>
    </row>
    <row r="4" spans="1:2" x14ac:dyDescent="0.35">
      <c r="B4">
        <v>340.5</v>
      </c>
    </row>
    <row r="5" spans="1:2" x14ac:dyDescent="0.35">
      <c r="B5">
        <v>300</v>
      </c>
    </row>
    <row r="6" spans="1:2" x14ac:dyDescent="0.35">
      <c r="B6">
        <v>341</v>
      </c>
    </row>
    <row r="7" spans="1:2" x14ac:dyDescent="0.35">
      <c r="B7">
        <v>300</v>
      </c>
    </row>
    <row r="8" spans="1:2" x14ac:dyDescent="0.35">
      <c r="B8">
        <v>100</v>
      </c>
    </row>
    <row r="9" spans="1:2" x14ac:dyDescent="0.35">
      <c r="B9">
        <v>400</v>
      </c>
    </row>
    <row r="10" spans="1:2" x14ac:dyDescent="0.35">
      <c r="B10">
        <v>676.7</v>
      </c>
    </row>
    <row r="11" spans="1:2" x14ac:dyDescent="0.35">
      <c r="B11">
        <v>670</v>
      </c>
    </row>
    <row r="12" spans="1:2" x14ac:dyDescent="0.35">
      <c r="B12">
        <v>658</v>
      </c>
    </row>
    <row r="13" spans="1:2" x14ac:dyDescent="0.35">
      <c r="B13">
        <v>669</v>
      </c>
    </row>
    <row r="14" spans="1:2" x14ac:dyDescent="0.35">
      <c r="B14">
        <v>668</v>
      </c>
    </row>
    <row r="15" spans="1:2" x14ac:dyDescent="0.35">
      <c r="B15">
        <v>742.6</v>
      </c>
    </row>
    <row r="16" spans="1:2" x14ac:dyDescent="0.35">
      <c r="B16">
        <v>732.6</v>
      </c>
    </row>
    <row r="17" spans="2:2" x14ac:dyDescent="0.35">
      <c r="B17">
        <v>326</v>
      </c>
    </row>
    <row r="18" spans="2:2" x14ac:dyDescent="0.35">
      <c r="B18">
        <v>875.52</v>
      </c>
    </row>
    <row r="19" spans="2:2" x14ac:dyDescent="0.35">
      <c r="B19">
        <v>530</v>
      </c>
    </row>
    <row r="20" spans="2:2" x14ac:dyDescent="0.35">
      <c r="B20">
        <v>934.82</v>
      </c>
    </row>
    <row r="21" spans="2:2" x14ac:dyDescent="0.35">
      <c r="B21">
        <v>511</v>
      </c>
    </row>
    <row r="22" spans="2:2" x14ac:dyDescent="0.35">
      <c r="B22">
        <v>1900</v>
      </c>
    </row>
    <row r="23" spans="2:2" x14ac:dyDescent="0.35">
      <c r="B23">
        <f>SUM(B2:B22)</f>
        <v>13255.740000000002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P.I.</vt:lpstr>
      <vt:lpstr>FUT</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cp:lastPrinted>2020-10-01T21:38:47Z</cp:lastPrinted>
  <dcterms:created xsi:type="dcterms:W3CDTF">2020-09-01T20:26:55Z</dcterms:created>
  <dcterms:modified xsi:type="dcterms:W3CDTF">2020-10-16T00:03:07Z</dcterms:modified>
</cp:coreProperties>
</file>