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luzma\OneDrive\Documentos\PLANES   DE ACCION 2022\"/>
    </mc:Choice>
  </mc:AlternateContent>
  <xr:revisionPtr revIDLastSave="0" documentId="8_{0FE2BE1A-F2C2-46C4-81DF-EB0B24CD688E}" xr6:coauthVersionLast="47" xr6:coauthVersionMax="47" xr10:uidLastSave="{00000000-0000-0000-0000-000000000000}"/>
  <bookViews>
    <workbookView xWindow="-110" yWindow="-110" windowWidth="19420" windowHeight="10420" tabRatio="599" xr2:uid="{00000000-000D-0000-FFFF-FFFF00000000}"/>
  </bookViews>
  <sheets>
    <sheet name="Plan de Acción" sheetId="1" r:id="rId1"/>
  </sheets>
  <definedNames>
    <definedName name="_xlnm._FilterDatabase" localSheetId="0" hidden="1">'Plan de Acción'!$A$2:$AM$178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0" i="1" l="1"/>
  <c r="K125" i="1"/>
  <c r="L153" i="1" l="1"/>
  <c r="T112" i="1" l="1"/>
  <c r="T111" i="1"/>
  <c r="T110" i="1"/>
  <c r="T109" i="1"/>
  <c r="T108" i="1"/>
  <c r="T107" i="1"/>
  <c r="T106" i="1"/>
  <c r="T105" i="1"/>
  <c r="T104" i="1"/>
  <c r="T103" i="1"/>
  <c r="T101" i="1"/>
  <c r="T100" i="1"/>
  <c r="T99" i="1"/>
  <c r="T98" i="1"/>
  <c r="T97" i="1"/>
  <c r="T96" i="1"/>
  <c r="T95" i="1"/>
  <c r="T94" i="1"/>
  <c r="T93" i="1"/>
  <c r="T92" i="1"/>
  <c r="T91" i="1"/>
  <c r="T90" i="1"/>
  <c r="T84" i="1"/>
  <c r="T83" i="1"/>
  <c r="T82" i="1"/>
  <c r="T81" i="1"/>
  <c r="T80" i="1"/>
  <c r="T79" i="1"/>
  <c r="T78" i="1"/>
  <c r="W77" i="1"/>
  <c r="T77" i="1"/>
  <c r="T76" i="1"/>
  <c r="T64" i="1"/>
  <c r="T65" i="1"/>
  <c r="W65" i="1"/>
  <c r="R66" i="1"/>
  <c r="T66" i="1"/>
  <c r="W66" i="1"/>
  <c r="T67" i="1"/>
  <c r="T68" i="1"/>
  <c r="T69" i="1"/>
  <c r="T70" i="1"/>
  <c r="T71" i="1"/>
  <c r="R72" i="1"/>
  <c r="T72" i="1"/>
  <c r="W72" i="1"/>
  <c r="T73" i="1"/>
  <c r="T74" i="1"/>
  <c r="T75" i="1"/>
  <c r="AK122" i="1"/>
  <c r="T63" i="1"/>
  <c r="T62" i="1"/>
  <c r="W61" i="1"/>
  <c r="T61" i="1"/>
  <c r="T60" i="1"/>
  <c r="T59" i="1"/>
  <c r="T58" i="1"/>
  <c r="T57" i="1"/>
  <c r="T56" i="1"/>
  <c r="T55" i="1"/>
  <c r="T54" i="1"/>
  <c r="T53" i="1"/>
  <c r="T52" i="1"/>
  <c r="T51" i="1"/>
  <c r="W50" i="1"/>
  <c r="T50" i="1"/>
  <c r="T49" i="1"/>
  <c r="T48" i="1"/>
  <c r="T47" i="1"/>
  <c r="W46" i="1"/>
  <c r="T46" i="1"/>
  <c r="T25" i="1"/>
  <c r="T24" i="1"/>
  <c r="T23" i="1"/>
  <c r="T22" i="1"/>
  <c r="T21" i="1"/>
  <c r="T20" i="1"/>
  <c r="T19" i="1"/>
  <c r="T18" i="1"/>
  <c r="T17" i="1"/>
  <c r="T16" i="1"/>
  <c r="W15" i="1"/>
  <c r="R15" i="1"/>
  <c r="T14" i="1"/>
  <c r="T13" i="1"/>
  <c r="T12" i="1"/>
  <c r="T11" i="1"/>
  <c r="T10" i="1"/>
  <c r="T8" i="1"/>
  <c r="T6" i="1"/>
  <c r="T5" i="1"/>
  <c r="W4" i="1"/>
  <c r="T4" i="1"/>
  <c r="W3" i="1"/>
  <c r="AK113" i="1" l="1"/>
  <c r="AA152" i="1" l="1"/>
  <c r="U153" i="1"/>
  <c r="AK141" i="1" l="1"/>
  <c r="AK1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LENOVO</author>
    <author>msierra</author>
  </authors>
  <commentList>
    <comment ref="K2" authorId="0" shapeId="0" xr:uid="{00000000-0006-0000-0000-000001000000}">
      <text>
        <r>
          <rPr>
            <b/>
            <sz val="9"/>
            <color indexed="81"/>
            <rFont val="Tahoma"/>
            <family val="2"/>
          </rPr>
          <t>Usuario:</t>
        </r>
        <r>
          <rPr>
            <sz val="9"/>
            <color indexed="81"/>
            <rFont val="Tahoma"/>
            <family val="2"/>
          </rPr>
          <t xml:space="preserve">
AL CUATRIENIO</t>
        </r>
      </text>
    </comment>
    <comment ref="R5" authorId="1" shapeId="0" xr:uid="{00000000-0006-0000-0000-000002000000}">
      <text>
        <r>
          <rPr>
            <b/>
            <sz val="9"/>
            <color indexed="81"/>
            <rFont val="Tahoma"/>
            <family val="2"/>
          </rPr>
          <t>LENOVO:</t>
        </r>
        <r>
          <rPr>
            <sz val="9"/>
            <color indexed="81"/>
            <rFont val="Tahoma"/>
            <family val="2"/>
          </rPr>
          <t xml:space="preserve">
Ciclos de asistencia Técnica con al menos 35 colegios</t>
        </r>
      </text>
    </comment>
    <comment ref="R8" authorId="1" shapeId="0" xr:uid="{00000000-0006-0000-0000-000003000000}">
      <text>
        <r>
          <rPr>
            <b/>
            <sz val="9"/>
            <color indexed="81"/>
            <rFont val="Tahoma"/>
            <family val="2"/>
          </rPr>
          <t>LENOVO:</t>
        </r>
        <r>
          <rPr>
            <sz val="9"/>
            <color indexed="81"/>
            <rFont val="Tahoma"/>
            <family val="2"/>
          </rPr>
          <t xml:space="preserve">
Ciclos de asistencia Técnica con al menos 35 colegios</t>
        </r>
      </text>
    </comment>
    <comment ref="R16" authorId="1" shapeId="0" xr:uid="{00000000-0006-0000-0000-000004000000}">
      <text>
        <r>
          <rPr>
            <b/>
            <sz val="9"/>
            <color indexed="81"/>
            <rFont val="Tahoma"/>
            <family val="2"/>
          </rPr>
          <t>LENOVO:</t>
        </r>
        <r>
          <rPr>
            <sz val="9"/>
            <color indexed="81"/>
            <rFont val="Tahoma"/>
            <family val="2"/>
          </rPr>
          <t xml:space="preserve">
Ciclos  dirigidos a EE focalizados con estudiantes en extraedad atendidos en oferta regular.</t>
        </r>
      </text>
    </comment>
    <comment ref="R18" authorId="1" shapeId="0" xr:uid="{00000000-0006-0000-0000-000005000000}">
      <text>
        <r>
          <rPr>
            <b/>
            <sz val="9"/>
            <color indexed="81"/>
            <rFont val="Tahoma"/>
            <family val="2"/>
          </rPr>
          <t>LENOVO:</t>
        </r>
        <r>
          <rPr>
            <sz val="9"/>
            <color indexed="81"/>
            <rFont val="Tahoma"/>
            <family val="2"/>
          </rPr>
          <t xml:space="preserve">
Ciclos de asistencia a colegios con implementación de estrategias flexibles</t>
        </r>
      </text>
    </comment>
    <comment ref="R20" authorId="1" shapeId="0" xr:uid="{00000000-0006-0000-0000-000006000000}">
      <text>
        <r>
          <rPr>
            <b/>
            <sz val="9"/>
            <color indexed="81"/>
            <rFont val="Tahoma"/>
            <family val="2"/>
          </rPr>
          <t>LENOVO:</t>
        </r>
        <r>
          <rPr>
            <sz val="9"/>
            <color indexed="81"/>
            <rFont val="Tahoma"/>
            <family val="2"/>
          </rPr>
          <t xml:space="preserve">
Ciclos dirigido a operadores SIMAT y docentes orientadores.</t>
        </r>
      </text>
    </comment>
    <comment ref="R52" authorId="1" shapeId="0" xr:uid="{00000000-0006-0000-0000-000007000000}">
      <text>
        <r>
          <rPr>
            <b/>
            <sz val="9"/>
            <color indexed="81"/>
            <rFont val="Tahoma"/>
            <family val="2"/>
          </rPr>
          <t>LENOVO:</t>
        </r>
        <r>
          <rPr>
            <sz val="9"/>
            <color indexed="81"/>
            <rFont val="Tahoma"/>
            <family val="2"/>
          </rPr>
          <t xml:space="preserve">
Ciclos de asistencia Técnica con al menos 35 colegios</t>
        </r>
      </text>
    </comment>
    <comment ref="R56" authorId="1" shapeId="0" xr:uid="{00000000-0006-0000-0000-000008000000}">
      <text>
        <r>
          <rPr>
            <b/>
            <sz val="9"/>
            <color indexed="81"/>
            <rFont val="Tahoma"/>
            <family val="2"/>
          </rPr>
          <t>LENOVO:</t>
        </r>
        <r>
          <rPr>
            <sz val="9"/>
            <color indexed="81"/>
            <rFont val="Tahoma"/>
            <family val="2"/>
          </rPr>
          <t xml:space="preserve">
Ciclos de asistencia Técnica con al menos 35 colegios</t>
        </r>
      </text>
    </comment>
    <comment ref="R60" authorId="1" shapeId="0" xr:uid="{00000000-0006-0000-0000-000009000000}">
      <text>
        <r>
          <rPr>
            <b/>
            <sz val="9"/>
            <color indexed="81"/>
            <rFont val="Tahoma"/>
            <family val="2"/>
          </rPr>
          <t>LENOVO:</t>
        </r>
        <r>
          <rPr>
            <sz val="9"/>
            <color indexed="81"/>
            <rFont val="Tahoma"/>
            <family val="2"/>
          </rPr>
          <t xml:space="preserve">
3 ciclos de transferencia al año con 30 colegios</t>
        </r>
      </text>
    </comment>
    <comment ref="R62" authorId="1" shapeId="0" xr:uid="{00000000-0006-0000-0000-00000A000000}">
      <text>
        <r>
          <rPr>
            <b/>
            <sz val="9"/>
            <color indexed="81"/>
            <rFont val="Tahoma"/>
            <family val="2"/>
          </rPr>
          <t>LENOVO:</t>
        </r>
        <r>
          <rPr>
            <sz val="9"/>
            <color indexed="81"/>
            <rFont val="Tahoma"/>
            <family val="2"/>
          </rPr>
          <t xml:space="preserve">
ajustar la de 2021 y publicar 2.0 2022</t>
        </r>
      </text>
    </comment>
    <comment ref="R63" authorId="1" shapeId="0" xr:uid="{00000000-0006-0000-0000-00000B000000}">
      <text>
        <r>
          <rPr>
            <b/>
            <sz val="9"/>
            <color indexed="81"/>
            <rFont val="Tahoma"/>
            <family val="2"/>
          </rPr>
          <t>LENOVO:</t>
        </r>
        <r>
          <rPr>
            <sz val="9"/>
            <color indexed="81"/>
            <rFont val="Tahoma"/>
            <family val="2"/>
          </rPr>
          <t xml:space="preserve">
Implementar la de 2021</t>
        </r>
      </text>
    </comment>
    <comment ref="R71" authorId="1" shapeId="0" xr:uid="{00000000-0006-0000-0000-00000C000000}">
      <text>
        <r>
          <rPr>
            <b/>
            <sz val="9"/>
            <color indexed="81"/>
            <rFont val="Tahoma"/>
            <family val="2"/>
          </rPr>
          <t>LENOVO:</t>
        </r>
        <r>
          <rPr>
            <sz val="9"/>
            <color indexed="81"/>
            <rFont val="Tahoma"/>
            <family val="2"/>
          </rPr>
          <t xml:space="preserve">
3 ciclos de transferencia al año con 40 colegios</t>
        </r>
      </text>
    </comment>
    <comment ref="R72" authorId="1" shapeId="0" xr:uid="{00000000-0006-0000-0000-00000D000000}">
      <text>
        <r>
          <rPr>
            <b/>
            <sz val="9"/>
            <color indexed="81"/>
            <rFont val="Tahoma"/>
            <family val="2"/>
          </rPr>
          <t>LENOVO:</t>
        </r>
        <r>
          <rPr>
            <sz val="9"/>
            <color indexed="81"/>
            <rFont val="Tahoma"/>
            <family val="2"/>
          </rPr>
          <t xml:space="preserve">
niños con transportes escolar y otras estrategias de permanencia</t>
        </r>
      </text>
    </comment>
    <comment ref="R74" authorId="1" shapeId="0" xr:uid="{00000000-0006-0000-0000-00000E000000}">
      <text>
        <r>
          <rPr>
            <b/>
            <sz val="9"/>
            <color indexed="81"/>
            <rFont val="Tahoma"/>
            <family val="2"/>
          </rPr>
          <t>LENOVO:</t>
        </r>
        <r>
          <rPr>
            <sz val="9"/>
            <color indexed="81"/>
            <rFont val="Tahoma"/>
            <family val="2"/>
          </rPr>
          <t xml:space="preserve">
3 ciclos de transferencia al año con 40 colegios</t>
        </r>
      </text>
    </comment>
    <comment ref="R75" authorId="1" shapeId="0" xr:uid="{00000000-0006-0000-0000-00000F000000}">
      <text>
        <r>
          <rPr>
            <b/>
            <sz val="9"/>
            <color indexed="81"/>
            <rFont val="Tahoma"/>
            <family val="2"/>
          </rPr>
          <t>LENOVO:</t>
        </r>
        <r>
          <rPr>
            <sz val="9"/>
            <color indexed="81"/>
            <rFont val="Tahoma"/>
            <family val="2"/>
          </rPr>
          <t xml:space="preserve">
Ciclos de círculos de reflexión ruta integral de atención a la niñez</t>
        </r>
      </text>
    </comment>
    <comment ref="R81" authorId="1" shapeId="0" xr:uid="{00000000-0006-0000-0000-000010000000}">
      <text>
        <r>
          <rPr>
            <b/>
            <sz val="9"/>
            <color indexed="81"/>
            <rFont val="Tahoma"/>
            <family val="2"/>
          </rPr>
          <t>LENOVO:</t>
        </r>
        <r>
          <rPr>
            <sz val="9"/>
            <color indexed="81"/>
            <rFont val="Tahoma"/>
            <family val="2"/>
          </rPr>
          <t xml:space="preserve">
Ciclos de asistencias</t>
        </r>
      </text>
    </comment>
    <comment ref="R84" authorId="1" shapeId="0" xr:uid="{00000000-0006-0000-0000-000011000000}">
      <text>
        <r>
          <rPr>
            <b/>
            <sz val="9"/>
            <color indexed="81"/>
            <rFont val="Tahoma"/>
            <family val="2"/>
          </rPr>
          <t>LENOVO:</t>
        </r>
        <r>
          <rPr>
            <sz val="9"/>
            <color indexed="81"/>
            <rFont val="Tahoma"/>
            <family val="2"/>
          </rPr>
          <t xml:space="preserve">
Ciclos de círculos de reflexión ruta integral de atención a la niñez</t>
        </r>
      </text>
    </comment>
    <comment ref="R100" authorId="1" shapeId="0" xr:uid="{00000000-0006-0000-0000-000012000000}">
      <text>
        <r>
          <rPr>
            <b/>
            <sz val="9"/>
            <color indexed="81"/>
            <rFont val="Tahoma"/>
            <family val="2"/>
          </rPr>
          <t>LENOVO:</t>
        </r>
        <r>
          <rPr>
            <sz val="9"/>
            <color indexed="81"/>
            <rFont val="Tahoma"/>
            <family val="2"/>
          </rPr>
          <t xml:space="preserve">
Ciclos asistencia técnica</t>
        </r>
      </text>
    </comment>
    <comment ref="R107" authorId="1" shapeId="0" xr:uid="{00000000-0006-0000-0000-000013000000}">
      <text>
        <r>
          <rPr>
            <b/>
            <sz val="9"/>
            <color indexed="81"/>
            <rFont val="Tahoma"/>
            <family val="2"/>
          </rPr>
          <t>LENOVO:</t>
        </r>
        <r>
          <rPr>
            <sz val="9"/>
            <color indexed="81"/>
            <rFont val="Tahoma"/>
            <family val="2"/>
          </rPr>
          <t xml:space="preserve">
Ciclos de transferencias con versión 1.0</t>
        </r>
      </text>
    </comment>
    <comment ref="R112" authorId="1" shapeId="0" xr:uid="{00000000-0006-0000-0000-000014000000}">
      <text>
        <r>
          <rPr>
            <b/>
            <sz val="9"/>
            <color indexed="81"/>
            <rFont val="Tahoma"/>
            <family val="2"/>
          </rPr>
          <t>LENOVO:</t>
        </r>
        <r>
          <rPr>
            <sz val="9"/>
            <color indexed="81"/>
            <rFont val="Tahoma"/>
            <family val="2"/>
          </rPr>
          <t xml:space="preserve">
5 consejos y un evento de ciudad para todos</t>
        </r>
      </text>
    </comment>
    <comment ref="U157" authorId="2" shapeId="0" xr:uid="{00000000-0006-0000-0000-000016000000}">
      <text>
        <r>
          <rPr>
            <b/>
            <sz val="9"/>
            <color indexed="81"/>
            <rFont val="Tahoma"/>
            <family val="2"/>
          </rPr>
          <t>msierra:</t>
        </r>
        <r>
          <rPr>
            <sz val="9"/>
            <color indexed="81"/>
            <rFont val="Tahoma"/>
            <family val="2"/>
          </rPr>
          <t xml:space="preserve">
Personal de la SED y las UNALDES
</t>
        </r>
      </text>
    </comment>
    <comment ref="L160" authorId="2" shapeId="0" xr:uid="{00000000-0006-0000-0000-000017000000}">
      <text>
        <r>
          <rPr>
            <b/>
            <sz val="20"/>
            <color indexed="81"/>
            <rFont val="Tahoma"/>
            <family val="2"/>
          </rPr>
          <t>msierra:</t>
        </r>
        <r>
          <rPr>
            <sz val="20"/>
            <color indexed="81"/>
            <rFont val="Tahoma"/>
            <family val="2"/>
          </rPr>
          <t xml:space="preserve">
</t>
        </r>
        <r>
          <rPr>
            <sz val="26"/>
            <color indexed="81"/>
            <rFont val="Tahoma"/>
            <family val="2"/>
          </rPr>
          <t>En la vigencia 2021 solo se anotaron las nuevas. Las adicionales a las venían a línea base.
Se corrigen sumando las 28 de base + 4 nuevas = 32 ? Si es así  la meta 2022 será 5 nuevas  + 32 = 37</t>
        </r>
      </text>
    </comment>
  </commentList>
</comments>
</file>

<file path=xl/sharedStrings.xml><?xml version="1.0" encoding="utf-8"?>
<sst xmlns="http://schemas.openxmlformats.org/spreadsheetml/2006/main" count="1367" uniqueCount="534">
  <si>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</si>
  <si>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</si>
  <si>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</si>
  <si>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</si>
  <si>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</si>
  <si>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</si>
  <si>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</si>
  <si>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</si>
  <si>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</si>
  <si>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</si>
  <si>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BPIN</t>
  </si>
  <si>
    <t>Objetivo del Proyecto</t>
  </si>
  <si>
    <t>Actividades de Proyecto</t>
  </si>
  <si>
    <t xml:space="preserve">Dependencia Responsable </t>
  </si>
  <si>
    <t>Nombre del Responable</t>
  </si>
  <si>
    <t>Fuente de Financiación</t>
  </si>
  <si>
    <t>Rubro Presupuestal</t>
  </si>
  <si>
    <t>Código Presupuestal</t>
  </si>
  <si>
    <t>INCLUYENTE</t>
  </si>
  <si>
    <t>CULTURA DE LA FORMACION</t>
  </si>
  <si>
    <t>Tasa de cobertura neta sin extraedad global (Transición, Primaria, Secundaria y Media)</t>
  </si>
  <si>
    <t>88,92%*
Fuente: Planeación educativa 2019 a partir de Proyección del Censo Poblacional 2018</t>
  </si>
  <si>
    <t xml:space="preserve">Incrementar la tasa de cobertura neta sin extraedad global al 91,25% (Transición, Primaria, Secundaria y Meta) </t>
  </si>
  <si>
    <t>Programa: Acogida “atención a poblaciones y estrategias de acceso y permanencia”</t>
  </si>
  <si>
    <t>Tasa de deserción en la educación preescolar, básica y media de Instituciones Educativas Oficiales.</t>
  </si>
  <si>
    <t>4,02%
Fuente: Planeación Educativa-2019</t>
  </si>
  <si>
    <t>Disminuir la tasa de deserción en la educación preescolar, básica y media de Instituciones Educativas Oficiales a 3,02%</t>
  </si>
  <si>
    <t>Implementación de la Estrategia Escuela Dinámica: “Llego y me quedo en la Escuela" en el distrito de Cartagena de Indias.</t>
  </si>
  <si>
    <t>Fortalecer la oferta del ente territorial para la prestación del servicio educativo.</t>
  </si>
  <si>
    <t xml:space="preserve">COBERTURA </t>
  </si>
  <si>
    <t>Implementación de la Estrategia Escuela Dinámica: "Yo también llego", Atención a población con extraedad en el distrito de  Cartagena de Indias.</t>
  </si>
  <si>
    <t>Disminuir el índice de extraedad de niñas, niños, adolescentes y jóvenes  en el distrito de Cartagena.</t>
  </si>
  <si>
    <t>COBERTURA</t>
  </si>
  <si>
    <t>ALEXANDRA HERRERA
ELSA STEVENSON</t>
  </si>
  <si>
    <t>Optimización De La Operación De Las Instituciones Educativas Oficiales De Cartagena De Indias.</t>
  </si>
  <si>
    <t>Garantizar la  operación   de   las condiciones básicas  para la   adecuada y óptima  prestación del  servicio educativo en  las instituciones educativas oficiales del Distrito de Cartagena.</t>
  </si>
  <si>
    <t>Transferencias a Colegios (FOSES)
  con Transferencia FOSES realizadas</t>
  </si>
  <si>
    <t>Administracion del Talento Hunano del Servicio Educativo Oficial. Docentes, Directivos Docentes y AdministrativoDel Distrito de Csrtagena</t>
  </si>
  <si>
    <t>Garantizar la motivación de los Administrativos, docentes y directivos docentes oficiales, mediante el pago oportunamente con todas las garantías y derechos laborales que les brinda la legislación vigente en el sector educativo.</t>
  </si>
  <si>
    <t xml:space="preserve">Pago de Salarios
(Pago oportuno de nomina) </t>
  </si>
  <si>
    <t xml:space="preserve">CARLOS CARRASQUILLA
</t>
  </si>
  <si>
    <t>Ascensos en Escalafon de docentes
(Docentes Escalafonados)</t>
  </si>
  <si>
    <t>Dotación Docentes y Administrativos
(Dotacion Entregada)</t>
  </si>
  <si>
    <t>No.  de personas atendidas con modelos de alfabetización</t>
  </si>
  <si>
    <t>127
Fuente: SIMAT. Número total jóvenes y adultos atendidos con modelos de alfabetización en Ciclos Lectivos Especiales Integrados CLEI 1 durante el año 2019.</t>
  </si>
  <si>
    <t>Implementación de la estrategia Únicos e Inagotables: “Acogida – Atención a Jóvenes y Adultos” en el distrito de Cartagena de Indias.</t>
  </si>
  <si>
    <t>2020130010136</t>
  </si>
  <si>
    <t>Aumentar la oferta educativa para jóvenes y adultos que no han culminado su ciclo educativo en el distrito de Cartagena.</t>
  </si>
  <si>
    <t xml:space="preserve">No. de Instituciones Educativas Oficiales con estrategia para la caracterización, atención y acompañamiento a población diversa </t>
  </si>
  <si>
    <t>Diseñar e implementar una estrategia para la caracterización, atención y acompañamiento a población diversa en 45 Instituciones Educativas Oficiales.</t>
  </si>
  <si>
    <t>Implementación de la estrategia Únicos e Inagotables para la atención a población diversa: “Una Escuela de y para todas y todos” en el distrito de Cartagena.</t>
  </si>
  <si>
    <t>Mejorar la capacidad de respuesta de la entidad territorial para la inclusión de la población diversa.</t>
  </si>
  <si>
    <t xml:space="preserve">No. de estudiantes de Instituciones Educativas Oficiales focalizados con estrategias para el acceso y la permanencia </t>
  </si>
  <si>
    <t>Atender anualmente a 100.000 estudiantes de Instituciones Educativas Oficiales focalizados con estrategias para el acceso y la permanencia.</t>
  </si>
  <si>
    <t>Implementación de la estrategia Permanecer: "Mi escuela, Mi lugar favorito" en el distrito de Cartagena.</t>
  </si>
  <si>
    <t>Implementar estrategias de permanencia que mitiguen el riesgo de abandono de niñas, niños, adolescentes y jóvenes de Establecimientos Educativos con matrícula oficial del Distrito.</t>
  </si>
  <si>
    <t>Implementación de la Estrategia Permanecer: "Me alimento y aprendo" en el distrito de Cartagena.</t>
  </si>
  <si>
    <t>Mitigar el riesgo de abandono de niñas, niños, adolescentes y jóvenes de Establecimientos Educativos con matrícula oficial del Distrito a través de la implementación de estrategias de alimentación escolar.</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</si>
  <si>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</si>
  <si>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</si>
  <si>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</si>
  <si>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Fortalecimiento de los Ambientes de Aprendizaje de las Sedes Educativas del Distrito de Cartagena</t>
  </si>
  <si>
    <t>Mejorar el estado y disponibilidad de ambientes de aprendizaje para garantizar la prestación del servicio educativo en  Distrito de Cartagena}</t>
  </si>
  <si>
    <t xml:space="preserve"> Estudios y diseños para adecuaciones y construcciones nuevas.(Observaciones)</t>
  </si>
  <si>
    <t xml:space="preserve">No. de sedes de Instituciones Educativas Oficiales con situación jurídica resuelta </t>
  </si>
  <si>
    <t>86
Fuente: Infraestructura Educativa-2020</t>
  </si>
  <si>
    <t>Resolver la situación jurídica a 40 sedes de  Instituciones Educativas Oficiales</t>
  </si>
  <si>
    <t>Desarrollo de un proceso sistemático de legalización de predios a favor del Distrito a fin de garantizar una mayor y mejor oferta educativa.</t>
  </si>
  <si>
    <t>Tasa de cobertura neta sin extraedad global en educación para el grado transición</t>
  </si>
  <si>
    <t>Incrementar la tasa de cobertura neta sin extraedad global en educación para el grado transición al 78,76%.</t>
  </si>
  <si>
    <t>Implementación de la Estrategia Sendero de la Creatividad: "Tránsito armónico de educación inicial a preescolar" en el distrito de Cartagena.</t>
  </si>
  <si>
    <t>Garantizar el tránsito armónico de educación inicial a prescolar en el sistema educativo oficial de Cartagena</t>
  </si>
  <si>
    <t xml:space="preserve">Diseñar e implementar una estrategia para la caracterización, atención y acompañamiento a primera infancia </t>
  </si>
  <si>
    <t>Implementación de la Estrategia Descubriendo al mundo: "Una escuela que acoge a la Primera Infancia" en el distrito de Cartagena.</t>
  </si>
  <si>
    <t>Fortalecer la oferta de servicios de  Educación preescolar en el Sistema educativo oficial del distrito de Cartagena.</t>
  </si>
  <si>
    <t>No. de Instituciones Educativas Oficiales con estrategia para la caracterización, atención y acompañamiento a la primera infancia</t>
  </si>
  <si>
    <t xml:space="preserve">80 instituciones Educativas Oficiales con atención y acompañamiento a la primera infancia </t>
  </si>
  <si>
    <t>Porcentaje de niñas y niños en preescolar de matrícula oficial con educación inicial en el marco de la atención integral</t>
  </si>
  <si>
    <t>Garantizar la educación inicial en el marco de la atención integral al    80% de niñas y niños en preescolar de matrícula oficial (proyección matrícula)</t>
  </si>
  <si>
    <t>Implementación de la Estrategia Descubriendo al mundo "Un gobierno que cree en los niños" en el distrito de Cartagena.</t>
  </si>
  <si>
    <t>Mejorar la articulación entre sectores e instituciones responsables de la atención integral de la primera infancia, en los contextos de educación inicial y preescolar en el distrito de Cartagena.</t>
  </si>
  <si>
    <t>Número de Instituciones Educativas Oficiales en Clasificación A+, A y B en las Pruebas SABER 11.</t>
  </si>
  <si>
    <t>22
Fuente:              Icfes, 2019.</t>
  </si>
  <si>
    <t>Aumentar el número de Instituciones Educativas Oficiales a 27 en clasificación A+, A y B en pruebas saber 11.</t>
  </si>
  <si>
    <t>Programa: Formando con amor “Genio Singular”</t>
  </si>
  <si>
    <t>Número de Instituciones Educativas Oficiales que mejoran su índice total de clasificación de planteles educativos en Pruebas SABER 11.</t>
  </si>
  <si>
    <t>15 nuevas Instituciones Educativas Oficiales que mejoran su índice total de clasificación de planteles educativos en Pruebas SABER 11.</t>
  </si>
  <si>
    <t>ND</t>
  </si>
  <si>
    <t>Mejoramiento de la Calidad Educativa de las Instituciones Educativas del Distrito: Formando con Amor</t>
  </si>
  <si>
    <t>Desarrollar procesos institucionales que contribuyan al mejoramiento de resultados de las Pruebas Saber 11 en las Instituciones Educativas Oficiales del Distrito de Cartagena</t>
  </si>
  <si>
    <t>CALIDAD EDUCATIVA</t>
  </si>
  <si>
    <t>No. de Instituciones Educativas Oficiales con experiencias en innovación, ciencia y tecnología que contribuyan al aprendizaje de los estudiantes.</t>
  </si>
  <si>
    <t>47 instituciones Educativas Oficiales</t>
  </si>
  <si>
    <t xml:space="preserve">60 Instituciones Educativas Oficiales con experiencias en innovación, ciencia y tecnología </t>
  </si>
  <si>
    <t>Fortalecer las prácticas de ciencia, innovación y tecnología en las Instituciones educativas oficiales</t>
  </si>
  <si>
    <t>No de Instituciones Etnoeducativas oficiales con Proyectos Etnoeducativos Comunitarios PEC- revisados, ajustados e implementados</t>
  </si>
  <si>
    <t>4 instituciones Etnoeducativas Oficiales
Fuente: Calidad Educativa 2019</t>
  </si>
  <si>
    <t xml:space="preserve">Revisar, ajustar e implementar los Proyectos Etnoeducativos Comunitarios PEC de 22 Instituciones Etnoeducativa </t>
  </si>
  <si>
    <t>Fortalecimiento de las Prácticas Etnoeducativas en Instituciones Educativas Oficiales del Distrito de Cartagena</t>
  </si>
  <si>
    <t>Fortalecer las prácticas etnoeducativas de las instituciones educativas oficiales del Distrito de Cartagena.</t>
  </si>
  <si>
    <t>Desarrollar seminarios, encuentros, talleres sobre prácticas etnopedagogicas</t>
  </si>
  <si>
    <t>Desarrollar Talleres etnolingüístico para fortalecimiento de la Escuela de lengua criolla palenquera “Minino a chitia ku ma kombilesa suto”</t>
  </si>
  <si>
    <t>Número de Instituciones Educativas Oficiales con cátedra de estudios afrocolombianos Implementada.</t>
  </si>
  <si>
    <t xml:space="preserve">24 I.E.O.
Fuente: Calidad Educativa 2020 </t>
  </si>
  <si>
    <t>Implementar cátedra de estudios afrocolombianos en 6 Instituciones Educativas Oficiales nuevas.</t>
  </si>
  <si>
    <t>Acompañar la implementación de la cátedra de estudios afrocolombianos en las Instituciones Educativas oficiales del distrito de Cartagena.</t>
  </si>
  <si>
    <t>Asistir técnicamente el desarrollo de la cátedra de estudios afrocolombianos en , con estrategias sobre lineamientos y orientaciones curriculares para CEA.</t>
  </si>
  <si>
    <t>BERTHA BOLAÑOS
MIGUEL OBESO</t>
  </si>
  <si>
    <t>Desarrollar actividades etnopedagogicas decenio afro desde la escuela, en fechas conmemorativas de importancia afrodescendiente</t>
  </si>
  <si>
    <t>Programa Desarrollo de potencialidades</t>
  </si>
  <si>
    <t>No. de docentes formados en apropiación de ambientes de aprendizaje mediados por TIC.</t>
  </si>
  <si>
    <t>400 Docentes
Fuente: Calidad Educativa 2020</t>
  </si>
  <si>
    <t>Formar 1000 docentes en apropiación ambientes de aprendizaje mediados por tecnología.</t>
  </si>
  <si>
    <t>Fortalecimiento de los procesos formativos en las Instituciones Educativas Oficiales del Distrito de Cartagena: Desarrollo de Potencialidades”</t>
  </si>
  <si>
    <t>Fortalecer las estrategias de formación afines a los saberes de los maestros y a la incorporación de las TIC en los procesos de enseñanza y aprendizaje en las Instituciones Educativas Oficiales.</t>
  </si>
  <si>
    <t>Elaborar e Implementar convenio para ejecución del Plan Territorial de Formación Docente, para la formación de docentes en ambientes de aprendizajes mediados por TIC</t>
  </si>
  <si>
    <t xml:space="preserve">No. de Instituciones Educativas Oficiales beneficiadas con estrategia TIC para la formación bilingüe  </t>
  </si>
  <si>
    <t xml:space="preserve">15 Instituciones Educativas Oficiales beneficiadas con estrategia TIC para la formación bilingüe  </t>
  </si>
  <si>
    <t>Porcentaje de docentes de Instituciones Educativas Oficiales formados en su saber disciplinar, pedagógico y reflexivo</t>
  </si>
  <si>
    <t>Formar el 30% de los docentes de las Instituciones Educativas Oficiales en su saber disciplinar, pedagógico y reflexivo</t>
  </si>
  <si>
    <t>Formar docentes en saberes pedagógicos, disciplinares y reflexivos.</t>
  </si>
  <si>
    <t>No. de Instituciones Educativas Oficiales con herramientas de gestión escolar revisadas, ajustadas y resemantizadas.</t>
  </si>
  <si>
    <t>60 I.E.O
Fuente: Calidad Educativa 2020</t>
  </si>
  <si>
    <t>Revisar, ajustar y resemantizar las herramientas de gestión escolar de 105  Instituciones Educativas Oficiales.</t>
  </si>
  <si>
    <t>Fortalecimiento de la Gestión escolar para el mejoramiento de la calidad educativa</t>
  </si>
  <si>
    <t>Fortalecimiento de la gestión escolar para el mejoramiento de la calidad educativa</t>
  </si>
  <si>
    <t>Programa Participación, democracia y autonomía</t>
  </si>
  <si>
    <t>No. de Instituciones Educativas Oficiales con órganos de Gobierno y Convivencia Escolar Fortalecidos.</t>
  </si>
  <si>
    <t>5  I.E.O. 
Fuente: Calidad Educativa 2020</t>
  </si>
  <si>
    <t>Fortalecer los órganos de Gobierno y Convivencia Escolar de 100 Instituciones Educativas Oficiales.</t>
  </si>
  <si>
    <t>Fortalecimiento de la educación integral desde la participación, democracia y autonomía  en las Instituciones Educativas Oficiales del Distrito de Cartagena.</t>
  </si>
  <si>
    <t>Desarrollar procesos de formación integral y participación en las  del Distrito de Cartagena</t>
  </si>
  <si>
    <t>Elaborar, ejecutar y evaluar los planes de trabajo de los órganos del Gobierno escolar y Comités de Convivencia Escolar de 10 I.E.O.</t>
  </si>
  <si>
    <t>No. de Instituciones Educativas Oficiales con revisión, ajuste y fortalecimiento de Proyectos Pedagógicos Transversales.</t>
  </si>
  <si>
    <t>Revisar, ajustar y fortalecer los proyectos pedagógicos transversales de 105 Instituciones Educativas Oficiales.</t>
  </si>
  <si>
    <t>NO. De Foros Distritales de Educación realizados</t>
  </si>
  <si>
    <t>N.D</t>
  </si>
  <si>
    <t xml:space="preserve">Realizar 4 Foros Distritales de Educación </t>
  </si>
  <si>
    <t>Encuentro de experiencias significativas y buenas prácticas para el intercambio del saber pedagógico</t>
  </si>
  <si>
    <t>Evento central -reconocimiento,ponencias, talleres,conferencias y conversatorios</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</si>
  <si>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</si>
  <si>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</si>
  <si>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105 Instituciones Educativas Oficiales con programa de promoción, formación, prevención y protección de los derechos humanos de las mujeres, para vivir una vida libre de violencias dirigido a niñas, niños y jóvenes</t>
  </si>
  <si>
    <t>Formación, prevención y protección de los derechos humanos de las mujeres para vivir una vida libre de violencias, dirigido a niñas, niños y jóvenes de las instituciones
educativas oficiales del distrito de Cartagena</t>
  </si>
  <si>
    <t>Desarrollar un proyecto de formación que contribuya a la prevención de las violencias contra las mujeres y las niñas en las I.E.O del distrito de Cartagena.</t>
  </si>
  <si>
    <t>Programa de Educación mediada a través de tecnologías de la información y las comunicaciones-Tic´s</t>
  </si>
  <si>
    <t>105 instituciones Educativas Oficiales del Distrito de Cartagena, implementan una estrategia pedagógica mediada a través de las TIC</t>
  </si>
  <si>
    <t>Transformacion del Aprendizaje Inspirando, Creando y Diseñando con las Tecnologias de informacion y las Comunicaciones</t>
  </si>
  <si>
    <t>Articulación e integración de las Tecnologías de las Información y las Comunicaciones con los procesos de enseñanza aprendizaje de las  del distrito de Cartagena de Indias.</t>
  </si>
  <si>
    <t>SERVICIOS INFORMATICOS</t>
  </si>
  <si>
    <t>Conformar en las Instituciones Educativas Oficiales los equipos  de Educación mediada por las TIC</t>
  </si>
  <si>
    <t>Compra de equipos tecnológicos para la SED y adecuación del centro de computo</t>
  </si>
  <si>
    <t>No. De Aulas de Instituciones Educativas Oficiales dotadas de herramientas tecnológicas para la mediación educativa.</t>
  </si>
  <si>
    <t xml:space="preserve">20 sedes educativas oficiales. dotadas </t>
  </si>
  <si>
    <t>Gestiónar la adquisición de herramientas tecnológicas para las Instituciones Educativas Oficiales</t>
  </si>
  <si>
    <t xml:space="preserve">Adquirir póliza de seguro para los equipos tecnológicos </t>
  </si>
  <si>
    <t>No de Docentes que emplean, computadores, dispositivos móviles, programas informáticos y redes con fines de enseñanza, aprendizaje y gestión escolar.</t>
  </si>
  <si>
    <t>644 
Fuente: Fundación Telefónica "Profuturo"</t>
  </si>
  <si>
    <t>856 docentes que emplean computadores  y dispositivos tecnológicos con fines de enseñanza, aprendizaje y gestión escolar.</t>
  </si>
  <si>
    <t>Realizar Convenio y/o alianzas para la Formación de Docentes en Uso y Apropiación de las Tic</t>
  </si>
  <si>
    <t>Contratar el Servicio de Acompañamiento, Administración Especializada y Soporte del Sistema de Información "Colombia Evaluadora", para las Instituciones Educativas del Distrito de Cartagena.</t>
  </si>
  <si>
    <t>No de Estudiantes que usan, computadores, dispositivos móviles, programas informáticos y redes con fines de aprendizaje.</t>
  </si>
  <si>
    <t>18.853 Estudiantes
Fuente: Colombia Evaluadora</t>
  </si>
  <si>
    <t>27.144 estudiantes haciendo uso de las herramientas tecnológicas  en los procesos de enseñanza y aprendizaje.</t>
  </si>
  <si>
    <t>Realizar Talleres de apropiación y uso de la Plataforma de Gestión academia con la comunidad educativa</t>
  </si>
  <si>
    <t>% de Egresados oficiales beneficiados con becas para educación superior anualmente.</t>
  </si>
  <si>
    <t>8.8%
Fuente: Oficina Asesora de Educación Superior SED, 2019.</t>
  </si>
  <si>
    <t>Incrementar a 13% los Egresados oficiales beneficiados con becas para educación superior</t>
  </si>
  <si>
    <t>Programa: Educación para transformar “educación media técnica y superior”</t>
  </si>
  <si>
    <t>No de becas para Educación Superior entregadas a Egresados Oficiales del Distrito de Cartagena </t>
  </si>
  <si>
    <t>12. 589 becas entregadas a dic 2019
Fuente: *Secretaría de Educación - Oficina de Educación superior 2019.</t>
  </si>
  <si>
    <t>Entregar 4.141 becas para Educación Superior a Egresados Oficiales del Distrito de Cartagena.</t>
  </si>
  <si>
    <t xml:space="preserve">Consolidación de becas universitarias para egresados de las instituciones educativas oficiales  de Cartagena - PIONEROS DE TRAYECTORIA </t>
  </si>
  <si>
    <t>Aumentar el ingreso y permanencia a la educación superior de los egresados del sistema educativo oficial de Cartagena</t>
  </si>
  <si>
    <t>No de egresados oficiales beneficiados con becas en Instituciones de Formación para el Trabajo y el Desarrollo Humano - IFTDH</t>
  </si>
  <si>
    <t>Beneficiar a 1300 egresados oficiales beneficiados con becas para IFTDH</t>
  </si>
  <si>
    <t>Apoyo al mejoramiento de las competencias laborales de los egresados de las instituciones educativas  oficiales  de Cartagena</t>
  </si>
  <si>
    <t>Brindar alternativas de formación para la empleabilidad de egresados de  Oficiales</t>
  </si>
  <si>
    <t>No de egresados oficiales de Instituciones Educativas Oficiales Rurales, de otras etnias y en condición de discapacidad becados</t>
  </si>
  <si>
    <t xml:space="preserve">ND   </t>
  </si>
  <si>
    <t>Beneficiar a 228 egresados oficiales de Instituciones Educativas Oficiales Rurales, de otras etnias y en condición de discapacidad</t>
  </si>
  <si>
    <t>Estudiantes egresados de Educativas Oficiales en doble titulación</t>
  </si>
  <si>
    <t xml:space="preserve">Graduar 9000 jóvenes de Establecimientos Educativos Oficiales en doble titulación </t>
  </si>
  <si>
    <t xml:space="preserve">Mejoramiento de la Educaion Media Tecnica para desarrollar las potencialidades productivas en las Instituciones Educativas Oficiales de Cartagena de India </t>
  </si>
  <si>
    <t>Aumentar el nivel de calidad y articulación de la educación Media Técnica oficial en el Distrito de Cartagena</t>
  </si>
  <si>
    <t>Graduar estudiantes con doble titulacion</t>
  </si>
  <si>
    <t>Articular los Curriculos de las especialidades de la Media Tecnica Oficial con las Instituciones de Educaion Superior del Distrito</t>
  </si>
  <si>
    <t>Índice de cumplimiento de los programas de la SED en el marco del Plan de desarrollo 2020 - 2023.</t>
  </si>
  <si>
    <t>Garantizar el índice de cumplimiento de los programas de la SED en el marco del Plan de desarrollo 2020 - 2023 en un 0.8</t>
  </si>
  <si>
    <t>Programa: Movilización educativa “Por una gestión educativa transparente, participativa y eficiente”</t>
  </si>
  <si>
    <t>Índice global de desempeño de la Entidad Territorial Certificada – E.T.C.- evaluado por el Ministerio de Educación Nacional</t>
  </si>
  <si>
    <t>3=Crítico bajo 
Fuente: MEN</t>
  </si>
  <si>
    <t>Lograr y mantener en la categoría "Aceptable" el índice global de desempeño  de la Entidad Territorial Certificada – E.T.C.-  evaluado por el Ministerio de Educación Nacional.</t>
  </si>
  <si>
    <t>Modernización y Fortalecimiento de la Gestión Educativa del Distrito de   Cartagena de Indias</t>
  </si>
  <si>
    <t>Optimizar la gestión integral de la SED, para mejorar e impactar en los resultados del sector educativo del Distrito de Cartagena</t>
  </si>
  <si>
    <t>GESTION ORGANIZACIONAL</t>
  </si>
  <si>
    <t>MARLENE 
SIERRA</t>
  </si>
  <si>
    <t>Nueva arquitectura organizacional de la SED, UNALDES y Establecimientos Educativos consolidada.</t>
  </si>
  <si>
    <t>Consolidar una nueva estructura organizacional para la Secretaría de Educación, UNALDES y Establecimientos Educativos.</t>
  </si>
  <si>
    <t xml:space="preserve">Realizar la Formación y capacitación de los equipos de I.E.O en sistemas de gestión de calidad </t>
  </si>
  <si>
    <t>Realizar auditorías externas</t>
  </si>
  <si>
    <t>Implementación de un plan de bienestar y protección de los funcionarios del sector educativo del Distrito de Cartagena en las instituciones educativas oficiales</t>
  </si>
  <si>
    <t>Diseñar e implementar un plan de bienestar y protección para los funcionarios del sector educativo del Distrito de Cartagena</t>
  </si>
  <si>
    <t>Mejoramiento del Bienestar y Protección de los funcionarios de la SED para contribuir a una mejor calidad de vida en el distrito de Cartagena de Indias</t>
  </si>
  <si>
    <t>Motivar a los funcionarios de la Secretaria de Educación Distrital y  aumentar su sentido de pertenencia institucional en un marco de autocuidado laboral</t>
  </si>
  <si>
    <t>Actividades Deportivas, Recreativas , Culturales y Educativas</t>
  </si>
  <si>
    <t>TALENTO HUMANO</t>
  </si>
  <si>
    <t>CARLOS CARRASQUILLA
KATHERINE GONZALEZ</t>
  </si>
  <si>
    <t>Entrega de Incentivos, Estimulos, Auxilios y/o Bonos a Funcionarios Administrativos y sus familias}</t>
  </si>
  <si>
    <t xml:space="preserve">Capacitacion para mejoramiento de competencias  laborales y  comportamentales </t>
  </si>
  <si>
    <t>Diseñar la Política Pública Educativa para el Distrito de Cartagena.</t>
  </si>
  <si>
    <t>Formular y presentar para adoptación por parte del Concejo Distrital, la  Política Pública Educativa diseñada.</t>
  </si>
  <si>
    <t>Inclusión Educativa para el Desarrollo para Población Negra, Afrocolombiana, Raizal y Palenquera en el Distrito de Cartagena.</t>
  </si>
  <si>
    <t>Becar a  24 miembro de grupos (Afro, negros, raizales y palenqueros) egresados de Instituciones Educativas Oficiales  en programas de pregrado</t>
  </si>
  <si>
    <t>Educación con Enfoque Diferencial Indígena SISTEMA EDUCATIVO INDIGENA PROPIO - SEIP</t>
  </si>
  <si>
    <t>Becar a  36 indígenas egresados de Instituciones Educativas Oficiales  en educación superior,  tecnóloga y técnica</t>
  </si>
  <si>
    <t>Crear e Implementar  1 sistema educativo propio</t>
  </si>
  <si>
    <t>EJE TRANSVERSAL  CARTAGENA CON ATENCION Y GARANTIA DE DERECHOS A POBLACION DIFERENCIAL.</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</si>
  <si>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</si>
  <si>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</si>
  <si>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Número de becas para programas de pregrado  para grupos étnicos</t>
  </si>
  <si>
    <t>OBSERVACIÓN</t>
  </si>
  <si>
    <t>Otorgar Becas para Educacion Superior a egresados de Instituciones Oficiales del Distrito de Cartagena </t>
  </si>
  <si>
    <t>Otorgar Becas Inclusivas para Educacion Superior a egresados de  Instituciones Oficiales del Distrito de Cartagena </t>
  </si>
  <si>
    <t>Otorgar Becas para Formación Tecnica laboral para egresados de Instituciones Oficiales del Distrito de Cartagena </t>
  </si>
  <si>
    <t xml:space="preserve">EJECUTAR LOS PROCESOS ESTABLECIDOS EN EL PLAN DE INTERVENCIÓN PARA MEJORA DEL INDICADOR
</t>
  </si>
  <si>
    <t xml:space="preserve">EJECUTAR LOS PROCESOS PARA ORGANIZAR EL SISTEMA DE  ARCHIVO DE LA SED DE ACUERDO A LOS PARAMETROS DE MIPG </t>
  </si>
  <si>
    <t>Implementar la estrategia de mediación tecnológica para las Instituciones Educativas Oficiales.</t>
  </si>
  <si>
    <t>Realizar las operaciones de mantenimiento, soporte y administración al sistema único de gestión académica disponible en las IEO.</t>
  </si>
  <si>
    <t>SGP 
ICLD</t>
  </si>
  <si>
    <t>Talleres de formación con docentes, estudiantes y padres/madres de familia sobre prevención de violencias basadas en género, derechos humanos y construcción de ciudadanías</t>
  </si>
  <si>
    <t>Elaboración, edición y publicación de cartilla pedagógicas sobre derechos de las mujeres y las niñas.</t>
  </si>
  <si>
    <t>Jornadas pedagógicas con docentes para incorporar cambios en el currículo, planes de áreas y planes de clases.</t>
  </si>
  <si>
    <t>Jornadas culturales, artísticas y recreativas con contenidos de derechos humanos y prevención de las violencias basadas en género.</t>
  </si>
  <si>
    <t>Fortalecer los órganos de gobierno escolar de las IEO.</t>
  </si>
  <si>
    <t>Fortalecer los comité de convivencia de las IEO del Distrito de Cartagena</t>
  </si>
  <si>
    <t>Asistir técnicamente la revisión y ajuste de Proyectos Pedagógicos Transversales en las IEO del distrito de Cartagena</t>
  </si>
  <si>
    <t>Fortalecer los Proyectos Pedagógicos Transversales en las IEO</t>
  </si>
  <si>
    <t xml:space="preserve">Dotar de mobiliario a los ambientes de aprendizaje de las diferentes sedes educativas de las Instituciones Educativas del Distrito de Cartagena. </t>
  </si>
  <si>
    <t xml:space="preserve">Mejorar y acompañar tecnicamente la Infraestructura física de las Instituciones Educativas del Distrito de Cartagena, (Realizar los mantenimientos preventivos sobre los elementos estructurales, no estructurales, redes eléctricas, carpintería de madera, carpintería metálica, pisos, cubierta,  entre otros). </t>
  </si>
  <si>
    <t>Mantener de manera optima para su operatividad, las sedes de instituciones educativas oficiales del Distrito de Cartagena.</t>
  </si>
  <si>
    <t>FORMATO PLAN DE ACCIÓN
DEPENDENCIA: SECRETARIA DE EDUCACION DISTRITAL
VIGENCIA 2021</t>
  </si>
  <si>
    <t>4
Aceptable</t>
  </si>
  <si>
    <t xml:space="preserve">Asistencias tecnicas para acompañar los equipos de calidad de las IEO y de la SED para sostenimiento de SGC  </t>
  </si>
  <si>
    <t>No. de sistemas de gestión de calidad de la  Secretaría de Educación Distrital e Instituciones Educativas Oficiales implementados y sostenidos.</t>
  </si>
  <si>
    <t>Otorgar Becas a 12 indígenas para Educacion Superior a egresados de Instituciones Oficiales del Distrito de Cartagena </t>
  </si>
  <si>
    <t>Otorgar Becas  a 8 miembro de grupos (Afro, negros, raizales y palenqueros) para Educacion Superior  egresados de Instituciones Oficiales del Distrito de Cartagena </t>
  </si>
  <si>
    <t>Ejecucion de la Dependencia Corte 31 Marzo 2021</t>
  </si>
  <si>
    <t>50 aulas de instituciones educativas oficiales dotadas de herramientas tecnológicas</t>
  </si>
  <si>
    <t>Implementar un sistema de información para monitorear el comportamiento del índice de clasificación total en las IEO</t>
  </si>
  <si>
    <t xml:space="preserve">LILLA SILVA
ORLANDO BACCI
</t>
  </si>
  <si>
    <t>NA</t>
  </si>
  <si>
    <t>POR FORMULAR</t>
  </si>
  <si>
    <t xml:space="preserve">IMPLEMENTAR LOS PROCESOS PARA EJECUTAR LA SEGUNDA FASE  DEL DISEÑO DE LA NUEVA ARQUITECTURA ORGANIZACIONAL DE LA SED 
</t>
  </si>
  <si>
    <t>Aumentar a 42 los INDICADORES DEL sistemas de gestión de la calidad de la Secretaría de Educación Distrital e Instituciones Educativas Oficiales.</t>
  </si>
  <si>
    <t xml:space="preserve">I.E.O. que contrata  la  prestación del servicio de conectividad  </t>
  </si>
  <si>
    <t xml:space="preserve">Entrega de Informes de Seguimiento y control de los proyectos tecnológicos implementados en las IEO  y en la Secretaria de Educación Distrital.
</t>
  </si>
  <si>
    <t>Beneficiar a 500 estudiantes con Procesos de Formación por Competencias en las áreas que evalúa el ICFES y competencias socioemocionales.</t>
  </si>
  <si>
    <t>Fortalecer la implementación de  procesos formación y evaluación por competencias con docentes en 4 Instituciones Educativas Oficiales</t>
  </si>
  <si>
    <t>Asistir técnicamente la revisión, ajustes y resemantización de PEC en  7 Instituciones Etnoeducativas</t>
  </si>
  <si>
    <t>Diseñar e implementar un programa de formación bilingüe mediante la utilización de las TIC dirigido a Instituciones Educativas Oficiales</t>
  </si>
  <si>
    <t>Asistir técnicamente la revisión, ajuste e implementación de las herramientas de gestión escolar: currículo, PMI, Autoevaluación, SIEE en 12 IEO</t>
  </si>
  <si>
    <t>Asistir técnicamente la revisión, ajuste y resemantización de los Proyectos Educativos Institucionales- PEI en 12 IEO</t>
  </si>
  <si>
    <t>Acompañar las propuestas de mejoramiento de 12 Instituciones Educativas Oficiales</t>
  </si>
  <si>
    <t>Desarrollar los procesos de la continua implementación del programa de SST en la entidad</t>
  </si>
  <si>
    <t>Indígenas con becas para Educación Superior</t>
  </si>
  <si>
    <t>Sistema Educativo Propio creado e implementado</t>
  </si>
  <si>
    <t>Pago Servicios Públicos (Energía y Acueducto)
 con Servicios de Energía y Acueductos pagados a 173 IEO
(Incluidas Sedes de IEO)</t>
  </si>
  <si>
    <t>Ejecucion Presupuestal Corte 30 Junio 2021</t>
  </si>
  <si>
    <t>DICKSON ACOSTA JULIO
JORGE CASTRO MENDOZA</t>
  </si>
  <si>
    <t>UNIDAD DE MEDIDA DEL INDICADOR DE PRODUCTO</t>
  </si>
  <si>
    <t xml:space="preserve">Fecha de inicio </t>
  </si>
  <si>
    <t>Tiempo de Ejecución
(número de días)</t>
  </si>
  <si>
    <t>Beneficiarios Programados</t>
  </si>
  <si>
    <t>Beneficiarios Cubiertos</t>
  </si>
  <si>
    <t>Porcentaje de Participación de la Actividad en el Proyecto</t>
  </si>
  <si>
    <t>Apropiación Inicial
(en pesos)</t>
  </si>
  <si>
    <t>Fuente Presupuestal</t>
  </si>
  <si>
    <t>¿Requiere contratación?</t>
  </si>
  <si>
    <t>Tipo de Contratación</t>
  </si>
  <si>
    <t>Fecha de Inicio Contratación</t>
  </si>
  <si>
    <t xml:space="preserve">Otros Gastos (Servicio Aseo, Transporte, Vigilancia y Arrendamientos)
 con Servicios contratado de aseo y vigilancia </t>
  </si>
  <si>
    <t>Fortalecer los estamentos que conforman la comunidad educativa (estudiantes, padres, docentes, directivos docentes, comunidad) para la toma de decisiones en la gestión educativa.</t>
  </si>
  <si>
    <t>Fortalecer las capacidades institucionales para el Diseño e implementación de un plan de mejoramiento de la gestión educativa en la SED.</t>
  </si>
  <si>
    <t>Movilizar y articular los diferentes sectores y actores sociales frente a la educación en la ciudad (Campañas, estrategias de comunicación, foros, debates, audiencias públicas, mesas de trabajo intersectoriales, etc.) en los diferentes espacios de participación de la ciudad.</t>
  </si>
  <si>
    <t>Recoger la información correspondiente a la asignación presupuestal y ejecución financiera de educación en el Distrito.</t>
  </si>
  <si>
    <t>Analizar el comportamiento histórico de la asignación presupuestal y ejecución financiera de educación en el Distrito.</t>
  </si>
  <si>
    <t>Construir participativamente la ruta metodológica para la formulación de la PPE (Incorporación del problema a la agenda pública).</t>
  </si>
  <si>
    <t>Ejecutar la ruta metodológica para la construcción y formulación de la política pública de educación Distrital (Diseño de alternativas).</t>
  </si>
  <si>
    <t>Validar y socializar con los grupos y actores participantes y la ciudadanía en general de la propuesta final de la política Pública Educativa.</t>
  </si>
  <si>
    <t>Presentar ante las instancias competente para el proceso de adopción de la política publica sectorial de educación.</t>
  </si>
  <si>
    <t>Contratar el servicio de transporte, como recurso de apoyo para las asistencias técnicas presenciales, en las IEO del Distrito de Cartagena</t>
  </si>
  <si>
    <t xml:space="preserve">1.1.1 Adaptar las minutas de alimentación conforme a las características propias del contexto, edades y modalidades de alimentación priorizadas.  </t>
  </si>
  <si>
    <t>2.1.1 Actualizar la caracterización de la población en riesgo de abandono escolar para la focalización del programa.</t>
  </si>
  <si>
    <t>2.1.2 Actualizar el inventario de cocinas, comedores y menaje dispuesto para la preparación de alimentos in situ.</t>
  </si>
  <si>
    <t>2.1.4 Realizar asistencia técnica y apoyo a la supervisión y/o interventoría para las estrategias de alimentación escolar</t>
  </si>
  <si>
    <t>3.1.1 Acompañar la formulación e implementación de la política pública de entornos escolares saludables.</t>
  </si>
  <si>
    <t>3.1.2 Construir un diseño participativo de protocolos para la activación de servicios de atención integral a la niñez en asuntos relacionados con Salud y Nutrición, transferible a equipos de los establecimientos educativos y UNALDES.</t>
  </si>
  <si>
    <t>3.1.3 Implementar acciones formativas afirmativas para la promoción de entornos escolares alimentarios saludables.</t>
  </si>
  <si>
    <t>1.1.2  Entregar complementos nutricionales acorde con normatividad vigente en el marco del programa alimentación escolar para las niñas, niños adolescentes y jóvenes de establecimientos educativos con matrícula oficial.</t>
  </si>
  <si>
    <t>2.1.3 Mejorar los ambientes para la preparación y consumo de alimentos en los establecimientos educativos.</t>
  </si>
  <si>
    <t>1.1.1 Construir el Plan Territorial de Permanencia de los estudiantes en el sistema educativo oficial, incluyendo la reorganizar la oferta de estrategias de permanencia en el sistema educativo</t>
  </si>
  <si>
    <t>1.1.4 Crear unidades de atención móviles para la implementación de estrategias acceso y permanencia.</t>
  </si>
  <si>
    <t>2.1.1 Construir un diseño participativo de orientaciones para la caracterización y focalización de población en riesgo de extraedad y/o abandono escolar.</t>
  </si>
  <si>
    <t>2.1.2 Construir un diseño participativo de orientaciones para la implementación de estrategias de acceso y permanencia.</t>
  </si>
  <si>
    <t>2.2.3 Construir un diseño participativo de evaluación en la implementación de estrategias de acceso y permanencia.</t>
  </si>
  <si>
    <t>2.2.4 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</si>
  <si>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2.2.5 Implementar acciones formativas afirmativas para la mitigación del riesgo de extraedad y/o abandono escolar.</t>
  </si>
  <si>
    <t>3.1.1 Construir un diseño participativo de protocolos para la activación de servicios de atención integral a la niñez.</t>
  </si>
  <si>
    <t>3.1.2 Transferir las orientaciones a equipos de los establecimientos educativos y las UNALDES para la activación de servicios de atención integral a la niñez.</t>
  </si>
  <si>
    <t>3.1.3 Implementar acciones formativas afirmativas para la mitigación del riesgo de extraedad y/o abandono escolar.</t>
  </si>
  <si>
    <t>1.1.2 Implementar la estrategia de transporte escolar para estudiantes de establecimientos educativos oficiales.</t>
  </si>
  <si>
    <t>1.1.3 Implementar otras estrategias de acceso y permanencia que mitiguen la deserción, la extraedad y riesgo de abandono en el sistema educativo.</t>
  </si>
  <si>
    <t>1.1.1  	Diseñar el protocolo de activación de la ruta integral de atenciones desde el contexto de la educación inicial y preescolar incluyendo la reorganización de la oferta, diseño de guías y materiales.  -TG+</t>
  </si>
  <si>
    <t>1.1.2   Transferir las orientaciones para la implementación del protocolo a equipos que integran los establecimientos educativos (directivos docentes, maestros, equipos psicosociales y administrativos), las UNALDES, instituciones y sectores que intervienen en la Ruta Integral de Atenciones. -TG+</t>
  </si>
  <si>
    <t>1.1.3  Desarrollar agendas académicas enfocadas en el desarrollo integral de la primera infancia desde el contexto de la educación inicial y preescolar. -TG+</t>
  </si>
  <si>
    <t>2.1.1  Diseñar una ruta metodológica para la construcción de escenarios de participación de la niñez en contextos de ciudad. -TG+</t>
  </si>
  <si>
    <t>2.1.2  Construir escenarios de participación de la niñez en contextos de ciudad. -TG+</t>
  </si>
  <si>
    <t>2.1.3  Gestionar la adhesión a la Red Latinoamericana Ciudad de los Niños. -TG+</t>
  </si>
  <si>
    <t>21.4  Desarrollar los escenarios de participación para la niñez desde el reconocimiento como ciudadanos desde sus primeros años. -TG+</t>
  </si>
  <si>
    <t>1.1.1 Caracterizar la oferta de educación preescolar y reorganizar la oferta. -TG+</t>
  </si>
  <si>
    <t>1.1.2 Diseñar orientaciones para la adecuación y dotación de ambientes propicios para la educación preescolar. -TG+</t>
  </si>
  <si>
    <t>1.1.3 Dotar las aulas de educación preescolar con herramientas técnicas, tecnológicas y didácticas. -TG+</t>
  </si>
  <si>
    <t>2.1.1 Realizar un estudio sobre el aprovechamiento de las plataformas y/o herramientas de gestión (SSDIPI o la que esté vigente) para la toma de decisiones en el nivel preescolar.-TG+</t>
  </si>
  <si>
    <t>2.1.2 Diseñar un plan para el fortalecimiento y/o desarrollo de capacidades en el aprovechamiento de las plataformas y/o herramientas de gestión (SSDIPI o las que estén vigentes) para la toma de decisiones en el nivel preescolar. -TG+</t>
  </si>
  <si>
    <t>3.1.1 Construir diseño participativo de orientaciones para la caracterización de la primera infancia en el marco de la educación preescolar que se constituya en una herramienta técnica. -TG+</t>
  </si>
  <si>
    <t>3.1.2 Construir el diseño participativo de orientaciones para la formación integral de niñas y niños en educación preescolar que incluya la evaluación del desarrollo infantil como base del diseño y mejoramiento continuo, que se constituya en herramienta técnica. -TG+</t>
  </si>
  <si>
    <t>3.1.3 Construir el diseño participativo de evaluación de la implementación de estrategias para la atención a niñas y niños en el marco de la educación preescolar, que se constituya en una herramienta técnica. -TG+</t>
  </si>
  <si>
    <t>1.1.1 Realizar un estudio de la oferta educativa del Distrito para la atención a primera infancia en el marco de educación inicial y preescolar, incluyendo la reorganización de la oferta educativa. -TG+</t>
  </si>
  <si>
    <t>1.1.2 Diseñar un plan de gestión para el fortalecimiento de la oferta del Distrito del nivel de preescolar orientado a la ampliación de la capacidad para acceso y permanencia. -TG+</t>
  </si>
  <si>
    <t>1.1.3 Crear unidades móviles para el acceso y permanencia de niñas y niños de primera infancia al sistema educativo oficial. -TG+</t>
  </si>
  <si>
    <t>1.1.4 Realizar asistencia técnica y supervisión para la definición e implementación de la estrategia de atención y caracterización a la primera infancia. -TG+</t>
  </si>
  <si>
    <t>2.1.1 Construir un diseño participativo de orientaciones para la caracterización de la primera infancia en el marco de la educación inicial que se constituya en una herramienta técnica. -TG+</t>
  </si>
  <si>
    <t>2.1.2 Construir un diseño participativo de orientaciones para la atención y acompañamiento de la primera infancia en el marco de la educación inicial que se constituya en una herramienta técnica. -TG+</t>
  </si>
  <si>
    <t>2.2.3 Construir un diseño participativo de evaluación en la implementación de estrategias para la atención a primera infancia en el marco de la educación inicial que se constituya en una herramienta técnica. -TG+</t>
  </si>
  <si>
    <t>1.1.4 Realizar asistencia técnica y supervisión para la implementación de estrategias de acceso y permanencia para niñas y niños en el nivel preescolar. -TG+</t>
  </si>
  <si>
    <t>1.1.1 Implementar procesos de formación por ciclos lectivos especiales integrados para alfabetización de 1200 jóvenes y adultos durante el cuatrienio.</t>
  </si>
  <si>
    <t>1.1.2 Dotar con canastas educativas el proceso de formación de jóvenes y adultos de acuerdo con los modelos flexibles a implementar.</t>
  </si>
  <si>
    <t>1.1.3 Gestionar agendas de impacto colectivo en la garantía del acceso y permanencia para mejorar la capacidad de respuesta en la prestación del servicio educativo para jóvenes y adultos.</t>
  </si>
  <si>
    <t>2.1.1 Actualizar la caracterización de jóvenes y adultos que no han iniciado ni culminado su ciclo educativo.</t>
  </si>
  <si>
    <t>2.1.2 Realizar la formación de CLEI 2 hasta el CLEI 6 a la población de jóvenes y adultos a través de modelos educativos flexibles para la apropiación de su aprendizaje significativo y su proyecto de vida.</t>
  </si>
  <si>
    <t>2.1.3 Dotar de canastas educativas a establecimientos educativos del distrito de Cartagena que atienden población de jóvenes y adultos.</t>
  </si>
  <si>
    <t>2.1.4 Realizar asistencia técnica y supervisión para la garantía de la prestación del servicio educativo a jóvenes y adultos.</t>
  </si>
  <si>
    <t>1.1.1 Realizar un estudio de la oferta educativa del Distrito para la atención a población diversa, incluyendo la reorganización de la oferta educativa para la caracterización, atención y acompañamiento a población diversa que se constituya en una herramienta técnica</t>
  </si>
  <si>
    <t>1.1.2 Crear unidades de atención móviles para la inclusión de la población diversa favoreciendo su formación integral y fomentando la permanencia</t>
  </si>
  <si>
    <t>1.1.3 Dotar con herramientas técnicas, tecnológicas y didácticas los establecimientos educativos focalizados para la implementación de la estrategia.</t>
  </si>
  <si>
    <t>1.1.4 Realizar asistencia técnica y supervisión para la definición e implementación de la estrategia de atención y caracterización a la población diversa en el distrito de Cartagena</t>
  </si>
  <si>
    <t>2.1.1 Construir un diseño participativo de orientaciones para la caracterización de la población diversa que se constituya en una herramienta técnica.</t>
  </si>
  <si>
    <t>2.1.2 Construir un diseño participativo de orientaciones para la atención y acompañamiento de la población diversa que se constituya en una herramienta técnica</t>
  </si>
  <si>
    <t>2.1.3 Construir un diseño participativo de evaluación en la implementación de estrategias para la atención a población diversa que se constituya en una herramienta técnica</t>
  </si>
  <si>
    <t>2.1.4 Transferir las orientaciones a equipos que integran los establecimientos educativos (directivos docentes, maestros, equipos psicosociales y administrativos) y las UNALDES para la caracterización, atención y acompañamiento de la población diversa.</t>
  </si>
  <si>
    <t>2.1.5 Implementar acciones formativas afirmativas para la inclusión de la población diversa.</t>
  </si>
  <si>
    <t>3.1.1 Construir una ruta interinstitucional e intersectorial para la caracterización, atención y acompañamiento para la inclusión de población diversa.</t>
  </si>
  <si>
    <t>3.1.2 Activar la ruta interinstitucional e intersectorial para la caracterización, atención y acompañamiento para la inclusión de población diversa</t>
  </si>
  <si>
    <t>1.1.1 Caracterizar la oferta educativa del Distrito para la atención de la población en edad escolar con extraedad.</t>
  </si>
  <si>
    <t>1.1.2 Reorganizar la oferta educativa de modelos educativos flexibles.</t>
  </si>
  <si>
    <t>1.1.3 Dotar a los establecimientos educativos con herramientas didácticas y/o materiales requeridos para la implementación de modelos flexibles.</t>
  </si>
  <si>
    <t>1.1.4 Formar a niños con extraedad conforme a la oferta educativa de modelos educativos flexibles establecida.</t>
  </si>
  <si>
    <t>1.1.5 Realizar asistencia técnica acompañada de formación y/o desarrollo de capacidades en docentes previamente identificados en los establecimientos educativos que atienden esta población que incluya acompañamiento situado.</t>
  </si>
  <si>
    <t>2.1.1 Diseñar orientaciones para la implementación de estrategias que incidan en la mitigación del riesgo de abandono escolar.</t>
  </si>
  <si>
    <t>2.1.2 Realizar asistencia técnica acompañada de formación y/o desarrollo de capacidades en directivos docentes, maestros, equipos psicosociales y administrativos para la implementación de estrategias que mitiguen de riesgo de abandono escolar.</t>
  </si>
  <si>
    <t>3.1.1 Actualizar el estudio sobre el aprovechamiento de plataformas para el seguimiento y monitoreo del riesgo de abandono escolar (SIMPADE o la que esté en vigencia) y diseñar un plan de asistencia técnica para el fortalecimiento y/o desarrollo de capacidades en este tipo de plataformas que lleve a la toma de decisiones oportunas.</t>
  </si>
  <si>
    <t>3.1.2 Realizar asistencia técnica para el  fortalecimiento y/o desarrollo de capacidades en el aprovechamiento de plataformas para el seguimiento y monitoreo del riesgo de abandono escolar  (SIMPADE o la que esté en vigencia) para la toma de decisiones oportunas.</t>
  </si>
  <si>
    <t>3.1.3 Gestionar alianzas con Universidades para el acompañamiento social-pedagógico que mitiguen el riesgo de abandono en el sistema educativo.</t>
  </si>
  <si>
    <t>1.1.1 Organizar el proceso de Gestión de la Cobertura.</t>
  </si>
  <si>
    <t>1.1.2 Realizar el estudio de insuficiencia y limitaciones de acuerdo con la metodología sugerida por el MEN.</t>
  </si>
  <si>
    <t>1.1.3 Realizar la actualización del Banco de Oferentes, verificando el cumplimiento de los requisitos pertinentes.</t>
  </si>
  <si>
    <t>1.1.4 Contratar cupos educativos con canastas (infraestructura, planta docente, otros) para la educación preescolar, básica y media.</t>
  </si>
  <si>
    <t>1.1.5 Garantizar la póliza de seguro para estudiantes de matrícula oficial.</t>
  </si>
  <si>
    <t>1.1.6 Fomentar la acogida e ingreso oportuno de los niños y jóvenes al sistema educativo del Distrito.</t>
  </si>
  <si>
    <t>1.2.1 Realizar asistencia técnica, apoyo a la supervisión y/o interventoría.</t>
  </si>
  <si>
    <t>2.1.1 Realizar un estudio sobre el aprovechamiento de las plataformas y/o herramientas de gestión para la toma de decisiones (SIMAT, SIMCO, DUE y Página del Operador y/o las que se encuentren en vigencia).</t>
  </si>
  <si>
    <t>2.1.2 Diseñar un plan para el fortalecimiento y/o desarrollo de capacidades en el aprovechamiento de las plataformas y/o herramientas de gestión para la toma de decisiones (SIMAT, SIMCO, DUE y Página del Operador y/o las que se encuentren en vigencia).</t>
  </si>
  <si>
    <t>2.2.1 Implementar el plan de fortalecimiento y/o desarrollo de capacidades en el aprovechamiento de las plataformas y/o herramientas de gestión para la toma de decisiones (SIMAT, SIMCO, DUE y Página del Operador y/o las que se encuentren en vigencia).</t>
  </si>
  <si>
    <t>3.1.1 Realizar un inventario de las principales problemáticas que afectan capacidad de respuesta del sector educativo y que competen a otros sectores
e instituciones.</t>
  </si>
  <si>
    <t>3.1.2 Construir agendas de impacto colectivo para la garantía del acceso y permanencia para mejorar la capacidad de respuesta en la prestación del servicio
educativo.</t>
  </si>
  <si>
    <t>3.1.3 Implementar agendas de impacto colectivo en la garantía del acceso y permanencia para mejorar la capacidad de respuesta en la prestación del servicio
educativo.</t>
  </si>
  <si>
    <t xml:space="preserve">PROGRAMACIÓN META A 2022
</t>
  </si>
  <si>
    <t>Valor Absoluto de la Actividad del  Proyecto 2022</t>
  </si>
  <si>
    <t>Línea Base 2019 
Según PDD</t>
  </si>
  <si>
    <t>ACUMULADO META PRODUCTO 2021-2021</t>
  </si>
  <si>
    <t>ICLD</t>
  </si>
  <si>
    <t>1.2.1.0.00-001 - ICLD</t>
  </si>
  <si>
    <t>MODERNIZACIÓN Y FORTALECIMIENTO DE LA GESTIÓN EDUCATIVA DEL DISTRITO DE   CARTAGENA DE INDIAS</t>
  </si>
  <si>
    <t>2.3.2299.0700.2020130010139</t>
  </si>
  <si>
    <t>realizado vigencia 2021</t>
  </si>
  <si>
    <t>ciudadanía general</t>
  </si>
  <si>
    <t>FORMULACIÓN POLÍTICA PUBLICA DISTRITAL SECTOR EDUCATIVO EG+  CARTAGENA DE INDIAS</t>
  </si>
  <si>
    <t>2.3.2201.0700.2021130010039</t>
  </si>
  <si>
    <t>si</t>
  </si>
  <si>
    <t>CONTRATO DE PRESTACION DE SERVICIOS
ORDEN DE COMPRA</t>
  </si>
  <si>
    <t>EDUCACION SUPERIOR</t>
  </si>
  <si>
    <t>ARTURO ZEA SOLANO</t>
  </si>
  <si>
    <t>FONDO EDUCATIVO - BICENTENARIO DE CARTAGENA - ICAT 3% - ICLD</t>
  </si>
  <si>
    <t>SI</t>
  </si>
  <si>
    <t>CONVENIO INTERADMINISTRATIVO</t>
  </si>
  <si>
    <t>CONTRATO INTERADMINISTRATIVO</t>
  </si>
  <si>
    <t>CONTRATO DE PRESTACION DE SERVICIOS / CONTRATO INTERADMINISTRATIVO</t>
  </si>
  <si>
    <t xml:space="preserve">ICLD SGP RENDIMIENTOS FINANCIEROS
</t>
  </si>
  <si>
    <t>OPTMIZACION DE LA OPERACION DE LAS INSTITUCIONES EDUCATIVAS OFICIALES DE CARTAGENA DE INDIAS (CALIDAD MATRICULA OFICIAL) - INGRESOS CORRIENTES DE LIBRE DESTINACION -SGP--RENDIMIENTOS FINANCIEROS</t>
  </si>
  <si>
    <t>OPTMIZACION DE LA OPERACION DE LAS INSTITUCIONES EDUCATIVAS OFICIALES DE CARTAGENA DE INDIAS - (GRATUIDAD SISBEN 1 Y 2) - SGP - EDUCACION</t>
  </si>
  <si>
    <t>OPTMIZACION DE LA OPERACION DE LAS INSTITUCIONES EDUCATIVAS OFICIALES DE CARTAGENA DE INDIAS (CALIDAD MATRICULA OFICIAL) - RENDIMIENTOS FINANCIEROS SGP.-EDUCACION</t>
  </si>
  <si>
    <t>OPTMIZACION DE LA OPERACION DE LAS INSTITUCIONES EDUCATIVAS OFICIALES DE CARTAGENA DE INDIAS (CALIDAD MATRICULA OFICIAL) - SGP - EDUCACION</t>
  </si>
  <si>
    <t>OPTMIZACION DE LA OPERACION DE LAS INSTITUCIONES EDUCATIVAS OFICIALES DE CARTAGENA DE INDIAS (CALIDAD MATRICULA OFICIAL) - INGRESOS CORRIENTES DE LIBRE DESTINACION</t>
  </si>
  <si>
    <t>02-071-06-20-02-02-01-14</t>
  </si>
  <si>
    <t>02-081-06-20-02-02-01-15</t>
  </si>
  <si>
    <t>FACTURAS</t>
  </si>
  <si>
    <t>02-071-06-20-02-02-01-13</t>
  </si>
  <si>
    <t>VIGILANCIA:CONTRATO DE COMISION ASEO: PRESTACION DE SERVICIOS</t>
  </si>
  <si>
    <t>02-001-06-20-02-02-01-14</t>
  </si>
  <si>
    <t>CONTRATO DE ARRENDAMIENTOS, CONTRATO DE SERVICIOS</t>
  </si>
  <si>
    <t>CONTRATO DE PRESTACION DE SERVICIOS PROFESIONALES Y DE APOYO</t>
  </si>
  <si>
    <t>ENERO</t>
  </si>
  <si>
    <t>VIGILANCIA Y ASEO VIGENCIAS FUTURAS</t>
  </si>
  <si>
    <t>ARRENDAMIENTOS CON VIGNECIAS FUTURAS</t>
  </si>
  <si>
    <t xml:space="preserve">EN PROCESO </t>
  </si>
  <si>
    <t>4 IEO</t>
  </si>
  <si>
    <t>4 IEO %</t>
  </si>
  <si>
    <t>4 IOE%</t>
  </si>
  <si>
    <t>4 IEO%</t>
  </si>
  <si>
    <t>1 IEO</t>
  </si>
  <si>
    <t>1 IEO%</t>
  </si>
  <si>
    <t>1 IEO %</t>
  </si>
  <si>
    <t xml:space="preserve">
ALEX CABARCAS
ENITH GUZMAN
</t>
  </si>
  <si>
    <t>Inversión</t>
  </si>
  <si>
    <t>FORMANDO CON AMOR - MEJORAMIENTO DE LA CALIDAD DE LAS IEO</t>
  </si>
  <si>
    <t>02-001-06-20-02-02-03-01</t>
  </si>
  <si>
    <t>SGP</t>
  </si>
  <si>
    <t>02-071-06-20-02-02-03-01</t>
  </si>
  <si>
    <t>Fortalecimiento de las practicas etnoeducativas</t>
  </si>
  <si>
    <t>02-001-06-20-02-03-02</t>
  </si>
  <si>
    <t xml:space="preserve">12.CONTRATO  PRESTACIÓN SERVICIO </t>
  </si>
  <si>
    <t>12-CONTRATO DE PRESTACION DE SERVICIOS</t>
  </si>
  <si>
    <t>25 IEO</t>
  </si>
  <si>
    <t>25 IEO%</t>
  </si>
  <si>
    <t>25 IEO %</t>
  </si>
  <si>
    <t xml:space="preserve">
HEIDI DEL CASTILLO
</t>
  </si>
  <si>
    <t xml:space="preserve">
OLGA MALDONADO
ENITH GUZMAN
YONEIDA PUELLO</t>
  </si>
  <si>
    <t>Inversion</t>
  </si>
  <si>
    <t>DESARROLLO DE POTENCIALIDADES - FORTALECIMIENTO DE LOS PROCESOS FORMATIVOS EN LAS IEO DEL DISTRITO DE CARTAGENA</t>
  </si>
  <si>
    <t>FORTALECIMIENTO DE LA GESTION ESCOLAR PARA EL MEJORAMIENTO DE LA CALIDAD</t>
  </si>
  <si>
    <t xml:space="preserve">02-071-06-20-02-02-04-02
</t>
  </si>
  <si>
    <t>Si</t>
  </si>
  <si>
    <t>02-001-06-20-02-02-04-01</t>
  </si>
  <si>
    <t>02-071-06-20-02-02-04-02</t>
  </si>
  <si>
    <t xml:space="preserve">4020000000
</t>
  </si>
  <si>
    <t>35 IEO%</t>
  </si>
  <si>
    <t>35 IEO %</t>
  </si>
  <si>
    <t>15 IEO%</t>
  </si>
  <si>
    <t>EILYN MEDINA
YONEIRA PUELLO
ANA ARNEDO</t>
  </si>
  <si>
    <t>DIRECCION CALIDAD EILYN MEDINA
RUBIELA VALDERRAMA</t>
  </si>
  <si>
    <t>885772524
79921203</t>
  </si>
  <si>
    <t>Recursos propios
ICLD</t>
  </si>
  <si>
    <t xml:space="preserve">PARTICIPACION DEMOCRACIA Y AUTONOMIA 
PARTICIPACION DEMOCRACIA Y AUTONOMIA -  FORTALECER PRAES EN LAS IEO </t>
  </si>
  <si>
    <t>02-001-06-20-02-02-05-02
02-001-06-20-02-02-05-01</t>
  </si>
  <si>
    <t>FORMACIÓN DE LOS DERECHOS HUMANOS DE LAS MUJERES DIRIGIDO A NIÑAS NIÑOS Y JÓVENES DE LAS INSTITUCIONES EDUCATIVAS OFICIALES DEL DISTRITO: PARTICIPACIÓN DEMOCRACIA Y AUTONOMÍA  CARTAGENA DE INDIAS</t>
  </si>
  <si>
    <t>2.3.2201.0700.2020130010240</t>
  </si>
  <si>
    <t>33-ORDEN DE SERVICIO</t>
  </si>
  <si>
    <t>95-CONTRATO DE PRESTACION DE SERVICIOS MINIMA CUANTIA</t>
  </si>
  <si>
    <t>MEJORAMIENTO DEL BIENESTAR Y PROTECCIÓN DE LOS FUNCIONARIOS DE LA SECRETARIA DE EDUCACIÓN DISTRITAL  PARA CONTRIBUIR A UNA MEJOR CALIDAD DE VIDA EN EL DISTRITO DE  CARTAGENA DE INDIAS</t>
  </si>
  <si>
    <t>2.3.2299.0700.2020130010165</t>
  </si>
  <si>
    <t>contrato de suministro - minima cuantia-  prestacion de servicios y resoluciones</t>
  </si>
  <si>
    <t>01 de febrero de 2021</t>
  </si>
  <si>
    <t xml:space="preserve">ADMINISTRACIÓN DEL TALENTO HUMANO DEL SERVICIO EDUCATIVO OFICIAL DOCENTES, DIRECTIVOS DOCENTES Y ADMINISTRATIVOS DEL DISTRITO DE   CARTAGENA DE INDIAS  - </t>
  </si>
  <si>
    <t>2.3.2299.0700.2020130010052</t>
  </si>
  <si>
    <t>NO</t>
  </si>
  <si>
    <t>CONTRATO DE SUMINISTRO</t>
  </si>
  <si>
    <t>30 de abril de 2022</t>
  </si>
  <si>
    <t>Estos recursos dentro del plan de accion obedecen a los pagos periodicos de la nomina de docentes, directivos docentes  y administrativos de la planta central de la SED, no requieren de procesod e contratacion sino que se atienden las obligaciones de tracto sucesivo como son salarios y prestaciones sociales.</t>
  </si>
  <si>
    <t>ALEXANDRA HERRERA
JUAN MENDEZ</t>
  </si>
  <si>
    <t>Recursos propios ICLD
SGP</t>
  </si>
  <si>
    <t>licitacion</t>
  </si>
  <si>
    <t>selección abreviada</t>
  </si>
  <si>
    <t>Porcentaje</t>
  </si>
  <si>
    <t>Enero de 2022</t>
  </si>
  <si>
    <t>Febrero de 2022</t>
  </si>
  <si>
    <t>Abril de 2022</t>
  </si>
  <si>
    <t>Marzo de 2022</t>
  </si>
  <si>
    <t>Mayo de 2022</t>
  </si>
  <si>
    <t>Alexandra Herrera Puente
Apoyan:
Elsa Stevenson</t>
  </si>
  <si>
    <t>Inversión
Otros Recursos</t>
  </si>
  <si>
    <t>Alexandra Herrera Puente
Apoyan:
Ángel Pérez
Ricardo Puello</t>
  </si>
  <si>
    <t>Recursos Propios - ICLD</t>
  </si>
  <si>
    <t>2.3.2201.0700.2020130010065</t>
  </si>
  <si>
    <t>81-PRESTACION DE SERVICIO PUBLICO EDUCATIVO</t>
  </si>
  <si>
    <t>99-CONTRATO DE SERVICIOS</t>
  </si>
  <si>
    <t>12-CONTRATO DE PRESTACION DE SERVICIOS
99-CONTRATO DE SERVICIOS</t>
  </si>
  <si>
    <t>2.3.2201.0700.2020130010085</t>
  </si>
  <si>
    <t xml:space="preserve">127
Fuente: SIMAT 2019 </t>
  </si>
  <si>
    <t>2.3.2201.0700.2020130010136</t>
  </si>
  <si>
    <t>12-CONTRATO DE PRESTACION DE SERVICIOS
81-PRESTACION DE SERVICIO PUBLICO EDUCATIVO</t>
  </si>
  <si>
    <t>Julio de 2022</t>
  </si>
  <si>
    <t>Alexandra Herrera Puente
Apoyan:
Leydy Suarez</t>
  </si>
  <si>
    <t>2.3.2201.0700.2020130010117</t>
  </si>
  <si>
    <t>Recursos Propios - ICLD
SGP</t>
  </si>
  <si>
    <t>12-CONTRATO DE PRESTACION DE SERVICIOS
99-CONTRATO DE SERVICIOS
81-PRESTACION DE SERVICIO PUBLICO EDUCATIVO</t>
  </si>
  <si>
    <t>Alexandra Herrera Puente
Apoyan:
Mónica Suarez</t>
  </si>
  <si>
    <t>2.3.2201.0700.2020130010082</t>
  </si>
  <si>
    <t>Dirección de Cobertura</t>
  </si>
  <si>
    <t>Alexandra Herrera Puente
Apoyan:
Jessyca Díaz</t>
  </si>
  <si>
    <t>2.3.2201.0700.2020130010195</t>
  </si>
  <si>
    <t>Porcentual</t>
  </si>
  <si>
    <t>74,06%
Fuente: Planeación Educativa - 2019</t>
  </si>
  <si>
    <t>Alexandra Herrera Puente
Apoyan:
Nini Torres</t>
  </si>
  <si>
    <t>2.3.2201.0700.2020130010256</t>
  </si>
  <si>
    <t>Estrategia para la 
caracterización, atención y acompañamiento a la primera infancia diseñada e implementada.</t>
  </si>
  <si>
    <t>Número</t>
  </si>
  <si>
    <t>2.3.2201.0700.2020130010270</t>
  </si>
  <si>
    <t>2.3.2201.0700.2021130010036</t>
  </si>
  <si>
    <t>SGP - ICLD</t>
  </si>
  <si>
    <t xml:space="preserve">Educacion mediada a traves de tecnologias de la informacion y las comunicaciones - TIC
</t>
  </si>
  <si>
    <t>1.2.4.1.01-071 - 1.2.1.0.00-001 - 02.001.06.20.02.02.05.01</t>
  </si>
  <si>
    <t>Tienda Virtual del Estado Colombiano</t>
  </si>
  <si>
    <t>Licitacion</t>
  </si>
  <si>
    <t>Directa</t>
  </si>
  <si>
    <t>Numero de Personas</t>
  </si>
  <si>
    <t>48 IEO</t>
  </si>
  <si>
    <t>30% de docentes
(1500 aprox.)</t>
  </si>
  <si>
    <t>80%
(22 PROGRAMAS)</t>
  </si>
  <si>
    <t>40%
(11 PROGRAMAS)</t>
  </si>
  <si>
    <t>4=Aceptable</t>
  </si>
  <si>
    <t>Numero</t>
  </si>
  <si>
    <t>LINEA ESTRATEGICA PARA LA EQUIDAD E INCLUSIÓN DE LOS NEGROS, AFROS, PALENQUEROS E INDIGENA.</t>
  </si>
  <si>
    <t xml:space="preserve">Numero </t>
  </si>
  <si>
    <t>9,09%
2 PROGRAMAS</t>
  </si>
  <si>
    <t xml:space="preserve"> SABIDURÍA DE LA PRIMERA INFANCIA</t>
  </si>
  <si>
    <t xml:space="preserve">Número </t>
  </si>
  <si>
    <t xml:space="preserve">Instituciones Educativas Oficiales del distrito de Cartagena de Indias con estrategias pedagógicas EMETIC diseñada e implementada </t>
  </si>
  <si>
    <r>
      <t xml:space="preserve">    </t>
    </r>
    <r>
      <rPr>
        <b/>
        <sz val="24"/>
        <color theme="1"/>
        <rFont val="Arial"/>
        <family val="2"/>
      </rPr>
      <t>ND*</t>
    </r>
  </si>
  <si>
    <r>
      <t xml:space="preserve">No. de sedes </t>
    </r>
    <r>
      <rPr>
        <sz val="24"/>
        <color theme="1"/>
        <rFont val="Arial"/>
        <family val="2"/>
      </rPr>
      <t xml:space="preserve">nuevas </t>
    </r>
    <r>
      <rPr>
        <sz val="24"/>
        <color rgb="FF000000"/>
        <rFont val="Arial"/>
        <family val="2"/>
      </rPr>
      <t xml:space="preserve">de </t>
    </r>
    <r>
      <rPr>
        <sz val="24"/>
        <color theme="1"/>
        <rFont val="Arial"/>
        <family val="2"/>
      </rPr>
      <t>Instituciones Educativas Oficiales</t>
    </r>
    <r>
      <rPr>
        <sz val="24"/>
        <color rgb="FF000000"/>
        <rFont val="Arial"/>
        <family val="2"/>
      </rPr>
      <t xml:space="preserve"> construidas </t>
    </r>
  </si>
  <si>
    <r>
      <t>Construir 3 nuevas</t>
    </r>
    <r>
      <rPr>
        <sz val="24"/>
        <color theme="1"/>
        <rFont val="Arial"/>
        <family val="2"/>
      </rPr>
      <t xml:space="preserve"> sedes de</t>
    </r>
    <r>
      <rPr>
        <sz val="24"/>
        <color rgb="FF000000"/>
        <rFont val="Arial"/>
        <family val="2"/>
      </rPr>
      <t xml:space="preserve"> </t>
    </r>
    <r>
      <rPr>
        <sz val="24"/>
        <color theme="1"/>
        <rFont val="Arial"/>
        <family val="2"/>
      </rPr>
      <t>Instituciones Educativas Oficiales</t>
    </r>
  </si>
  <si>
    <r>
      <t>9</t>
    </r>
    <r>
      <rPr>
        <b/>
        <sz val="24"/>
        <color theme="1"/>
        <rFont val="Arial"/>
        <family val="2"/>
      </rPr>
      <t xml:space="preserve"> </t>
    </r>
    <r>
      <rPr>
        <sz val="24"/>
        <color theme="1"/>
        <rFont val="Arial"/>
        <family val="2"/>
      </rPr>
      <t>Instituciones Educativas Oficiales</t>
    </r>
  </si>
  <si>
    <r>
      <t xml:space="preserve">% de programas curriculares de Media Técnica de  </t>
    </r>
    <r>
      <rPr>
        <sz val="24"/>
        <color theme="1"/>
        <rFont val="Arial"/>
        <family val="2"/>
      </rPr>
      <t>Instituciones Educativas Oficiales</t>
    </r>
    <r>
      <rPr>
        <sz val="24"/>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</si>
  <si>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24"/>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</si>
</sst>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64" formatCode="&quot;$&quot;\ #,##0;\-&quot;$&quot;\ #,##0"/>
    <numFmt numFmtId="165" formatCode="&quot;$&quot;\ #,##0;[Red]\-&quot;$&quot;\ #,##0"/>
    <numFmt numFmtId="166" formatCode="&quot;$&quot;\ #,##0.00;\-&quot;$&quot;\ #,##0.00"/>
    <numFmt numFmtId="167" formatCode="&quot;$&quot;\ #,##0.00;[Red]\-&quot;$&quot;\ #,##0.00"/>
    <numFmt numFmtId="168" formatCode="_-&quot;$&quot;\ * #,##0_-;\-&quot;$&quot;\ * #,##0_-;_-&quot;$&quot;\ * &quot;-&quot;_-;_-@_-"/>
    <numFmt numFmtId="169" formatCode="_-&quot;$&quot;\ * #,##0.00_-;\-&quot;$&quot;\ * #,##0.00_-;_-&quot;$&quot;\ * &quot;-&quot;??_-;_-@_-"/>
    <numFmt numFmtId="170" formatCode="&quot;$&quot;#,##0;[Red]\-&quot;$&quot;#,##0"/>
    <numFmt numFmtId="171" formatCode="&quot;$&quot;#,##0.00;[Red]\-&quot;$&quot;#,##0.00"/>
    <numFmt numFmtId="172" formatCode="_-&quot;$&quot;* #,##0.00_-;\-&quot;$&quot;* #,##0.00_-;_-&quot;$&quot;* &quot;-&quot;??_-;_-@_-"/>
    <numFmt numFmtId="173" formatCode="&quot;$&quot;\ #,##0"/>
    <numFmt numFmtId="174" formatCode="_-&quot;$&quot;* #,##0_-;\-&quot;$&quot;* #,##0_-;_-&quot;$&quot;* &quot;-&quot;??_-;_-@_-"/>
    <numFmt numFmtId="175" formatCode="_-&quot;$&quot;* #,##0.00_-;\-&quot;$&quot;* #,##0.00_-;_-&quot;$&quot;* &quot;-&quot;_-;_-@_-"/>
    <numFmt numFmtId="176" formatCode="_-[$$-240A]* #,##0.00_-;\-[$$-240A]* #,##0.00_-;_-[$$-240A]* &quot;-&quot;??_-;_-@_-"/>
    <numFmt numFmtId="177" formatCode="_-&quot;$&quot;\ * #,##0_-;\-&quot;$&quot;\ * #,##0_-;_-&quot;$&quot;\ * &quot;-&quot;??_-;_-@_-"/>
    <numFmt numFmtId="178" formatCode="&quot;$&quot;#,##0.00"/>
    <numFmt numFmtId="179" formatCode="&quot;$&quot;\ #,##0.00"/>
    <numFmt numFmtId="180" formatCode="[$ $]#,##0"/>
    <numFmt numFmtId="181" formatCode="_-[$$-240A]\ * #,##0.00_-;\-[$$-240A]\ * #,##0.00_-;_-[$$-240A]\ * &quot;-&quot;??_-;_-@_-"/>
    <numFmt numFmtId="182" formatCode="_-* #,##0_-;\-* #,##0_-;_-* &quot;-&quot;??_-;_-@_-"/>
  </numFmts>
  <fonts count="16"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8"/>
      <name val="Calibri"/>
      <family val="2"/>
      <scheme val="minor"/>
    </font>
    <font>
      <sz val="24"/>
      <color theme="1"/>
      <name val="Arial"/>
      <family val="2"/>
    </font>
    <font>
      <sz val="24"/>
      <color rgb="FF000000"/>
      <name val="Arial"/>
      <family val="2"/>
    </font>
    <font>
      <b/>
      <sz val="20"/>
      <color indexed="81"/>
      <name val="Tahoma"/>
      <family val="2"/>
    </font>
    <font>
      <sz val="20"/>
      <color indexed="81"/>
      <name val="Tahoma"/>
      <family val="2"/>
    </font>
    <font>
      <sz val="26"/>
      <color indexed="81"/>
      <name val="Tahoma"/>
      <family val="2"/>
    </font>
    <font>
      <b/>
      <sz val="24"/>
      <color theme="1"/>
      <name val="Arial"/>
      <family val="2"/>
    </font>
    <font>
      <b/>
      <sz val="24"/>
      <color rgb="FFFF0000"/>
      <name val="Arial"/>
      <family val="2"/>
    </font>
    <font>
      <b/>
      <sz val="24"/>
      <name val="Arial"/>
      <family val="2"/>
    </font>
    <font>
      <b/>
      <sz val="24"/>
      <color rgb="FF000000"/>
      <name val="Arial"/>
      <family val="2"/>
    </font>
    <font>
      <sz val="24"/>
      <name val="Arial"/>
      <family val="2"/>
    </font>
    <font>
      <sz val="24"/>
      <color rgb="FFFF0000"/>
      <name val="Arial"/>
      <family val="2"/>
    </font>
  </fonts>
  <fills count="2">
    <fill>
      <patternFill patternType="none"/>
    </fill>
    <fill>
      <patternFill patternType="gray125"/>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right style="thin">
        <color indexed="64"/>
      </right>
      <top style="thin">
        <color indexed="64"/>
      </top>
      <bottom/>
      <diagonal/>
    </border>
    <border>
      <left style="thin">
        <color rgb="FF000000"/>
      </left>
      <right/>
      <top style="thin">
        <color rgb="FF000000"/>
      </top>
      <bottom/>
      <diagonal/>
    </border>
    <border>
      <left/>
      <right style="thin">
        <color indexed="64"/>
      </right>
      <top/>
      <bottom/>
      <diagonal/>
    </border>
    <border>
      <left style="thin">
        <color rgb="FF000000"/>
      </left>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right/>
      <top/>
      <bottom style="thin">
        <color rgb="FF000000"/>
      </bottom>
      <diagonal/>
    </border>
  </borders>
  <cellStyleXfs count="10">
    <xf numFmtId="0" fontId="0" fillId="0" borderId="0"/>
    <xf numFmtId="41"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cellStyleXfs>
  <cellXfs count="501">
    <xf numFmtId="0" fontId="0" fillId="0" borderId="0" xfId="0"/>
    <xf numFmtId="165" fontId="6" fillId="0" borderId="2" xfId="0" applyNumberFormat="1" applyFont="1" applyFill="1" applyBorder="1" applyAlignment="1">
      <alignment horizontal="center" vertical="center" wrapText="1"/>
    </xf>
    <xf numFmtId="180" fontId="5" fillId="0" borderId="2" xfId="0" applyNumberFormat="1" applyFont="1" applyFill="1" applyBorder="1" applyAlignment="1">
      <alignment vertical="center"/>
    </xf>
    <xf numFmtId="180" fontId="5" fillId="0" borderId="2" xfId="0" applyNumberFormat="1" applyFont="1" applyFill="1" applyBorder="1" applyAlignment="1">
      <alignment vertical="center" wrapText="1"/>
    </xf>
    <xf numFmtId="0" fontId="5" fillId="0" borderId="0" xfId="0" applyFont="1" applyFill="1" applyAlignment="1">
      <alignment horizont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5" fillId="0" borderId="0" xfId="0" applyFont="1" applyFill="1" applyBorder="1" applyAlignment="1">
      <alignment horizont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3" fontId="5" fillId="0" borderId="2" xfId="0" applyNumberFormat="1"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9" fontId="5" fillId="0" borderId="2" xfId="4" applyFont="1" applyFill="1" applyBorder="1" applyAlignment="1">
      <alignment horizontal="center" vertical="center" wrapText="1"/>
    </xf>
    <xf numFmtId="179" fontId="5" fillId="0" borderId="2" xfId="0" applyNumberFormat="1" applyFont="1" applyFill="1" applyBorder="1" applyAlignment="1">
      <alignment vertical="center"/>
    </xf>
    <xf numFmtId="0" fontId="5" fillId="0" borderId="2" xfId="0" applyFont="1" applyFill="1" applyBorder="1" applyAlignment="1">
      <alignment horizontal="center" vertical="center" wrapText="1"/>
    </xf>
    <xf numFmtId="165" fontId="5"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69" fontId="14" fillId="0" borderId="3" xfId="2" applyFont="1" applyFill="1" applyBorder="1" applyAlignment="1">
      <alignment horizontal="center" vertical="center" wrapText="1"/>
    </xf>
    <xf numFmtId="169" fontId="5" fillId="0" borderId="2" xfId="2" applyFont="1" applyFill="1" applyBorder="1" applyAlignment="1">
      <alignment horizontal="center" vertical="center" wrapText="1"/>
    </xf>
    <xf numFmtId="169" fontId="15" fillId="0" borderId="3" xfId="2" applyFont="1" applyFill="1" applyBorder="1" applyAlignment="1">
      <alignment horizontal="center" vertical="center" wrapText="1"/>
    </xf>
    <xf numFmtId="179" fontId="14" fillId="0" borderId="2" xfId="4" applyNumberFormat="1" applyFont="1" applyFill="1" applyBorder="1" applyAlignment="1">
      <alignment horizontal="right" vertical="center" wrapText="1"/>
    </xf>
    <xf numFmtId="169" fontId="5" fillId="0" borderId="2" xfId="2" applyFont="1" applyFill="1" applyBorder="1" applyAlignment="1">
      <alignment vertical="center" wrapText="1"/>
    </xf>
    <xf numFmtId="179" fontId="14" fillId="0" borderId="2" xfId="4" applyNumberFormat="1" applyFont="1" applyFill="1" applyBorder="1" applyAlignment="1">
      <alignment vertical="center" wrapText="1"/>
    </xf>
    <xf numFmtId="9" fontId="5" fillId="0" borderId="6" xfId="4" applyFont="1" applyFill="1" applyBorder="1" applyAlignment="1">
      <alignment horizontal="center" vertical="center" wrapText="1"/>
    </xf>
    <xf numFmtId="0" fontId="5" fillId="0" borderId="5" xfId="0" applyFont="1" applyFill="1" applyBorder="1" applyAlignment="1">
      <alignment vertical="center" wrapText="1"/>
    </xf>
    <xf numFmtId="167" fontId="5" fillId="0" borderId="2" xfId="0" applyNumberFormat="1" applyFont="1" applyFill="1" applyBorder="1" applyAlignment="1">
      <alignment vertical="center" wrapText="1"/>
    </xf>
    <xf numFmtId="179" fontId="14" fillId="0" borderId="2" xfId="4"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69" fontId="14" fillId="0" borderId="2" xfId="2" applyFont="1" applyFill="1" applyBorder="1" applyAlignment="1">
      <alignment horizontal="center" vertical="center" wrapText="1"/>
    </xf>
    <xf numFmtId="178" fontId="14" fillId="0" borderId="4" xfId="4" applyNumberFormat="1" applyFont="1" applyFill="1" applyBorder="1" applyAlignment="1">
      <alignment horizontal="center" vertical="center" wrapText="1"/>
    </xf>
    <xf numFmtId="169" fontId="5" fillId="0" borderId="6" xfId="2"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4" xfId="0" applyFont="1" applyFill="1" applyBorder="1" applyAlignment="1">
      <alignment vertical="center" wrapText="1"/>
    </xf>
    <xf numFmtId="169" fontId="14" fillId="0" borderId="7" xfId="2" applyFont="1" applyFill="1" applyBorder="1" applyAlignment="1">
      <alignment vertical="center"/>
    </xf>
    <xf numFmtId="169" fontId="14" fillId="0" borderId="7" xfId="2" applyFont="1" applyFill="1" applyBorder="1" applyAlignment="1">
      <alignment horizontal="center" vertical="center"/>
    </xf>
    <xf numFmtId="169" fontId="14" fillId="0" borderId="4" xfId="2" applyFont="1" applyFill="1" applyBorder="1" applyAlignment="1">
      <alignment horizontal="center" vertical="center"/>
    </xf>
    <xf numFmtId="169" fontId="15" fillId="0" borderId="4" xfId="2" applyFont="1" applyFill="1" applyBorder="1" applyAlignment="1">
      <alignment vertical="center"/>
    </xf>
    <xf numFmtId="169" fontId="15" fillId="0" borderId="7" xfId="2" applyFont="1" applyFill="1" applyBorder="1" applyAlignment="1">
      <alignment vertical="center"/>
    </xf>
    <xf numFmtId="17" fontId="12" fillId="0" borderId="4" xfId="4" applyNumberFormat="1" applyFont="1" applyFill="1" applyBorder="1" applyAlignment="1">
      <alignment horizontal="center" vertical="center" wrapText="1"/>
    </xf>
    <xf numFmtId="10" fontId="11" fillId="0" borderId="4" xfId="4" applyNumberFormat="1" applyFont="1" applyFill="1" applyBorder="1" applyAlignment="1">
      <alignment horizontal="center" vertical="center" wrapText="1"/>
    </xf>
    <xf numFmtId="178" fontId="14" fillId="0" borderId="17" xfId="4" applyNumberFormat="1" applyFont="1" applyFill="1" applyBorder="1" applyAlignment="1">
      <alignment horizontal="center" vertical="center" wrapText="1"/>
    </xf>
    <xf numFmtId="0" fontId="14" fillId="0" borderId="6" xfId="0" applyFont="1" applyFill="1" applyBorder="1" applyAlignment="1">
      <alignment vertical="center" wrapText="1"/>
    </xf>
    <xf numFmtId="169" fontId="14" fillId="0" borderId="9" xfId="2" applyFont="1" applyFill="1" applyBorder="1" applyAlignment="1">
      <alignment vertical="center"/>
    </xf>
    <xf numFmtId="169" fontId="14" fillId="0" borderId="9" xfId="2" applyFont="1" applyFill="1" applyBorder="1" applyAlignment="1">
      <alignment horizontal="center" vertical="center"/>
    </xf>
    <xf numFmtId="169" fontId="14" fillId="0" borderId="6" xfId="2" applyFont="1" applyFill="1" applyBorder="1" applyAlignment="1">
      <alignment horizontal="center" vertical="center"/>
    </xf>
    <xf numFmtId="169" fontId="15" fillId="0" borderId="6" xfId="2" applyFont="1" applyFill="1" applyBorder="1" applyAlignment="1">
      <alignment vertical="center"/>
    </xf>
    <xf numFmtId="169" fontId="15" fillId="0" borderId="9" xfId="2" applyFont="1" applyFill="1" applyBorder="1" applyAlignment="1">
      <alignment vertical="center"/>
    </xf>
    <xf numFmtId="178" fontId="14" fillId="0" borderId="21" xfId="4"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169" fontId="14" fillId="0" borderId="2" xfId="2" applyFont="1" applyFill="1" applyBorder="1" applyAlignment="1">
      <alignment horizontal="center" vertical="center"/>
    </xf>
    <xf numFmtId="177" fontId="15" fillId="0" borderId="2" xfId="2" applyNumberFormat="1" applyFont="1" applyFill="1" applyBorder="1" applyAlignment="1">
      <alignment horizontal="center" vertical="center"/>
    </xf>
    <xf numFmtId="177" fontId="15" fillId="0" borderId="3" xfId="2" applyNumberFormat="1" applyFont="1" applyFill="1" applyBorder="1" applyAlignment="1">
      <alignment horizontal="center" vertical="center"/>
    </xf>
    <xf numFmtId="178" fontId="14" fillId="0" borderId="2" xfId="4" applyNumberFormat="1" applyFont="1" applyFill="1" applyBorder="1" applyAlignment="1">
      <alignment horizontal="center" vertical="center" wrapText="1"/>
    </xf>
    <xf numFmtId="0" fontId="14" fillId="0" borderId="5" xfId="0" applyFont="1" applyFill="1" applyBorder="1" applyAlignment="1">
      <alignment vertical="center" wrapText="1"/>
    </xf>
    <xf numFmtId="169" fontId="15" fillId="0" borderId="8" xfId="2" applyFont="1" applyFill="1" applyBorder="1" applyAlignment="1">
      <alignment horizontal="center" vertical="center"/>
    </xf>
    <xf numFmtId="10" fontId="12" fillId="0" borderId="19" xfId="4" applyNumberFormat="1" applyFont="1" applyFill="1" applyBorder="1" applyAlignment="1">
      <alignment horizontal="center" vertical="center" wrapText="1"/>
    </xf>
    <xf numFmtId="169" fontId="15" fillId="0" borderId="8" xfId="2" applyFont="1" applyFill="1" applyBorder="1" applyAlignment="1">
      <alignment horizontal="center" vertical="center" wrapText="1"/>
    </xf>
    <xf numFmtId="169" fontId="14" fillId="0" borderId="7" xfId="2" applyFont="1" applyFill="1" applyBorder="1" applyAlignment="1">
      <alignment horizontal="center" vertical="center" wrapText="1"/>
    </xf>
    <xf numFmtId="0" fontId="14" fillId="0" borderId="2" xfId="0" applyFont="1" applyFill="1" applyBorder="1" applyAlignment="1">
      <alignment horizontal="center" vertical="center"/>
    </xf>
    <xf numFmtId="169" fontId="14" fillId="0" borderId="3" xfId="2" applyFont="1" applyFill="1" applyBorder="1" applyAlignment="1">
      <alignment horizontal="center" vertical="center"/>
    </xf>
    <xf numFmtId="169" fontId="14" fillId="0" borderId="6" xfId="2" applyFont="1" applyFill="1" applyBorder="1" applyAlignment="1">
      <alignment horizontal="center" vertical="center" wrapText="1"/>
    </xf>
    <xf numFmtId="169" fontId="15" fillId="0" borderId="6" xfId="2" applyFont="1" applyFill="1" applyBorder="1" applyAlignment="1">
      <alignment horizontal="center" vertical="center"/>
    </xf>
    <xf numFmtId="169" fontId="15" fillId="0" borderId="9" xfId="2" applyFont="1" applyFill="1" applyBorder="1" applyAlignment="1">
      <alignment horizontal="center" vertical="center"/>
    </xf>
    <xf numFmtId="0" fontId="5" fillId="0" borderId="5" xfId="0" applyFont="1" applyFill="1" applyBorder="1" applyAlignment="1">
      <alignment horizontal="center" vertical="center" wrapText="1"/>
    </xf>
    <xf numFmtId="10" fontId="5" fillId="0" borderId="5" xfId="4" applyNumberFormat="1" applyFont="1" applyFill="1" applyBorder="1" applyAlignment="1">
      <alignment vertical="center" wrapText="1"/>
    </xf>
    <xf numFmtId="1" fontId="5" fillId="0" borderId="5" xfId="0" applyNumberFormat="1" applyFont="1" applyFill="1" applyBorder="1" applyAlignment="1">
      <alignment vertical="center" wrapText="1"/>
    </xf>
    <xf numFmtId="0" fontId="5" fillId="0" borderId="2" xfId="0" applyFont="1" applyFill="1" applyBorder="1" applyAlignment="1">
      <alignment vertical="center" wrapText="1"/>
    </xf>
    <xf numFmtId="169" fontId="5" fillId="0" borderId="5" xfId="2" applyFont="1" applyFill="1" applyBorder="1" applyAlignment="1">
      <alignment vertical="center" wrapText="1"/>
    </xf>
    <xf numFmtId="0" fontId="5" fillId="0" borderId="2" xfId="0" applyFont="1" applyFill="1" applyBorder="1" applyAlignment="1">
      <alignment horizontal="center" vertical="center"/>
    </xf>
    <xf numFmtId="169" fontId="5" fillId="0" borderId="9" xfId="2" applyFont="1" applyFill="1" applyBorder="1" applyAlignment="1">
      <alignment horizontal="center" vertical="center"/>
    </xf>
    <xf numFmtId="169" fontId="15" fillId="0" borderId="2" xfId="2" applyFont="1" applyFill="1" applyBorder="1" applyAlignment="1">
      <alignment horizontal="center" vertical="center"/>
    </xf>
    <xf numFmtId="169" fontId="15" fillId="0" borderId="2" xfId="2" applyFont="1" applyFill="1" applyBorder="1" applyAlignment="1">
      <alignment horizontal="center" vertical="center" wrapText="1"/>
    </xf>
    <xf numFmtId="169" fontId="15" fillId="0" borderId="3" xfId="2" applyFont="1" applyFill="1" applyBorder="1" applyAlignment="1">
      <alignment horizontal="center" vertical="center"/>
    </xf>
    <xf numFmtId="169" fontId="5" fillId="0" borderId="2" xfId="2" applyFont="1" applyFill="1" applyBorder="1" applyAlignment="1">
      <alignment horizontal="center" vertical="center"/>
    </xf>
    <xf numFmtId="169" fontId="15" fillId="0" borderId="9" xfId="2" applyFont="1" applyFill="1" applyBorder="1" applyAlignment="1">
      <alignment horizontal="center" vertical="center" wrapText="1"/>
    </xf>
    <xf numFmtId="177" fontId="15" fillId="0" borderId="9" xfId="2" applyNumberFormat="1" applyFont="1" applyFill="1" applyBorder="1" applyAlignment="1">
      <alignment horizontal="center" vertical="center"/>
    </xf>
    <xf numFmtId="177" fontId="5" fillId="0" borderId="9" xfId="2" applyNumberFormat="1" applyFont="1" applyFill="1" applyBorder="1" applyAlignment="1">
      <alignment horizontal="center" vertical="center"/>
    </xf>
    <xf numFmtId="169" fontId="14" fillId="0" borderId="2" xfId="2" applyFont="1" applyFill="1" applyBorder="1" applyAlignment="1">
      <alignment horizontal="right" vertical="center" wrapText="1"/>
    </xf>
    <xf numFmtId="0" fontId="5" fillId="0" borderId="6" xfId="0" applyFont="1" applyFill="1" applyBorder="1" applyAlignment="1">
      <alignment horizontal="center" vertical="center" wrapText="1"/>
    </xf>
    <xf numFmtId="10" fontId="5" fillId="0" borderId="6" xfId="4" applyNumberFormat="1" applyFont="1" applyFill="1" applyBorder="1" applyAlignment="1">
      <alignment vertical="center" wrapText="1"/>
    </xf>
    <xf numFmtId="1" fontId="5" fillId="0" borderId="6" xfId="0" applyNumberFormat="1" applyFont="1" applyFill="1" applyBorder="1" applyAlignment="1">
      <alignment vertical="center" wrapText="1"/>
    </xf>
    <xf numFmtId="169" fontId="5" fillId="0" borderId="6" xfId="2" applyFont="1" applyFill="1" applyBorder="1" applyAlignment="1">
      <alignment vertical="center" wrapText="1"/>
    </xf>
    <xf numFmtId="0" fontId="5" fillId="0" borderId="6" xfId="0" applyFont="1" applyFill="1" applyBorder="1" applyAlignment="1">
      <alignment vertical="center" wrapText="1"/>
    </xf>
    <xf numFmtId="0" fontId="5" fillId="0" borderId="5" xfId="0" applyFont="1" applyFill="1" applyBorder="1" applyAlignment="1">
      <alignment horizontal="center" vertical="center"/>
    </xf>
    <xf numFmtId="169" fontId="5" fillId="0" borderId="21" xfId="2" applyFont="1" applyFill="1" applyBorder="1" applyAlignment="1">
      <alignment horizontal="center" vertical="center"/>
    </xf>
    <xf numFmtId="1" fontId="5" fillId="0" borderId="2" xfId="0" applyNumberFormat="1" applyFont="1" applyFill="1" applyBorder="1" applyAlignment="1">
      <alignment horizontal="center" vertical="center" wrapText="1"/>
    </xf>
    <xf numFmtId="10" fontId="5" fillId="0" borderId="2" xfId="4" applyNumberFormat="1" applyFont="1" applyFill="1" applyBorder="1" applyAlignment="1">
      <alignment vertical="center" wrapText="1"/>
    </xf>
    <xf numFmtId="10" fontId="5" fillId="0" borderId="2" xfId="4" applyNumberFormat="1" applyFont="1" applyFill="1" applyBorder="1" applyAlignment="1">
      <alignment horizontal="center" vertical="center" wrapText="1"/>
    </xf>
    <xf numFmtId="1" fontId="5" fillId="0" borderId="2" xfId="4" applyNumberFormat="1" applyFont="1" applyFill="1" applyBorder="1" applyAlignment="1">
      <alignment horizontal="center" vertical="center" wrapText="1"/>
    </xf>
    <xf numFmtId="0" fontId="15" fillId="0" borderId="2" xfId="0" applyFont="1" applyFill="1" applyBorder="1" applyAlignment="1">
      <alignment vertical="center" wrapText="1"/>
    </xf>
    <xf numFmtId="171" fontId="5" fillId="0" borderId="3" xfId="5" applyNumberFormat="1" applyFont="1" applyFill="1" applyBorder="1" applyAlignment="1">
      <alignment horizontal="center" vertical="center" wrapText="1"/>
    </xf>
    <xf numFmtId="171" fontId="14" fillId="0" borderId="3" xfId="5" applyNumberFormat="1" applyFont="1" applyFill="1" applyBorder="1" applyAlignment="1">
      <alignment horizontal="center" vertical="center" wrapText="1"/>
    </xf>
    <xf numFmtId="171" fontId="15" fillId="0" borderId="3" xfId="5"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1" fontId="15" fillId="0" borderId="2" xfId="5" applyNumberFormat="1" applyFont="1" applyFill="1" applyBorder="1" applyAlignment="1">
      <alignment horizontal="center" vertical="center" wrapText="1"/>
    </xf>
    <xf numFmtId="10" fontId="14" fillId="0" borderId="2" xfId="4" applyNumberFormat="1" applyFont="1" applyFill="1" applyBorder="1" applyAlignment="1">
      <alignment horizontal="center" vertical="center" wrapText="1"/>
    </xf>
    <xf numFmtId="10" fontId="5" fillId="0" borderId="6" xfId="4" applyNumberFormat="1" applyFont="1" applyFill="1" applyBorder="1" applyAlignment="1">
      <alignment horizontal="center" vertical="center" wrapText="1"/>
    </xf>
    <xf numFmtId="182" fontId="5" fillId="0" borderId="2" xfId="5"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171" fontId="15" fillId="0" borderId="6" xfId="5" applyNumberFormat="1" applyFont="1" applyFill="1" applyBorder="1" applyAlignment="1">
      <alignment horizontal="center" vertical="center" wrapText="1"/>
    </xf>
    <xf numFmtId="171" fontId="15" fillId="0" borderId="9" xfId="5" applyNumberFormat="1" applyFont="1" applyFill="1" applyBorder="1" applyAlignment="1">
      <alignment horizontal="center" vertical="center" wrapText="1"/>
    </xf>
    <xf numFmtId="43" fontId="14" fillId="0" borderId="2" xfId="5" applyFont="1" applyFill="1" applyBorder="1" applyAlignment="1">
      <alignment horizontal="center" vertical="center" wrapText="1"/>
    </xf>
    <xf numFmtId="1" fontId="14" fillId="0" borderId="2" xfId="4" applyNumberFormat="1" applyFont="1" applyFill="1" applyBorder="1" applyAlignment="1">
      <alignment horizontal="center" vertical="center" wrapText="1"/>
    </xf>
    <xf numFmtId="166" fontId="5" fillId="0" borderId="2" xfId="2" applyNumberFormat="1" applyFont="1" applyFill="1" applyBorder="1" applyAlignment="1">
      <alignment horizontal="center" vertical="center" wrapText="1"/>
    </xf>
    <xf numFmtId="179" fontId="14" fillId="0" borderId="17" xfId="4" applyNumberFormat="1" applyFont="1" applyFill="1" applyBorder="1" applyAlignment="1">
      <alignment horizontal="center" vertical="center" wrapText="1"/>
    </xf>
    <xf numFmtId="169" fontId="15" fillId="0" borderId="6" xfId="2" applyFont="1" applyFill="1" applyBorder="1" applyAlignment="1">
      <alignment horizontal="center" vertical="center" wrapText="1"/>
    </xf>
    <xf numFmtId="169" fontId="15" fillId="0" borderId="2" xfId="2" applyFont="1" applyFill="1" applyBorder="1" applyAlignment="1">
      <alignment vertical="center" wrapText="1"/>
    </xf>
    <xf numFmtId="3" fontId="5" fillId="0" borderId="2" xfId="4" applyNumberFormat="1" applyFont="1" applyFill="1" applyBorder="1" applyAlignment="1">
      <alignment horizontal="center" vertical="center" wrapText="1"/>
    </xf>
    <xf numFmtId="164" fontId="5" fillId="0" borderId="2" xfId="1" applyNumberFormat="1" applyFont="1" applyFill="1" applyBorder="1" applyAlignment="1">
      <alignment vertical="center" wrapText="1"/>
    </xf>
    <xf numFmtId="169" fontId="5" fillId="0" borderId="8" xfId="2" applyFont="1" applyFill="1" applyBorder="1" applyAlignment="1">
      <alignment horizontal="center" vertical="center" wrapText="1"/>
    </xf>
    <xf numFmtId="14" fontId="5" fillId="0" borderId="2" xfId="0" applyNumberFormat="1" applyFont="1" applyFill="1" applyBorder="1" applyAlignment="1">
      <alignment vertical="center"/>
    </xf>
    <xf numFmtId="0" fontId="5" fillId="0" borderId="2" xfId="4"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9" fontId="5" fillId="0" borderId="2" xfId="4" applyFont="1" applyFill="1" applyBorder="1" applyAlignment="1">
      <alignment horizontal="center" vertical="center"/>
    </xf>
    <xf numFmtId="168" fontId="14" fillId="0" borderId="2" xfId="3" applyFont="1" applyFill="1" applyBorder="1" applyAlignment="1">
      <alignment horizontal="center" vertical="center" wrapText="1"/>
    </xf>
    <xf numFmtId="14" fontId="14" fillId="0" borderId="2" xfId="4" applyNumberFormat="1" applyFont="1" applyFill="1" applyBorder="1" applyAlignment="1">
      <alignment horizontal="center" vertical="center" wrapText="1"/>
    </xf>
    <xf numFmtId="178" fontId="14" fillId="0" borderId="30" xfId="4" applyNumberFormat="1" applyFont="1" applyFill="1" applyBorder="1" applyAlignment="1">
      <alignment horizontal="right" vertical="center" wrapText="1"/>
    </xf>
    <xf numFmtId="0" fontId="5" fillId="0" borderId="5"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9" fontId="14" fillId="0" borderId="3" xfId="4" applyFont="1" applyFill="1" applyBorder="1" applyAlignment="1">
      <alignment horizontal="center" vertical="center"/>
    </xf>
    <xf numFmtId="14" fontId="14" fillId="0" borderId="30" xfId="4" applyNumberFormat="1" applyFont="1" applyFill="1" applyBorder="1" applyAlignment="1">
      <alignment horizontal="center" vertical="center" wrapText="1"/>
    </xf>
    <xf numFmtId="0" fontId="5" fillId="0" borderId="0" xfId="0" applyFont="1" applyFill="1" applyAlignment="1">
      <alignment horizontal="center" vertical="center"/>
    </xf>
    <xf numFmtId="0" fontId="14" fillId="0" borderId="2" xfId="4"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169" fontId="15" fillId="0" borderId="9" xfId="2" applyFont="1" applyFill="1" applyBorder="1" applyAlignment="1">
      <alignment vertical="center" wrapText="1"/>
    </xf>
    <xf numFmtId="10" fontId="11" fillId="0" borderId="2" xfId="4" applyNumberFormat="1" applyFont="1" applyFill="1" applyBorder="1" applyAlignment="1">
      <alignment horizontal="right" vertical="center" wrapText="1"/>
    </xf>
    <xf numFmtId="0" fontId="12" fillId="0" borderId="5" xfId="0" applyFont="1" applyFill="1" applyBorder="1" applyAlignment="1">
      <alignment vertical="center" textRotation="90" wrapText="1"/>
    </xf>
    <xf numFmtId="169" fontId="5" fillId="0" borderId="4" xfId="2" applyFont="1" applyFill="1" applyBorder="1" applyAlignment="1">
      <alignment vertical="center"/>
    </xf>
    <xf numFmtId="179" fontId="14" fillId="0" borderId="2" xfId="4" applyNumberFormat="1" applyFont="1" applyFill="1" applyBorder="1" applyAlignment="1">
      <alignment vertical="center"/>
    </xf>
    <xf numFmtId="169" fontId="5" fillId="0" borderId="5" xfId="2" applyFont="1" applyFill="1" applyBorder="1" applyAlignment="1">
      <alignment vertical="center"/>
    </xf>
    <xf numFmtId="169" fontId="5" fillId="0" borderId="6" xfId="2" applyFont="1" applyFill="1" applyBorder="1" applyAlignment="1">
      <alignment vertical="center"/>
    </xf>
    <xf numFmtId="0" fontId="5" fillId="0" borderId="6" xfId="0" applyFont="1" applyFill="1" applyBorder="1" applyAlignment="1">
      <alignment horizontal="center" vertical="center"/>
    </xf>
    <xf numFmtId="169" fontId="5" fillId="0" borderId="2" xfId="2" applyFont="1" applyFill="1" applyBorder="1" applyAlignment="1">
      <alignment vertical="center"/>
    </xf>
    <xf numFmtId="179" fontId="14" fillId="0" borderId="6" xfId="4" applyNumberFormat="1" applyFont="1" applyFill="1" applyBorder="1" applyAlignment="1">
      <alignment horizontal="center" vertical="center"/>
    </xf>
    <xf numFmtId="0" fontId="5" fillId="0" borderId="5" xfId="0" applyFont="1" applyFill="1" applyBorder="1" applyAlignment="1">
      <alignment vertical="center"/>
    </xf>
    <xf numFmtId="169" fontId="15" fillId="0" borderId="2" xfId="2" applyFont="1" applyFill="1" applyBorder="1" applyAlignment="1">
      <alignment vertical="center"/>
    </xf>
    <xf numFmtId="3" fontId="5" fillId="0" borderId="5" xfId="0" applyNumberFormat="1"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17" fontId="5" fillId="0" borderId="2" xfId="0" applyNumberFormat="1" applyFont="1" applyFill="1" applyBorder="1" applyAlignment="1">
      <alignment vertical="center" wrapText="1"/>
    </xf>
    <xf numFmtId="0" fontId="5" fillId="0" borderId="32" xfId="0" applyFont="1" applyFill="1" applyBorder="1" applyAlignment="1">
      <alignment horizontal="center" vertical="center" wrapText="1"/>
    </xf>
    <xf numFmtId="0" fontId="5" fillId="0" borderId="11" xfId="0" applyFont="1" applyFill="1" applyBorder="1" applyAlignment="1">
      <alignment horizontal="center" vertical="center" wrapText="1"/>
    </xf>
    <xf numFmtId="169" fontId="5" fillId="0" borderId="30" xfId="2" applyFont="1" applyFill="1" applyBorder="1" applyAlignment="1">
      <alignment horizontal="center" vertical="center"/>
    </xf>
    <xf numFmtId="0" fontId="5" fillId="0" borderId="2" xfId="0" applyFont="1" applyFill="1" applyBorder="1" applyAlignment="1">
      <alignment horizontal="center" wrapText="1"/>
    </xf>
    <xf numFmtId="0" fontId="5" fillId="0" borderId="4" xfId="0" applyFont="1" applyFill="1" applyBorder="1" applyAlignment="1">
      <alignment horizontal="center"/>
    </xf>
    <xf numFmtId="0" fontId="5" fillId="0" borderId="12" xfId="0" applyFont="1" applyFill="1" applyBorder="1" applyAlignment="1">
      <alignment horizontal="center" vertical="center" wrapText="1"/>
    </xf>
    <xf numFmtId="0" fontId="5" fillId="0" borderId="5" xfId="0" applyFont="1" applyFill="1" applyBorder="1" applyAlignment="1">
      <alignment horizontal="center" wrapText="1"/>
    </xf>
    <xf numFmtId="0" fontId="14" fillId="0" borderId="3" xfId="4" applyNumberFormat="1"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5" fillId="0" borderId="6" xfId="0" applyFont="1" applyFill="1" applyBorder="1" applyAlignment="1">
      <alignment horizontal="center"/>
    </xf>
    <xf numFmtId="17" fontId="14" fillId="0" borderId="2" xfId="0" applyNumberFormat="1" applyFont="1" applyFill="1" applyBorder="1" applyAlignment="1">
      <alignment vertical="center" wrapText="1"/>
    </xf>
    <xf numFmtId="10" fontId="14" fillId="0" borderId="2" xfId="0" applyNumberFormat="1"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11" xfId="0" applyFont="1" applyFill="1" applyBorder="1" applyAlignment="1">
      <alignment horizontal="center" vertical="center" wrapText="1"/>
    </xf>
    <xf numFmtId="14" fontId="14" fillId="0" borderId="2" xfId="0" applyNumberFormat="1" applyFont="1" applyFill="1" applyBorder="1" applyAlignment="1">
      <alignment vertical="center" wrapText="1"/>
    </xf>
    <xf numFmtId="14" fontId="6" fillId="0" borderId="2" xfId="0" applyNumberFormat="1" applyFont="1" applyFill="1" applyBorder="1" applyAlignment="1">
      <alignment vertical="center"/>
    </xf>
    <xf numFmtId="10" fontId="6" fillId="0" borderId="2"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5" fillId="0" borderId="4" xfId="0" applyFont="1" applyFill="1" applyBorder="1" applyAlignment="1">
      <alignment horizontal="center" vertical="center" wrapText="1"/>
    </xf>
    <xf numFmtId="0" fontId="14" fillId="0" borderId="2" xfId="4" applyNumberFormat="1" applyFont="1" applyFill="1" applyBorder="1" applyAlignment="1">
      <alignment horizontal="center" vertical="center" wrapText="1"/>
    </xf>
    <xf numFmtId="0" fontId="6" fillId="0" borderId="2" xfId="0" applyFont="1" applyFill="1" applyBorder="1" applyAlignment="1">
      <alignment vertical="center" wrapText="1"/>
    </xf>
    <xf numFmtId="169" fontId="6" fillId="0" borderId="2" xfId="2" applyFont="1" applyFill="1" applyBorder="1" applyAlignment="1">
      <alignment vertical="center" wrapText="1"/>
    </xf>
    <xf numFmtId="0" fontId="5" fillId="0" borderId="32" xfId="0" applyFont="1" applyFill="1" applyBorder="1" applyAlignment="1">
      <alignment horizontal="center" vertical="center"/>
    </xf>
    <xf numFmtId="0" fontId="5"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14" fillId="0" borderId="2" xfId="0" applyFont="1" applyFill="1" applyBorder="1" applyAlignment="1"/>
    <xf numFmtId="169" fontId="15" fillId="0" borderId="3" xfId="2" applyFont="1" applyFill="1" applyBorder="1" applyAlignment="1">
      <alignment vertical="center" wrapText="1"/>
    </xf>
    <xf numFmtId="0" fontId="6" fillId="0" borderId="12" xfId="0" applyFont="1" applyFill="1" applyBorder="1" applyAlignment="1">
      <alignment horizontal="center" vertical="center" wrapText="1"/>
    </xf>
    <xf numFmtId="0" fontId="5" fillId="0" borderId="2" xfId="0" applyFont="1" applyFill="1" applyBorder="1" applyAlignment="1">
      <alignment horizontal="left" vertical="center"/>
    </xf>
    <xf numFmtId="14" fontId="14" fillId="0" borderId="4" xfId="4" applyNumberFormat="1" applyFont="1" applyFill="1" applyBorder="1" applyAlignment="1">
      <alignment horizontal="center" vertical="center" wrapText="1"/>
    </xf>
    <xf numFmtId="178" fontId="14" fillId="0" borderId="2" xfId="4" applyNumberFormat="1" applyFont="1" applyFill="1" applyBorder="1" applyAlignment="1">
      <alignment vertical="center" wrapText="1"/>
    </xf>
    <xf numFmtId="0" fontId="6" fillId="0" borderId="4" xfId="0" applyFont="1" applyFill="1" applyBorder="1" applyAlignment="1">
      <alignment vertical="center" wrapText="1"/>
    </xf>
    <xf numFmtId="169" fontId="15" fillId="0" borderId="7" xfId="2" applyFont="1" applyFill="1" applyBorder="1" applyAlignment="1">
      <alignment vertical="center" wrapText="1"/>
    </xf>
    <xf numFmtId="17" fontId="14" fillId="0" borderId="4" xfId="0" applyNumberFormat="1" applyFont="1" applyFill="1" applyBorder="1" applyAlignment="1">
      <alignment vertical="center" wrapText="1"/>
    </xf>
    <xf numFmtId="17" fontId="14" fillId="0" borderId="4" xfId="0" applyNumberFormat="1" applyFont="1" applyFill="1" applyBorder="1" applyAlignment="1">
      <alignment horizontal="center" vertical="center" wrapText="1"/>
    </xf>
    <xf numFmtId="17" fontId="14" fillId="0" borderId="2" xfId="0" applyNumberFormat="1" applyFont="1" applyFill="1" applyBorder="1" applyAlignment="1">
      <alignment horizontal="center" vertical="center" wrapText="1"/>
    </xf>
    <xf numFmtId="169" fontId="14" fillId="0" borderId="30" xfId="2" applyFont="1" applyFill="1" applyBorder="1" applyAlignment="1">
      <alignment vertical="center" wrapText="1"/>
    </xf>
    <xf numFmtId="0" fontId="5" fillId="0" borderId="35" xfId="0" applyFont="1" applyFill="1" applyBorder="1" applyAlignment="1">
      <alignment horizontal="center" vertical="center" wrapText="1"/>
    </xf>
    <xf numFmtId="0" fontId="6" fillId="0" borderId="12" xfId="0" applyFont="1" applyFill="1" applyBorder="1" applyAlignment="1">
      <alignment horizontal="center" vertical="top" wrapText="1"/>
    </xf>
    <xf numFmtId="17" fontId="5" fillId="0" borderId="2" xfId="0" applyNumberFormat="1"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6" fillId="0" borderId="3" xfId="0" applyFont="1" applyFill="1" applyBorder="1" applyAlignment="1">
      <alignment horizontal="center" vertical="center" wrapText="1"/>
    </xf>
    <xf numFmtId="10" fontId="5" fillId="0" borderId="30" xfId="0" applyNumberFormat="1" applyFont="1" applyFill="1" applyBorder="1" applyAlignment="1">
      <alignment horizontal="center" vertical="center" wrapText="1"/>
    </xf>
    <xf numFmtId="14" fontId="5" fillId="0" borderId="2" xfId="0" applyNumberFormat="1" applyFont="1" applyFill="1" applyBorder="1" applyAlignment="1">
      <alignment vertical="center" wrapText="1"/>
    </xf>
    <xf numFmtId="9" fontId="5" fillId="0" borderId="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4" fillId="0" borderId="4" xfId="4" applyNumberFormat="1" applyFont="1" applyFill="1" applyBorder="1" applyAlignment="1">
      <alignment horizontal="center" vertical="center"/>
    </xf>
    <xf numFmtId="10" fontId="5" fillId="0" borderId="2" xfId="0" applyNumberFormat="1" applyFont="1" applyFill="1" applyBorder="1" applyAlignment="1">
      <alignment vertical="center" wrapText="1"/>
    </xf>
    <xf numFmtId="9" fontId="5" fillId="0" borderId="6" xfId="0" applyNumberFormat="1" applyFont="1" applyFill="1" applyBorder="1" applyAlignment="1">
      <alignment horizontal="center" vertical="center" wrapText="1"/>
    </xf>
    <xf numFmtId="172" fontId="5" fillId="0" borderId="4" xfId="2" applyNumberFormat="1" applyFont="1" applyFill="1" applyBorder="1" applyAlignment="1">
      <alignment horizontal="center" vertical="center"/>
    </xf>
    <xf numFmtId="172" fontId="5" fillId="0" borderId="6" xfId="2" applyNumberFormat="1" applyFont="1" applyFill="1" applyBorder="1" applyAlignment="1">
      <alignment horizontal="center" vertical="center"/>
    </xf>
    <xf numFmtId="169" fontId="14" fillId="0" borderId="2" xfId="2" applyFont="1" applyFill="1" applyBorder="1" applyAlignment="1">
      <alignment vertical="center" wrapText="1"/>
    </xf>
    <xf numFmtId="1" fontId="5" fillId="0" borderId="2" xfId="0" applyNumberFormat="1" applyFont="1" applyFill="1" applyBorder="1" applyAlignment="1">
      <alignment horizontal="center" vertical="center"/>
    </xf>
    <xf numFmtId="1" fontId="5" fillId="0" borderId="6" xfId="0" applyNumberFormat="1" applyFont="1" applyFill="1" applyBorder="1" applyAlignment="1">
      <alignment horizontal="center" vertical="center" wrapText="1"/>
    </xf>
    <xf numFmtId="174" fontId="5" fillId="0" borderId="2" xfId="2" applyNumberFormat="1" applyFont="1" applyFill="1" applyBorder="1" applyAlignment="1">
      <alignment horizontal="center" vertical="center"/>
    </xf>
    <xf numFmtId="169" fontId="15" fillId="0" borderId="2" xfId="2" quotePrefix="1" applyFont="1" applyFill="1" applyBorder="1" applyAlignment="1">
      <alignment horizontal="center" vertical="center" wrapText="1"/>
    </xf>
    <xf numFmtId="10" fontId="11" fillId="0" borderId="2" xfId="4" applyNumberFormat="1" applyFont="1" applyFill="1" applyBorder="1" applyAlignment="1">
      <alignment horizontal="center" vertical="center" wrapText="1"/>
    </xf>
    <xf numFmtId="10" fontId="11" fillId="0" borderId="30" xfId="4" applyNumberFormat="1" applyFont="1" applyFill="1" applyBorder="1" applyAlignment="1">
      <alignment horizontal="center" vertical="center" wrapText="1"/>
    </xf>
    <xf numFmtId="172" fontId="5" fillId="0" borderId="2" xfId="2" applyNumberFormat="1" applyFont="1" applyFill="1" applyBorder="1" applyAlignment="1">
      <alignment horizontal="center" vertical="center"/>
    </xf>
    <xf numFmtId="0" fontId="14" fillId="0" borderId="2" xfId="0" applyFont="1" applyFill="1" applyBorder="1" applyAlignment="1">
      <alignment vertical="center"/>
    </xf>
    <xf numFmtId="9" fontId="6" fillId="0" borderId="2"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172" fontId="5" fillId="0" borderId="6" xfId="2" applyNumberFormat="1" applyFont="1" applyFill="1" applyBorder="1" applyAlignment="1">
      <alignment vertical="center"/>
    </xf>
    <xf numFmtId="169" fontId="5" fillId="0" borderId="4" xfId="2" applyFont="1" applyFill="1" applyBorder="1" applyAlignment="1">
      <alignment horizontal="center" vertical="center" wrapText="1"/>
    </xf>
    <xf numFmtId="168" fontId="11" fillId="0" borderId="2" xfId="3" applyFont="1" applyFill="1" applyBorder="1" applyAlignment="1">
      <alignment horizontal="center" vertical="center" wrapText="1"/>
    </xf>
    <xf numFmtId="14" fontId="5" fillId="0" borderId="2" xfId="0" applyNumberFormat="1" applyFont="1" applyFill="1" applyBorder="1" applyAlignment="1">
      <alignment horizontal="center" vertical="center"/>
    </xf>
    <xf numFmtId="178" fontId="14" fillId="0" borderId="19" xfId="4" applyNumberFormat="1" applyFont="1" applyFill="1" applyBorder="1" applyAlignment="1">
      <alignment horizontal="center" vertical="center" wrapText="1"/>
    </xf>
    <xf numFmtId="1" fontId="14" fillId="0" borderId="2" xfId="0" applyNumberFormat="1" applyFont="1" applyFill="1" applyBorder="1" applyAlignment="1">
      <alignment horizontal="center" vertical="center" wrapText="1"/>
    </xf>
    <xf numFmtId="10" fontId="14" fillId="0" borderId="2" xfId="4" applyNumberFormat="1" applyFont="1" applyFill="1" applyBorder="1" applyAlignment="1">
      <alignment vertical="center" wrapText="1"/>
    </xf>
    <xf numFmtId="182" fontId="14" fillId="0" borderId="2" xfId="5" applyNumberFormat="1" applyFont="1" applyFill="1" applyBorder="1" applyAlignment="1">
      <alignment horizontal="center" vertical="center" wrapText="1"/>
    </xf>
    <xf numFmtId="178" fontId="5" fillId="0" borderId="17" xfId="4" applyNumberFormat="1" applyFont="1" applyFill="1" applyBorder="1" applyAlignment="1">
      <alignment horizontal="center" vertical="center" wrapText="1"/>
    </xf>
    <xf numFmtId="178" fontId="5" fillId="0" borderId="19" xfId="4" applyNumberFormat="1" applyFont="1" applyFill="1" applyBorder="1" applyAlignment="1">
      <alignment horizontal="center" vertical="center" wrapText="1"/>
    </xf>
    <xf numFmtId="182" fontId="14" fillId="0" borderId="2" xfId="5" applyNumberFormat="1" applyFont="1" applyFill="1" applyBorder="1" applyAlignment="1">
      <alignment horizontal="center" vertical="center"/>
    </xf>
    <xf numFmtId="178" fontId="5" fillId="0" borderId="2" xfId="4" applyNumberFormat="1" applyFont="1" applyFill="1" applyBorder="1" applyAlignment="1">
      <alignment horizontal="center" vertical="center" wrapText="1"/>
    </xf>
    <xf numFmtId="178" fontId="5" fillId="0" borderId="21" xfId="4" applyNumberFormat="1" applyFont="1" applyFill="1" applyBorder="1" applyAlignment="1">
      <alignment horizontal="center" vertical="center" wrapText="1"/>
    </xf>
    <xf numFmtId="0" fontId="12" fillId="0" borderId="6" xfId="0" applyFont="1" applyFill="1" applyBorder="1" applyAlignment="1">
      <alignment vertical="center" textRotation="90" wrapText="1"/>
    </xf>
    <xf numFmtId="0" fontId="12"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78" fontId="14" fillId="0" borderId="30" xfId="4" applyNumberFormat="1" applyFont="1" applyFill="1" applyBorder="1" applyAlignment="1">
      <alignment horizontal="center" vertical="center" wrapText="1"/>
    </xf>
    <xf numFmtId="0" fontId="5" fillId="0" borderId="0" xfId="0" applyFont="1" applyFill="1" applyBorder="1" applyAlignment="1">
      <alignment horizontal="center" vertical="center"/>
    </xf>
    <xf numFmtId="10" fontId="5" fillId="0" borderId="2" xfId="0" applyNumberFormat="1" applyFont="1" applyFill="1" applyBorder="1" applyAlignment="1">
      <alignment horizontal="center" vertical="center"/>
    </xf>
    <xf numFmtId="10" fontId="5" fillId="0" borderId="2" xfId="0" applyNumberFormat="1" applyFont="1" applyFill="1" applyBorder="1" applyAlignment="1">
      <alignment vertical="center"/>
    </xf>
    <xf numFmtId="0" fontId="5" fillId="0" borderId="2" xfId="0" applyFont="1" applyFill="1" applyBorder="1" applyAlignment="1">
      <alignment horizontal="center"/>
    </xf>
    <xf numFmtId="0" fontId="5" fillId="0" borderId="3" xfId="0" applyFont="1" applyFill="1" applyBorder="1" applyAlignment="1">
      <alignment horizontal="center"/>
    </xf>
    <xf numFmtId="169" fontId="5" fillId="0" borderId="3" xfId="2" applyFont="1" applyFill="1" applyBorder="1" applyAlignment="1">
      <alignment horizontal="center" vertical="center" wrapText="1"/>
    </xf>
    <xf numFmtId="0" fontId="5" fillId="0" borderId="30" xfId="0" applyFont="1" applyFill="1" applyBorder="1" applyAlignment="1">
      <alignment horizontal="center"/>
    </xf>
    <xf numFmtId="169" fontId="5" fillId="0" borderId="3" xfId="2" applyFont="1" applyFill="1" applyBorder="1" applyAlignment="1">
      <alignment horizontal="center" vertical="center"/>
    </xf>
    <xf numFmtId="10" fontId="14" fillId="0" borderId="2" xfId="0" applyNumberFormat="1" applyFont="1" applyFill="1" applyBorder="1" applyAlignment="1">
      <alignment horizontal="center" vertical="center"/>
    </xf>
    <xf numFmtId="169" fontId="15" fillId="0" borderId="2" xfId="2" applyFont="1" applyFill="1" applyBorder="1" applyAlignment="1">
      <alignment horizontal="center"/>
    </xf>
    <xf numFmtId="169" fontId="15" fillId="0" borderId="3" xfId="2" applyFont="1" applyFill="1" applyBorder="1" applyAlignment="1">
      <alignment horizontal="center"/>
    </xf>
    <xf numFmtId="0" fontId="5" fillId="0" borderId="30" xfId="0" applyFont="1" applyFill="1" applyBorder="1" applyAlignment="1">
      <alignment horizontal="center" vertical="center"/>
    </xf>
    <xf numFmtId="0" fontId="13" fillId="0" borderId="5" xfId="0" applyFont="1" applyFill="1" applyBorder="1" applyAlignment="1">
      <alignment vertical="center" textRotation="90" wrapText="1"/>
    </xf>
    <xf numFmtId="0" fontId="14" fillId="0" borderId="0" xfId="0" applyFont="1" applyFill="1" applyAlignment="1">
      <alignment horizontal="center"/>
    </xf>
    <xf numFmtId="0" fontId="15" fillId="0" borderId="0" xfId="0" applyFont="1" applyFill="1" applyAlignment="1">
      <alignment horizontal="center"/>
    </xf>
    <xf numFmtId="0" fontId="13" fillId="0" borderId="6" xfId="0" applyFont="1" applyFill="1" applyBorder="1" applyAlignment="1">
      <alignment vertical="center" textRotation="90"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0" fontId="5" fillId="0" borderId="4" xfId="4" applyNumberFormat="1" applyFont="1" applyFill="1" applyBorder="1" applyAlignment="1">
      <alignment horizontal="center" vertical="center" wrapText="1"/>
    </xf>
    <xf numFmtId="10" fontId="5" fillId="0" borderId="5" xfId="4" applyNumberFormat="1" applyFont="1" applyFill="1" applyBorder="1" applyAlignment="1">
      <alignment horizontal="center" vertical="center" wrapText="1"/>
    </xf>
    <xf numFmtId="10" fontId="5" fillId="0" borderId="6" xfId="4"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0"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14" fillId="0" borderId="2" xfId="4"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0" fontId="14" fillId="0" borderId="4" xfId="4" applyNumberFormat="1" applyFont="1" applyFill="1" applyBorder="1" applyAlignment="1">
      <alignment horizontal="center" vertical="center" wrapText="1"/>
    </xf>
    <xf numFmtId="0" fontId="14" fillId="0" borderId="5" xfId="4" applyNumberFormat="1" applyFont="1" applyFill="1" applyBorder="1" applyAlignment="1">
      <alignment horizontal="center" vertical="center" wrapText="1"/>
    </xf>
    <xf numFmtId="0" fontId="14" fillId="0" borderId="6" xfId="4" applyNumberFormat="1" applyFont="1" applyFill="1" applyBorder="1" applyAlignment="1">
      <alignment horizontal="center" vertical="center" wrapText="1"/>
    </xf>
    <xf numFmtId="9" fontId="14" fillId="0" borderId="4" xfId="4" applyNumberFormat="1" applyFont="1" applyFill="1" applyBorder="1" applyAlignment="1">
      <alignment horizontal="center" vertical="center" wrapText="1"/>
    </xf>
    <xf numFmtId="9" fontId="14" fillId="0" borderId="5" xfId="4" applyNumberFormat="1" applyFont="1" applyFill="1" applyBorder="1" applyAlignment="1">
      <alignment horizontal="center" vertical="center" wrapText="1"/>
    </xf>
    <xf numFmtId="9" fontId="14" fillId="0" borderId="6" xfId="4" applyNumberFormat="1"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169" fontId="15" fillId="0" borderId="4" xfId="2" applyFont="1" applyFill="1" applyBorder="1" applyAlignment="1">
      <alignment horizontal="center" vertical="center" wrapText="1"/>
    </xf>
    <xf numFmtId="169" fontId="15" fillId="0" borderId="5" xfId="2"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178" fontId="5" fillId="0" borderId="4" xfId="0" applyNumberFormat="1" applyFont="1" applyFill="1" applyBorder="1" applyAlignment="1">
      <alignment horizontal="center" vertical="center" wrapText="1"/>
    </xf>
    <xf numFmtId="178" fontId="5" fillId="0" borderId="5" xfId="0" applyNumberFormat="1" applyFont="1" applyFill="1" applyBorder="1" applyAlignment="1">
      <alignment horizontal="center" vertical="center" wrapText="1"/>
    </xf>
    <xf numFmtId="178" fontId="5" fillId="0" borderId="6" xfId="0" applyNumberFormat="1" applyFont="1" applyFill="1" applyBorder="1" applyAlignment="1">
      <alignment horizontal="center" vertical="center" wrapText="1"/>
    </xf>
    <xf numFmtId="169" fontId="5" fillId="0" borderId="4" xfId="2" applyFont="1" applyFill="1" applyBorder="1" applyAlignment="1">
      <alignment horizontal="center" vertical="center" wrapText="1"/>
    </xf>
    <xf numFmtId="169" fontId="5" fillId="0" borderId="6" xfId="2" applyFont="1" applyFill="1" applyBorder="1" applyAlignment="1">
      <alignment horizontal="center" vertical="center" wrapText="1"/>
    </xf>
    <xf numFmtId="169" fontId="5" fillId="0" borderId="5" xfId="2" applyFont="1" applyFill="1" applyBorder="1" applyAlignment="1">
      <alignment horizontal="center" vertical="center" wrapText="1"/>
    </xf>
    <xf numFmtId="0" fontId="14" fillId="0" borderId="5" xfId="0" applyFont="1" applyFill="1" applyBorder="1" applyAlignment="1">
      <alignment horizontal="center" vertical="center"/>
    </xf>
    <xf numFmtId="169" fontId="15" fillId="0" borderId="7" xfId="2" applyFont="1" applyFill="1" applyBorder="1" applyAlignment="1">
      <alignment horizontal="center" vertical="center" wrapText="1"/>
    </xf>
    <xf numFmtId="169" fontId="15" fillId="0" borderId="9" xfId="2" applyFont="1" applyFill="1" applyBorder="1" applyAlignment="1">
      <alignment horizontal="center" vertical="center" wrapText="1"/>
    </xf>
    <xf numFmtId="0" fontId="14" fillId="0" borderId="29" xfId="4" applyNumberFormat="1" applyFont="1" applyFill="1" applyBorder="1" applyAlignment="1">
      <alignment horizontal="center" vertical="center"/>
    </xf>
    <xf numFmtId="0" fontId="14" fillId="0" borderId="14" xfId="4" applyNumberFormat="1" applyFont="1" applyFill="1" applyBorder="1" applyAlignment="1">
      <alignment horizontal="center" vertical="center"/>
    </xf>
    <xf numFmtId="0" fontId="14" fillId="0" borderId="28" xfId="4" applyNumberFormat="1" applyFont="1" applyFill="1" applyBorder="1" applyAlignment="1">
      <alignment horizontal="center" vertical="center"/>
    </xf>
    <xf numFmtId="180" fontId="5" fillId="0" borderId="2" xfId="0" applyNumberFormat="1" applyFont="1" applyFill="1" applyBorder="1" applyAlignment="1">
      <alignment horizontal="center" vertical="center"/>
    </xf>
    <xf numFmtId="0" fontId="14" fillId="0" borderId="2" xfId="0" applyFont="1" applyFill="1" applyBorder="1"/>
    <xf numFmtId="180" fontId="5" fillId="0" borderId="14" xfId="0" applyNumberFormat="1" applyFont="1" applyFill="1" applyBorder="1" applyAlignment="1">
      <alignment horizontal="center" vertical="center"/>
    </xf>
    <xf numFmtId="0" fontId="14" fillId="0" borderId="14" xfId="0" applyFont="1" applyFill="1" applyBorder="1"/>
    <xf numFmtId="0" fontId="14" fillId="0" borderId="15" xfId="0" applyFont="1" applyFill="1" applyBorder="1"/>
    <xf numFmtId="169" fontId="15" fillId="0" borderId="2" xfId="2" applyFont="1" applyFill="1" applyBorder="1" applyAlignment="1">
      <alignment horizontal="center" vertical="center"/>
    </xf>
    <xf numFmtId="17" fontId="14" fillId="0" borderId="4" xfId="4" applyNumberFormat="1" applyFont="1" applyFill="1" applyBorder="1" applyAlignment="1">
      <alignment horizontal="center" vertical="center" wrapText="1"/>
    </xf>
    <xf numFmtId="169" fontId="15" fillId="0" borderId="3" xfId="2"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7" xfId="0" applyFont="1" applyFill="1" applyBorder="1" applyAlignment="1">
      <alignment horizontal="center" vertical="center" wrapText="1"/>
    </xf>
    <xf numFmtId="178" fontId="14" fillId="0" borderId="4" xfId="4" applyNumberFormat="1" applyFont="1" applyFill="1" applyBorder="1" applyAlignment="1">
      <alignment horizontal="center" vertical="center" wrapText="1"/>
    </xf>
    <xf numFmtId="178" fontId="14" fillId="0" borderId="6" xfId="4"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 fontId="14" fillId="0" borderId="2" xfId="4" applyNumberFormat="1" applyFont="1" applyFill="1" applyBorder="1" applyAlignment="1">
      <alignment horizontal="center" vertical="center" wrapText="1"/>
    </xf>
    <xf numFmtId="169" fontId="15" fillId="0" borderId="8" xfId="2" applyFont="1" applyFill="1" applyBorder="1" applyAlignment="1">
      <alignment horizontal="center" vertical="center" wrapText="1"/>
    </xf>
    <xf numFmtId="169" fontId="14" fillId="0" borderId="17" xfId="2" applyFont="1" applyFill="1" applyBorder="1" applyAlignment="1">
      <alignment horizontal="center" vertical="center" wrapText="1"/>
    </xf>
    <xf numFmtId="169" fontId="15" fillId="0" borderId="21" xfId="2" applyFont="1" applyFill="1" applyBorder="1" applyAlignment="1">
      <alignment horizontal="center" vertical="center" wrapText="1"/>
    </xf>
    <xf numFmtId="0" fontId="14" fillId="0" borderId="4" xfId="0" applyFont="1" applyFill="1" applyBorder="1" applyAlignment="1">
      <alignment horizontal="center"/>
    </xf>
    <xf numFmtId="0" fontId="14" fillId="0" borderId="6" xfId="0" applyFont="1" applyFill="1" applyBorder="1" applyAlignment="1">
      <alignment horizont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4" xfId="0" applyFont="1" applyFill="1" applyBorder="1" applyAlignment="1">
      <alignment horizontal="center"/>
    </xf>
    <xf numFmtId="10" fontId="14" fillId="0" borderId="4" xfId="0" applyNumberFormat="1" applyFont="1" applyFill="1" applyBorder="1" applyAlignment="1">
      <alignment horizontal="center" vertical="center" wrapText="1"/>
    </xf>
    <xf numFmtId="10" fontId="14" fillId="0" borderId="6" xfId="0" applyNumberFormat="1" applyFont="1" applyFill="1" applyBorder="1" applyAlignment="1">
      <alignment horizontal="center" vertical="center" wrapText="1"/>
    </xf>
    <xf numFmtId="17" fontId="14" fillId="0" borderId="4" xfId="0" applyNumberFormat="1" applyFont="1" applyFill="1" applyBorder="1" applyAlignment="1">
      <alignment horizontal="center" vertical="center" wrapText="1"/>
    </xf>
    <xf numFmtId="0" fontId="14" fillId="0" borderId="3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 xfId="4" applyNumberFormat="1" applyFont="1" applyFill="1" applyBorder="1" applyAlignment="1">
      <alignment horizontal="center" vertical="center"/>
    </xf>
    <xf numFmtId="0" fontId="14" fillId="0" borderId="5" xfId="4" applyNumberFormat="1" applyFont="1" applyFill="1" applyBorder="1" applyAlignment="1">
      <alignment horizontal="center" vertical="center"/>
    </xf>
    <xf numFmtId="0" fontId="14" fillId="0" borderId="6" xfId="4" applyNumberFormat="1" applyFont="1" applyFill="1" applyBorder="1" applyAlignment="1">
      <alignment horizontal="center" vertical="center"/>
    </xf>
    <xf numFmtId="0" fontId="14" fillId="0" borderId="5" xfId="0" applyFont="1" applyFill="1" applyBorder="1"/>
    <xf numFmtId="0" fontId="14" fillId="0" borderId="6" xfId="0" applyFont="1" applyFill="1" applyBorder="1"/>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1" fontId="5" fillId="0" borderId="4" xfId="4" applyNumberFormat="1" applyFont="1" applyFill="1" applyBorder="1" applyAlignment="1">
      <alignment horizontal="center" vertical="center" wrapText="1"/>
    </xf>
    <xf numFmtId="1" fontId="5" fillId="0" borderId="6" xfId="4"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xf>
    <xf numFmtId="1" fontId="5" fillId="0" borderId="6" xfId="0" applyNumberFormat="1" applyFont="1" applyFill="1" applyBorder="1" applyAlignment="1">
      <alignment horizontal="center" vertical="center"/>
    </xf>
    <xf numFmtId="1" fontId="5" fillId="0" borderId="5" xfId="0" applyNumberFormat="1" applyFont="1" applyFill="1" applyBorder="1" applyAlignment="1">
      <alignment horizontal="center" vertical="center"/>
    </xf>
    <xf numFmtId="9" fontId="5" fillId="0" borderId="2"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175" fontId="5" fillId="0" borderId="5" xfId="3" applyNumberFormat="1" applyFont="1" applyFill="1" applyBorder="1" applyAlignment="1">
      <alignment horizontal="center" vertical="center"/>
    </xf>
    <xf numFmtId="175" fontId="5" fillId="0" borderId="6" xfId="3" applyNumberFormat="1" applyFont="1" applyFill="1" applyBorder="1" applyAlignment="1">
      <alignment horizontal="center" vertical="center"/>
    </xf>
    <xf numFmtId="169" fontId="6" fillId="0" borderId="24" xfId="2" applyFont="1" applyFill="1" applyBorder="1" applyAlignment="1">
      <alignment horizontal="center" vertical="center"/>
    </xf>
    <xf numFmtId="169" fontId="6" fillId="0" borderId="8" xfId="2" applyFont="1" applyFill="1" applyBorder="1" applyAlignment="1">
      <alignment horizontal="center" vertical="center"/>
    </xf>
    <xf numFmtId="9" fontId="14" fillId="0" borderId="2" xfId="4" applyNumberFormat="1" applyFont="1" applyFill="1" applyBorder="1" applyAlignment="1">
      <alignment horizontal="center" vertical="center"/>
    </xf>
    <xf numFmtId="169" fontId="15" fillId="0" borderId="2" xfId="2" applyFont="1" applyFill="1" applyBorder="1" applyAlignment="1">
      <alignment horizontal="center" vertical="center" wrapText="1"/>
    </xf>
    <xf numFmtId="178" fontId="5" fillId="0" borderId="4" xfId="4" applyNumberFormat="1" applyFont="1" applyFill="1" applyBorder="1" applyAlignment="1">
      <alignment horizontal="center" vertical="center" wrapText="1"/>
    </xf>
    <xf numFmtId="178" fontId="5" fillId="0" borderId="5" xfId="4" applyNumberFormat="1" applyFont="1" applyFill="1" applyBorder="1" applyAlignment="1">
      <alignment horizontal="center" vertical="center" wrapText="1"/>
    </xf>
    <xf numFmtId="10" fontId="11" fillId="0" borderId="2" xfId="4" applyNumberFormat="1" applyFont="1" applyFill="1" applyBorder="1" applyAlignment="1">
      <alignment horizontal="center" vertical="center" wrapText="1"/>
    </xf>
    <xf numFmtId="2" fontId="5" fillId="0" borderId="4" xfId="4" applyNumberFormat="1" applyFont="1" applyFill="1" applyBorder="1" applyAlignment="1">
      <alignment horizontal="center" vertical="center" wrapText="1"/>
    </xf>
    <xf numFmtId="2" fontId="5" fillId="0" borderId="6" xfId="4" applyNumberFormat="1" applyFont="1" applyFill="1" applyBorder="1" applyAlignment="1">
      <alignment horizontal="center" vertical="center" wrapText="1"/>
    </xf>
    <xf numFmtId="2" fontId="5" fillId="0" borderId="5" xfId="4" applyNumberFormat="1" applyFont="1" applyFill="1" applyBorder="1" applyAlignment="1">
      <alignment horizontal="center" vertical="center" wrapText="1"/>
    </xf>
    <xf numFmtId="0" fontId="5" fillId="0" borderId="2" xfId="4" applyNumberFormat="1" applyFont="1" applyFill="1" applyBorder="1" applyAlignment="1">
      <alignment horizontal="center" vertical="center" wrapText="1"/>
    </xf>
    <xf numFmtId="14" fontId="5" fillId="0" borderId="2" xfId="4" applyNumberFormat="1" applyFont="1" applyFill="1" applyBorder="1" applyAlignment="1">
      <alignment horizontal="center" vertical="center" wrapText="1"/>
    </xf>
    <xf numFmtId="10" fontId="5" fillId="0" borderId="2" xfId="4"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2" fontId="5" fillId="0" borderId="2" xfId="4"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171" fontId="5" fillId="0" borderId="4" xfId="0" applyNumberFormat="1" applyFont="1" applyFill="1" applyBorder="1" applyAlignment="1">
      <alignment horizontal="center" vertical="center" wrapText="1"/>
    </xf>
    <xf numFmtId="171" fontId="5" fillId="0" borderId="5" xfId="0" applyNumberFormat="1" applyFont="1" applyFill="1" applyBorder="1" applyAlignment="1">
      <alignment horizontal="center" vertical="center" wrapText="1"/>
    </xf>
    <xf numFmtId="171" fontId="5" fillId="0" borderId="6" xfId="0" applyNumberFormat="1"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168" fontId="5" fillId="0" borderId="5" xfId="3" applyFont="1" applyFill="1" applyBorder="1" applyAlignment="1">
      <alignment horizontal="center" vertical="center" wrapText="1"/>
    </xf>
    <xf numFmtId="168" fontId="5" fillId="0" borderId="6" xfId="3" applyFont="1" applyFill="1" applyBorder="1" applyAlignment="1">
      <alignment horizontal="center" vertical="center" wrapText="1"/>
    </xf>
    <xf numFmtId="169" fontId="14" fillId="0" borderId="4" xfId="2" applyFont="1" applyFill="1" applyBorder="1" applyAlignment="1">
      <alignment horizontal="center" vertical="center"/>
    </xf>
    <xf numFmtId="169" fontId="14" fillId="0" borderId="5" xfId="2" applyFont="1" applyFill="1" applyBorder="1" applyAlignment="1">
      <alignment horizontal="center" vertical="center"/>
    </xf>
    <xf numFmtId="169" fontId="6" fillId="0" borderId="2" xfId="2" applyFont="1" applyFill="1" applyBorder="1" applyAlignment="1">
      <alignment horizontal="center" vertical="center"/>
    </xf>
    <xf numFmtId="10" fontId="14" fillId="0" borderId="2" xfId="4" applyNumberFormat="1" applyFont="1" applyFill="1" applyBorder="1" applyAlignment="1">
      <alignment horizontal="center" vertical="center" wrapText="1"/>
    </xf>
    <xf numFmtId="169" fontId="14" fillId="0" borderId="2" xfId="2"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165" fontId="5" fillId="0" borderId="14" xfId="0" applyNumberFormat="1" applyFont="1" applyFill="1" applyBorder="1" applyAlignment="1">
      <alignment horizontal="center" vertical="center" wrapText="1"/>
    </xf>
    <xf numFmtId="0" fontId="14" fillId="0" borderId="14" xfId="0" applyFont="1" applyFill="1" applyBorder="1" applyAlignment="1">
      <alignment wrapText="1"/>
    </xf>
    <xf numFmtId="0" fontId="14" fillId="0" borderId="15" xfId="0" applyFont="1" applyFill="1" applyBorder="1" applyAlignment="1">
      <alignment wrapText="1"/>
    </xf>
    <xf numFmtId="179" fontId="6" fillId="0" borderId="4" xfId="0" applyNumberFormat="1"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179" fontId="6" fillId="0" borderId="6" xfId="0" applyNumberFormat="1" applyFont="1" applyFill="1" applyBorder="1" applyAlignment="1">
      <alignment horizontal="center" vertical="center" wrapText="1"/>
    </xf>
    <xf numFmtId="169" fontId="6" fillId="0" borderId="4" xfId="2" applyFont="1" applyFill="1" applyBorder="1" applyAlignment="1">
      <alignment horizontal="center" vertical="center"/>
    </xf>
    <xf numFmtId="169" fontId="6" fillId="0" borderId="5" xfId="2" applyFont="1" applyFill="1" applyBorder="1" applyAlignment="1">
      <alignment horizontal="center" vertical="center"/>
    </xf>
    <xf numFmtId="169" fontId="6" fillId="0" borderId="6" xfId="2" applyFont="1" applyFill="1" applyBorder="1" applyAlignment="1">
      <alignment horizontal="center" vertical="center"/>
    </xf>
    <xf numFmtId="165" fontId="6" fillId="0" borderId="23"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169" fontId="14" fillId="0" borderId="2" xfId="2" applyFont="1" applyFill="1" applyBorder="1" applyAlignment="1">
      <alignment horizontal="center" vertical="center"/>
    </xf>
    <xf numFmtId="165" fontId="6" fillId="0" borderId="4"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10" fontId="5" fillId="0" borderId="5" xfId="0" applyNumberFormat="1"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168" fontId="5" fillId="0" borderId="2" xfId="3" applyFont="1" applyFill="1" applyBorder="1" applyAlignment="1">
      <alignment horizontal="center" vertical="center" wrapText="1"/>
    </xf>
    <xf numFmtId="9" fontId="14" fillId="0" borderId="4" xfId="0" applyNumberFormat="1" applyFont="1" applyFill="1" applyBorder="1" applyAlignment="1">
      <alignment horizontal="center" vertical="center" wrapText="1"/>
    </xf>
    <xf numFmtId="9" fontId="14" fillId="0" borderId="5" xfId="0" applyNumberFormat="1" applyFont="1" applyFill="1" applyBorder="1" applyAlignment="1">
      <alignment horizontal="center" vertical="center" wrapText="1"/>
    </xf>
    <xf numFmtId="9" fontId="14" fillId="0" borderId="6" xfId="0" applyNumberFormat="1" applyFont="1" applyFill="1" applyBorder="1" applyAlignment="1">
      <alignment horizontal="center" vertical="center" wrapText="1"/>
    </xf>
    <xf numFmtId="10" fontId="5" fillId="0" borderId="4" xfId="4" applyNumberFormat="1" applyFont="1" applyFill="1" applyBorder="1" applyAlignment="1">
      <alignment horizontal="center" vertical="center"/>
    </xf>
    <xf numFmtId="10" fontId="5" fillId="0" borderId="5" xfId="4" applyNumberFormat="1" applyFont="1" applyFill="1" applyBorder="1" applyAlignment="1">
      <alignment horizontal="center" vertical="center"/>
    </xf>
    <xf numFmtId="10" fontId="5" fillId="0" borderId="6" xfId="4" applyNumberFormat="1" applyFont="1" applyFill="1" applyBorder="1" applyAlignment="1">
      <alignment horizontal="center" vertical="center"/>
    </xf>
    <xf numFmtId="10" fontId="14" fillId="0" borderId="4" xfId="4" applyNumberFormat="1" applyFont="1" applyFill="1" applyBorder="1" applyAlignment="1">
      <alignment horizontal="center" vertical="center" wrapText="1"/>
    </xf>
    <xf numFmtId="10" fontId="14" fillId="0" borderId="5" xfId="4" applyNumberFormat="1" applyFont="1" applyFill="1" applyBorder="1" applyAlignment="1">
      <alignment horizontal="center" vertical="center" wrapText="1"/>
    </xf>
    <xf numFmtId="10" fontId="14" fillId="0" borderId="6" xfId="4" applyNumberFormat="1" applyFont="1" applyFill="1" applyBorder="1" applyAlignment="1">
      <alignment horizontal="center" vertical="center" wrapText="1"/>
    </xf>
    <xf numFmtId="1" fontId="14" fillId="0" borderId="2" xfId="0" applyNumberFormat="1" applyFont="1" applyFill="1" applyBorder="1" applyAlignment="1">
      <alignment horizontal="center" vertical="center" wrapText="1"/>
    </xf>
    <xf numFmtId="0" fontId="6" fillId="0" borderId="35"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40" xfId="0" applyFont="1" applyFill="1" applyBorder="1" applyAlignment="1">
      <alignment horizontal="center" vertical="center"/>
    </xf>
    <xf numFmtId="0" fontId="13" fillId="0" borderId="4" xfId="0" applyFont="1" applyFill="1" applyBorder="1" applyAlignment="1">
      <alignment horizontal="center" vertical="center" textRotation="90" wrapText="1"/>
    </xf>
    <xf numFmtId="0" fontId="13" fillId="0" borderId="5" xfId="0" applyFont="1" applyFill="1" applyBorder="1" applyAlignment="1">
      <alignment horizontal="center" vertical="center" textRotation="90" wrapText="1"/>
    </xf>
    <xf numFmtId="0" fontId="13" fillId="0" borderId="6" xfId="0" applyFont="1" applyFill="1" applyBorder="1" applyAlignment="1">
      <alignment horizontal="center" vertical="center" textRotation="90" wrapText="1"/>
    </xf>
    <xf numFmtId="10" fontId="11" fillId="0" borderId="2" xfId="4" applyNumberFormat="1" applyFont="1" applyFill="1" applyBorder="1" applyAlignment="1">
      <alignment horizontal="center" vertical="center"/>
    </xf>
    <xf numFmtId="10" fontId="11" fillId="0" borderId="6" xfId="4" applyNumberFormat="1" applyFont="1" applyFill="1" applyBorder="1" applyAlignment="1">
      <alignment horizontal="center" vertical="center" wrapText="1"/>
    </xf>
    <xf numFmtId="169" fontId="14" fillId="0" borderId="6" xfId="2" applyFont="1" applyFill="1" applyBorder="1" applyAlignment="1">
      <alignment horizontal="center" vertical="center" wrapText="1"/>
    </xf>
    <xf numFmtId="169" fontId="15" fillId="0" borderId="6" xfId="2" applyFont="1" applyFill="1" applyBorder="1" applyAlignment="1">
      <alignment horizontal="center" vertical="center" wrapText="1"/>
    </xf>
    <xf numFmtId="169" fontId="15" fillId="0" borderId="4" xfId="2" applyFont="1" applyFill="1" applyBorder="1" applyAlignment="1">
      <alignment horizontal="center" vertical="center"/>
    </xf>
    <xf numFmtId="169" fontId="15" fillId="0" borderId="5" xfId="2" applyFont="1" applyFill="1" applyBorder="1" applyAlignment="1">
      <alignment horizontal="center" vertical="center"/>
    </xf>
    <xf numFmtId="169" fontId="15" fillId="0" borderId="6" xfId="2" applyFont="1" applyFill="1" applyBorder="1" applyAlignment="1">
      <alignment horizontal="center" vertical="center"/>
    </xf>
    <xf numFmtId="165" fontId="5" fillId="0" borderId="33" xfId="0" applyNumberFormat="1" applyFont="1" applyFill="1" applyBorder="1" applyAlignment="1">
      <alignment horizontal="center" vertical="center" wrapText="1"/>
    </xf>
    <xf numFmtId="0" fontId="14" fillId="0" borderId="33" xfId="0" applyFont="1" applyFill="1" applyBorder="1" applyAlignment="1">
      <alignment vertical="center"/>
    </xf>
    <xf numFmtId="0" fontId="14" fillId="0" borderId="14" xfId="0" applyFont="1" applyFill="1" applyBorder="1" applyAlignment="1">
      <alignment vertical="center"/>
    </xf>
    <xf numFmtId="165" fontId="5" fillId="0" borderId="2" xfId="0" applyNumberFormat="1" applyFont="1" applyFill="1" applyBorder="1" applyAlignment="1">
      <alignment horizontal="center" vertical="center"/>
    </xf>
    <xf numFmtId="169" fontId="14" fillId="0" borderId="5" xfId="2" applyFont="1" applyFill="1" applyBorder="1" applyAlignment="1">
      <alignment horizontal="center" vertical="center" wrapText="1"/>
    </xf>
    <xf numFmtId="169" fontId="5" fillId="0" borderId="8" xfId="2" applyFont="1" applyFill="1" applyBorder="1" applyAlignment="1">
      <alignment horizontal="center" vertical="center"/>
    </xf>
    <xf numFmtId="169" fontId="5" fillId="0" borderId="7" xfId="2" applyFont="1" applyFill="1" applyBorder="1" applyAlignment="1">
      <alignment horizontal="center" vertical="center" wrapText="1"/>
    </xf>
    <xf numFmtId="169" fontId="5" fillId="0" borderId="8" xfId="2"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169" fontId="5" fillId="0" borderId="9" xfId="2"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10" xfId="0" applyFont="1" applyFill="1" applyBorder="1" applyAlignment="1">
      <alignment horizontal="center" vertical="center"/>
    </xf>
    <xf numFmtId="0" fontId="14" fillId="0" borderId="15" xfId="0" applyFont="1" applyFill="1" applyBorder="1" applyAlignment="1">
      <alignment horizontal="center"/>
    </xf>
    <xf numFmtId="0" fontId="14" fillId="0" borderId="15" xfId="0" applyFont="1" applyFill="1" applyBorder="1" applyAlignment="1">
      <alignment horizontal="center" vertical="center"/>
    </xf>
    <xf numFmtId="1" fontId="14" fillId="0" borderId="4" xfId="0" applyNumberFormat="1" applyFont="1" applyFill="1" applyBorder="1" applyAlignment="1">
      <alignment horizontal="center" vertical="center"/>
    </xf>
    <xf numFmtId="1" fontId="14" fillId="0" borderId="5" xfId="0" applyNumberFormat="1" applyFont="1" applyFill="1" applyBorder="1" applyAlignment="1">
      <alignment horizontal="center" vertical="center"/>
    </xf>
    <xf numFmtId="1" fontId="14" fillId="0" borderId="6" xfId="0" applyNumberFormat="1" applyFont="1" applyFill="1" applyBorder="1" applyAlignment="1">
      <alignment horizontal="center" vertical="center"/>
    </xf>
    <xf numFmtId="0" fontId="12" fillId="0" borderId="4" xfId="0" applyFont="1" applyFill="1" applyBorder="1" applyAlignment="1">
      <alignment horizontal="center" vertical="center" textRotation="90" wrapText="1"/>
    </xf>
    <xf numFmtId="0" fontId="12" fillId="0" borderId="5" xfId="0" applyFont="1" applyFill="1" applyBorder="1" applyAlignment="1">
      <alignment horizontal="center" vertical="center" textRotation="90" wrapText="1"/>
    </xf>
    <xf numFmtId="1" fontId="5" fillId="0" borderId="2" xfId="0" applyNumberFormat="1" applyFont="1" applyFill="1" applyBorder="1" applyAlignment="1">
      <alignment horizontal="center" vertical="center"/>
    </xf>
    <xf numFmtId="0" fontId="14" fillId="0" borderId="2" xfId="4" applyNumberFormat="1" applyFont="1" applyFill="1" applyBorder="1" applyAlignment="1">
      <alignment horizontal="center" vertical="center"/>
    </xf>
    <xf numFmtId="0" fontId="5" fillId="0" borderId="23" xfId="0" applyFont="1" applyFill="1" applyBorder="1" applyAlignment="1">
      <alignment horizontal="center" vertical="center" wrapText="1"/>
    </xf>
    <xf numFmtId="0" fontId="6" fillId="0" borderId="14" xfId="0" applyFont="1" applyFill="1" applyBorder="1" applyAlignment="1">
      <alignment horizontal="center" vertical="center" wrapText="1"/>
    </xf>
    <xf numFmtId="173" fontId="5" fillId="0" borderId="4" xfId="0" applyNumberFormat="1" applyFont="1" applyFill="1" applyBorder="1" applyAlignment="1">
      <alignment horizontal="center" vertical="center" wrapText="1"/>
    </xf>
    <xf numFmtId="173" fontId="5" fillId="0" borderId="5" xfId="0" applyNumberFormat="1" applyFont="1" applyFill="1" applyBorder="1" applyAlignment="1">
      <alignment horizontal="center" vertical="center" wrapText="1"/>
    </xf>
    <xf numFmtId="173" fontId="5" fillId="0" borderId="6" xfId="0" applyNumberFormat="1" applyFont="1" applyFill="1" applyBorder="1" applyAlignment="1">
      <alignment horizontal="center" vertical="center" wrapText="1"/>
    </xf>
    <xf numFmtId="169" fontId="5" fillId="0" borderId="4" xfId="2" applyFont="1" applyFill="1" applyBorder="1" applyAlignment="1">
      <alignment horizontal="center" vertical="center"/>
    </xf>
    <xf numFmtId="169" fontId="5" fillId="0" borderId="5" xfId="2" applyFont="1" applyFill="1" applyBorder="1" applyAlignment="1">
      <alignment horizontal="center" vertical="center"/>
    </xf>
    <xf numFmtId="169" fontId="5" fillId="0" borderId="6" xfId="2" applyFont="1" applyFill="1" applyBorder="1" applyAlignment="1">
      <alignment horizontal="center" vertical="center"/>
    </xf>
    <xf numFmtId="170" fontId="5" fillId="0" borderId="4" xfId="0" applyNumberFormat="1" applyFont="1" applyFill="1" applyBorder="1" applyAlignment="1">
      <alignment horizontal="center" vertical="center"/>
    </xf>
    <xf numFmtId="170" fontId="5" fillId="0" borderId="5" xfId="0" applyNumberFormat="1" applyFont="1" applyFill="1" applyBorder="1" applyAlignment="1">
      <alignment horizontal="center" vertical="center"/>
    </xf>
    <xf numFmtId="170" fontId="5" fillId="0" borderId="6" xfId="0" applyNumberFormat="1" applyFont="1" applyFill="1" applyBorder="1" applyAlignment="1">
      <alignment horizontal="center" vertical="center"/>
    </xf>
    <xf numFmtId="43" fontId="5" fillId="0" borderId="4" xfId="5" applyFont="1" applyFill="1" applyBorder="1" applyAlignment="1">
      <alignment horizontal="center" vertical="center" wrapText="1"/>
    </xf>
    <xf numFmtId="43" fontId="5" fillId="0" borderId="5" xfId="5" applyFont="1" applyFill="1" applyBorder="1" applyAlignment="1">
      <alignment horizontal="center" vertical="center" wrapText="1"/>
    </xf>
    <xf numFmtId="43" fontId="5" fillId="0" borderId="6" xfId="5" applyFont="1" applyFill="1" applyBorder="1" applyAlignment="1">
      <alignment horizontal="center" vertical="center" wrapText="1"/>
    </xf>
    <xf numFmtId="170" fontId="5" fillId="0" borderId="4" xfId="0" applyNumberFormat="1" applyFont="1" applyFill="1" applyBorder="1" applyAlignment="1">
      <alignment horizontal="center" vertical="center" wrapText="1"/>
    </xf>
    <xf numFmtId="170" fontId="5" fillId="0" borderId="5" xfId="0" applyNumberFormat="1" applyFont="1" applyFill="1" applyBorder="1" applyAlignment="1">
      <alignment horizontal="center" vertical="center" wrapText="1"/>
    </xf>
    <xf numFmtId="165" fontId="6" fillId="0" borderId="18" xfId="0" applyNumberFormat="1" applyFont="1" applyFill="1" applyBorder="1" applyAlignment="1">
      <alignment horizontal="center" vertical="center" wrapText="1"/>
    </xf>
    <xf numFmtId="0" fontId="14" fillId="0" borderId="33" xfId="0" applyFont="1" applyFill="1" applyBorder="1" applyAlignment="1">
      <alignment wrapText="1"/>
    </xf>
    <xf numFmtId="0" fontId="14" fillId="0" borderId="20" xfId="0" applyFont="1" applyFill="1" applyBorder="1" applyAlignment="1">
      <alignment wrapText="1"/>
    </xf>
    <xf numFmtId="3" fontId="5" fillId="0" borderId="2"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5" xfId="0" applyFont="1" applyFill="1" applyBorder="1" applyAlignment="1">
      <alignment horizontal="center" vertical="center" wrapText="1"/>
    </xf>
    <xf numFmtId="169" fontId="5" fillId="0" borderId="22" xfId="2" applyFont="1" applyFill="1" applyBorder="1" applyAlignment="1">
      <alignment horizontal="center" vertical="center" wrapText="1"/>
    </xf>
    <xf numFmtId="181" fontId="5" fillId="0" borderId="4" xfId="2" applyNumberFormat="1" applyFont="1" applyFill="1" applyBorder="1" applyAlignment="1">
      <alignment horizontal="center" vertical="center" wrapText="1"/>
    </xf>
    <xf numFmtId="181" fontId="5" fillId="0" borderId="5" xfId="2" applyNumberFormat="1" applyFont="1" applyFill="1" applyBorder="1" applyAlignment="1">
      <alignment horizontal="center" vertical="center" wrapText="1"/>
    </xf>
    <xf numFmtId="181" fontId="5" fillId="0" borderId="6" xfId="2" applyNumberFormat="1"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39" xfId="0" applyFont="1" applyFill="1" applyBorder="1" applyAlignment="1">
      <alignment horizontal="center" vertical="center" wrapText="1"/>
    </xf>
    <xf numFmtId="165" fontId="5" fillId="0" borderId="22"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1" fontId="14" fillId="0" borderId="5" xfId="0" applyNumberFormat="1" applyFont="1" applyFill="1" applyBorder="1" applyAlignment="1">
      <alignment horizontal="center" vertical="center" wrapText="1"/>
    </xf>
    <xf numFmtId="1" fontId="14" fillId="0" borderId="6" xfId="0" applyNumberFormat="1" applyFont="1" applyFill="1" applyBorder="1" applyAlignment="1">
      <alignment horizontal="center" vertical="center" wrapText="1"/>
    </xf>
    <xf numFmtId="169" fontId="5" fillId="0" borderId="2" xfId="2" applyFont="1" applyFill="1" applyBorder="1" applyAlignment="1">
      <alignment horizontal="center" vertical="center" wrapText="1"/>
    </xf>
    <xf numFmtId="14" fontId="5" fillId="0" borderId="4" xfId="4" applyNumberFormat="1" applyFont="1" applyFill="1" applyBorder="1" applyAlignment="1">
      <alignment horizontal="center" vertical="center" wrapText="1"/>
    </xf>
    <xf numFmtId="14" fontId="5" fillId="0" borderId="5" xfId="4" applyNumberFormat="1" applyFont="1" applyFill="1" applyBorder="1" applyAlignment="1">
      <alignment horizontal="center" vertical="center" wrapText="1"/>
    </xf>
    <xf numFmtId="14" fontId="5" fillId="0" borderId="6" xfId="4" applyNumberFormat="1" applyFont="1" applyFill="1" applyBorder="1" applyAlignment="1">
      <alignment horizontal="center" vertical="center" wrapText="1"/>
    </xf>
    <xf numFmtId="178" fontId="14" fillId="0" borderId="5" xfId="4" applyNumberFormat="1" applyFont="1" applyFill="1" applyBorder="1" applyAlignment="1">
      <alignment horizontal="center" vertical="center" wrapText="1"/>
    </xf>
    <xf numFmtId="10" fontId="10" fillId="0" borderId="2" xfId="4" applyNumberFormat="1" applyFont="1" applyFill="1" applyBorder="1" applyAlignment="1">
      <alignment horizontal="center" vertical="center" wrapText="1"/>
    </xf>
    <xf numFmtId="169" fontId="15" fillId="0" borderId="3" xfId="2" applyFont="1" applyFill="1" applyBorder="1" applyAlignment="1">
      <alignment horizontal="center" vertical="center"/>
    </xf>
    <xf numFmtId="169" fontId="15" fillId="0" borderId="7" xfId="2" applyFont="1" applyFill="1" applyBorder="1" applyAlignment="1">
      <alignment horizontal="center" vertical="center"/>
    </xf>
    <xf numFmtId="176" fontId="5" fillId="0" borderId="4" xfId="2" applyNumberFormat="1" applyFont="1" applyFill="1" applyBorder="1" applyAlignment="1">
      <alignment horizontal="center" vertical="center" wrapText="1"/>
    </xf>
    <xf numFmtId="176" fontId="5" fillId="0" borderId="5" xfId="2" applyNumberFormat="1" applyFont="1" applyFill="1" applyBorder="1" applyAlignment="1">
      <alignment horizontal="center" vertical="center"/>
    </xf>
    <xf numFmtId="176" fontId="5" fillId="0" borderId="6" xfId="2" applyNumberFormat="1" applyFont="1" applyFill="1" applyBorder="1" applyAlignment="1">
      <alignment horizontal="center" vertical="center"/>
    </xf>
    <xf numFmtId="172" fontId="5" fillId="0" borderId="4" xfId="2" applyNumberFormat="1" applyFont="1" applyFill="1" applyBorder="1" applyAlignment="1">
      <alignment horizontal="center" vertical="center" wrapText="1"/>
    </xf>
    <xf numFmtId="172" fontId="5" fillId="0" borderId="6" xfId="2"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169" fontId="14" fillId="0" borderId="4" xfId="2" applyFont="1" applyFill="1" applyBorder="1" applyAlignment="1">
      <alignment horizontal="center" vertical="center" wrapText="1"/>
    </xf>
    <xf numFmtId="169" fontId="15" fillId="0" borderId="19" xfId="2" applyFont="1" applyFill="1" applyBorder="1" applyAlignment="1">
      <alignment horizontal="center" vertical="center" wrapText="1"/>
    </xf>
    <xf numFmtId="169" fontId="14" fillId="0" borderId="21" xfId="2" applyFont="1" applyFill="1" applyBorder="1" applyAlignment="1">
      <alignment horizontal="center" vertical="center" wrapText="1"/>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cellXfs>
  <cellStyles count="10">
    <cellStyle name="Millares" xfId="5" builtinId="3"/>
    <cellStyle name="Millares [0]" xfId="1" builtinId="6"/>
    <cellStyle name="Millares [0] 2" xfId="7" xr:uid="{00000000-0005-0000-0000-000002000000}"/>
    <cellStyle name="Millares 2" xfId="6" xr:uid="{00000000-0005-0000-0000-000003000000}"/>
    <cellStyle name="Moneda" xfId="2" builtinId="4"/>
    <cellStyle name="Moneda [0]" xfId="3" builtinId="7"/>
    <cellStyle name="Moneda [0] 2" xfId="9" xr:uid="{00000000-0005-0000-0000-000006000000}"/>
    <cellStyle name="Moneda 2" xfId="8" xr:uid="{00000000-0005-0000-0000-000007000000}"/>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81"/>
  <sheetViews>
    <sheetView tabSelected="1" topLeftCell="A2" zoomScale="30" zoomScaleNormal="30" workbookViewId="0">
      <pane ySplit="1" topLeftCell="A85" activePane="bottomLeft" state="frozen"/>
      <selection activeCell="A2" sqref="A2"/>
      <selection pane="bottomLeft" activeCell="G3" sqref="G3:G45"/>
    </sheetView>
  </sheetViews>
  <sheetFormatPr baseColWidth="10" defaultColWidth="36.7265625" defaultRowHeight="29.5" x14ac:dyDescent="0.55000000000000004"/>
  <cols>
    <col min="1" max="3" width="36.7265625" style="4"/>
    <col min="4" max="4" width="36.81640625" style="4" bestFit="1" customWidth="1"/>
    <col min="5" max="8" width="36.7265625" style="4"/>
    <col min="9" max="9" width="36.81640625" style="4" bestFit="1" customWidth="1"/>
    <col min="10" max="10" width="36.7265625" style="4"/>
    <col min="11" max="11" width="36.81640625" style="4" bestFit="1" customWidth="1"/>
    <col min="12" max="12" width="36.81640625" style="240" bestFit="1" customWidth="1"/>
    <col min="13" max="13" width="36.81640625" style="4" bestFit="1" customWidth="1"/>
    <col min="14" max="15" width="39.1796875" style="4" bestFit="1" customWidth="1"/>
    <col min="16" max="17" width="36.7265625" style="4"/>
    <col min="18" max="24" width="36.81640625" style="4" bestFit="1" customWidth="1"/>
    <col min="25" max="26" width="36.7265625" style="4"/>
    <col min="27" max="27" width="51.54296875" style="4" bestFit="1" customWidth="1"/>
    <col min="28" max="28" width="38.7265625" style="4" bestFit="1" customWidth="1"/>
    <col min="29" max="30" width="36.7265625" style="4"/>
    <col min="31" max="31" width="36.81640625" style="4" bestFit="1" customWidth="1"/>
    <col min="32" max="32" width="36.7265625" style="4"/>
    <col min="33" max="34" width="36.7265625" style="241"/>
    <col min="35" max="35" width="36.81640625" style="241" bestFit="1" customWidth="1"/>
    <col min="36" max="36" width="45.81640625" style="241" bestFit="1" customWidth="1"/>
    <col min="37" max="38" width="36.81640625" style="241" bestFit="1" customWidth="1"/>
    <col min="39" max="39" width="36.7265625" style="4"/>
    <col min="40" max="42" width="36.7265625" style="7"/>
    <col min="43" max="16384" width="36.7265625" style="4"/>
  </cols>
  <sheetData>
    <row r="1" spans="1:43" ht="117" hidden="1" customHeight="1" x14ac:dyDescent="0.55000000000000004">
      <c r="D1" s="400" t="s">
        <v>241</v>
      </c>
      <c r="E1" s="400"/>
      <c r="F1" s="400"/>
      <c r="G1" s="400"/>
      <c r="H1" s="400"/>
      <c r="I1" s="400"/>
      <c r="J1" s="400"/>
      <c r="K1" s="400"/>
      <c r="L1" s="400"/>
      <c r="M1" s="400"/>
      <c r="N1" s="400"/>
      <c r="O1" s="400"/>
      <c r="P1" s="400"/>
      <c r="Q1" s="400"/>
      <c r="R1" s="400"/>
      <c r="S1" s="400"/>
      <c r="T1" s="400"/>
      <c r="U1" s="400"/>
      <c r="V1" s="400"/>
      <c r="W1" s="400"/>
      <c r="X1" s="400"/>
      <c r="Y1" s="400"/>
      <c r="Z1" s="401"/>
      <c r="AA1" s="401"/>
      <c r="AB1" s="401"/>
      <c r="AC1" s="401"/>
      <c r="AD1" s="401"/>
      <c r="AE1" s="5"/>
      <c r="AF1" s="5"/>
      <c r="AG1" s="6"/>
      <c r="AH1" s="6"/>
      <c r="AI1" s="6"/>
      <c r="AJ1" s="6"/>
      <c r="AK1" s="6"/>
      <c r="AL1" s="6"/>
    </row>
    <row r="2" spans="1:43" ht="166.5" customHeight="1" x14ac:dyDescent="0.55000000000000004">
      <c r="A2" s="8" t="s">
        <v>0</v>
      </c>
      <c r="B2" s="8" t="s">
        <v>1</v>
      </c>
      <c r="C2" s="8" t="s">
        <v>2</v>
      </c>
      <c r="D2" s="8" t="s">
        <v>3</v>
      </c>
      <c r="E2" s="8" t="s">
        <v>4</v>
      </c>
      <c r="F2" s="8" t="s">
        <v>5</v>
      </c>
      <c r="G2" s="8" t="s">
        <v>6</v>
      </c>
      <c r="H2" s="8" t="s">
        <v>270</v>
      </c>
      <c r="I2" s="8" t="s">
        <v>379</v>
      </c>
      <c r="J2" s="9" t="s">
        <v>7</v>
      </c>
      <c r="K2" s="8" t="s">
        <v>8</v>
      </c>
      <c r="L2" s="10" t="s">
        <v>377</v>
      </c>
      <c r="M2" s="8" t="s">
        <v>380</v>
      </c>
      <c r="N2" s="8" t="s">
        <v>9</v>
      </c>
      <c r="O2" s="8" t="s">
        <v>10</v>
      </c>
      <c r="P2" s="8" t="s">
        <v>11</v>
      </c>
      <c r="Q2" s="8" t="s">
        <v>12</v>
      </c>
      <c r="R2" s="8" t="s">
        <v>378</v>
      </c>
      <c r="S2" s="10" t="s">
        <v>271</v>
      </c>
      <c r="T2" s="10" t="s">
        <v>272</v>
      </c>
      <c r="U2" s="10" t="s">
        <v>273</v>
      </c>
      <c r="V2" s="10" t="s">
        <v>274</v>
      </c>
      <c r="W2" s="10" t="s">
        <v>275</v>
      </c>
      <c r="X2" s="8" t="s">
        <v>13</v>
      </c>
      <c r="Y2" s="8" t="s">
        <v>14</v>
      </c>
      <c r="Z2" s="8" t="s">
        <v>15</v>
      </c>
      <c r="AA2" s="8" t="s">
        <v>276</v>
      </c>
      <c r="AB2" s="8" t="s">
        <v>277</v>
      </c>
      <c r="AC2" s="8" t="s">
        <v>16</v>
      </c>
      <c r="AD2" s="8" t="s">
        <v>17</v>
      </c>
      <c r="AE2" s="8" t="s">
        <v>247</v>
      </c>
      <c r="AF2" s="8" t="s">
        <v>268</v>
      </c>
      <c r="AG2" s="8" t="s">
        <v>278</v>
      </c>
      <c r="AH2" s="8" t="s">
        <v>279</v>
      </c>
      <c r="AI2" s="8" t="s">
        <v>280</v>
      </c>
      <c r="AJ2" s="11"/>
      <c r="AK2" s="8"/>
      <c r="AL2" s="8" t="s">
        <v>280</v>
      </c>
      <c r="AM2" s="8" t="s">
        <v>221</v>
      </c>
    </row>
    <row r="3" spans="1:43" ht="111.75" customHeight="1" x14ac:dyDescent="0.55000000000000004">
      <c r="A3" s="416" t="s">
        <v>18</v>
      </c>
      <c r="B3" s="444" t="s">
        <v>19</v>
      </c>
      <c r="C3" s="243" t="s">
        <v>20</v>
      </c>
      <c r="D3" s="243" t="s">
        <v>21</v>
      </c>
      <c r="E3" s="243" t="s">
        <v>22</v>
      </c>
      <c r="F3" s="251" t="s">
        <v>23</v>
      </c>
      <c r="G3" s="243" t="s">
        <v>24</v>
      </c>
      <c r="H3" s="243" t="s">
        <v>473</v>
      </c>
      <c r="I3" s="243" t="s">
        <v>25</v>
      </c>
      <c r="J3" s="243" t="s">
        <v>26</v>
      </c>
      <c r="K3" s="246">
        <v>3.0200000000000001E-2</v>
      </c>
      <c r="L3" s="246">
        <v>3.3500000000000002E-2</v>
      </c>
      <c r="M3" s="246">
        <v>3.3799999999999997E-2</v>
      </c>
      <c r="N3" s="257" t="s">
        <v>27</v>
      </c>
      <c r="O3" s="446">
        <v>2020130010065</v>
      </c>
      <c r="P3" s="243" t="s">
        <v>28</v>
      </c>
      <c r="Q3" s="12" t="s">
        <v>364</v>
      </c>
      <c r="R3" s="13">
        <v>184000</v>
      </c>
      <c r="S3" s="14" t="s">
        <v>474</v>
      </c>
      <c r="T3" s="13">
        <v>180</v>
      </c>
      <c r="U3" s="13">
        <v>184000</v>
      </c>
      <c r="V3" s="15">
        <v>0</v>
      </c>
      <c r="W3" s="16">
        <f>+V3/U3</f>
        <v>0</v>
      </c>
      <c r="X3" s="243" t="s">
        <v>29</v>
      </c>
      <c r="Y3" s="243" t="s">
        <v>481</v>
      </c>
      <c r="Z3" s="243" t="s">
        <v>480</v>
      </c>
      <c r="AA3" s="17">
        <v>23703768</v>
      </c>
      <c r="AB3" s="18" t="s">
        <v>482</v>
      </c>
      <c r="AC3" s="19"/>
      <c r="AD3" s="18" t="s">
        <v>483</v>
      </c>
      <c r="AE3" s="20"/>
      <c r="AF3" s="21"/>
      <c r="AG3" s="21" t="s">
        <v>394</v>
      </c>
      <c r="AH3" s="22" t="s">
        <v>432</v>
      </c>
      <c r="AI3" s="23"/>
      <c r="AJ3" s="23"/>
      <c r="AK3" s="352"/>
      <c r="AL3" s="14" t="s">
        <v>474</v>
      </c>
      <c r="AM3" s="24"/>
      <c r="AQ3" s="7"/>
    </row>
    <row r="4" spans="1:43" ht="176.25" customHeight="1" x14ac:dyDescent="0.55000000000000004">
      <c r="A4" s="417"/>
      <c r="B4" s="445"/>
      <c r="C4" s="244"/>
      <c r="D4" s="244"/>
      <c r="E4" s="244"/>
      <c r="F4" s="252"/>
      <c r="G4" s="244"/>
      <c r="H4" s="244"/>
      <c r="I4" s="244"/>
      <c r="J4" s="244"/>
      <c r="K4" s="247"/>
      <c r="L4" s="247"/>
      <c r="M4" s="247"/>
      <c r="N4" s="257"/>
      <c r="O4" s="446"/>
      <c r="P4" s="244"/>
      <c r="Q4" s="12" t="s">
        <v>365</v>
      </c>
      <c r="R4" s="13">
        <v>139625</v>
      </c>
      <c r="S4" s="14" t="s">
        <v>474</v>
      </c>
      <c r="T4" s="13">
        <f>20*10</f>
        <v>200</v>
      </c>
      <c r="U4" s="13">
        <v>139625</v>
      </c>
      <c r="V4" s="15">
        <v>0</v>
      </c>
      <c r="W4" s="16">
        <f>+V4/U4</f>
        <v>0</v>
      </c>
      <c r="X4" s="244"/>
      <c r="Y4" s="244"/>
      <c r="Z4" s="244"/>
      <c r="AA4" s="17">
        <v>47407536</v>
      </c>
      <c r="AB4" s="18" t="s">
        <v>482</v>
      </c>
      <c r="AC4" s="25"/>
      <c r="AD4" s="18" t="s">
        <v>483</v>
      </c>
      <c r="AE4" s="243"/>
      <c r="AF4" s="284"/>
      <c r="AG4" s="22" t="s">
        <v>394</v>
      </c>
      <c r="AH4" s="22" t="s">
        <v>432</v>
      </c>
      <c r="AI4" s="276"/>
      <c r="AJ4" s="288"/>
      <c r="AK4" s="352"/>
      <c r="AL4" s="14" t="s">
        <v>474</v>
      </c>
      <c r="AM4" s="26"/>
      <c r="AQ4" s="7"/>
    </row>
    <row r="5" spans="1:43" ht="96" customHeight="1" x14ac:dyDescent="0.55000000000000004">
      <c r="A5" s="417"/>
      <c r="B5" s="445"/>
      <c r="C5" s="244"/>
      <c r="D5" s="244"/>
      <c r="E5" s="244"/>
      <c r="F5" s="252"/>
      <c r="G5" s="244"/>
      <c r="H5" s="244"/>
      <c r="I5" s="244"/>
      <c r="J5" s="244"/>
      <c r="K5" s="247"/>
      <c r="L5" s="247"/>
      <c r="M5" s="247"/>
      <c r="N5" s="257"/>
      <c r="O5" s="446"/>
      <c r="P5" s="244"/>
      <c r="Q5" s="12" t="s">
        <v>366</v>
      </c>
      <c r="R5" s="13">
        <v>6</v>
      </c>
      <c r="S5" s="14" t="s">
        <v>475</v>
      </c>
      <c r="T5" s="13">
        <f>20*10</f>
        <v>200</v>
      </c>
      <c r="U5" s="13" t="s">
        <v>251</v>
      </c>
      <c r="V5" s="15" t="s">
        <v>251</v>
      </c>
      <c r="W5" s="27" t="s">
        <v>251</v>
      </c>
      <c r="X5" s="244"/>
      <c r="Y5" s="244"/>
      <c r="Z5" s="244"/>
      <c r="AA5" s="17">
        <v>23703768</v>
      </c>
      <c r="AB5" s="18" t="s">
        <v>482</v>
      </c>
      <c r="AC5" s="25"/>
      <c r="AD5" s="18" t="s">
        <v>483</v>
      </c>
      <c r="AE5" s="244"/>
      <c r="AF5" s="286"/>
      <c r="AG5" s="22" t="s">
        <v>394</v>
      </c>
      <c r="AH5" s="22" t="s">
        <v>432</v>
      </c>
      <c r="AI5" s="277"/>
      <c r="AJ5" s="307"/>
      <c r="AK5" s="352"/>
      <c r="AL5" s="14" t="s">
        <v>474</v>
      </c>
      <c r="AM5" s="26"/>
      <c r="AQ5" s="7"/>
    </row>
    <row r="6" spans="1:43" ht="96" customHeight="1" x14ac:dyDescent="0.55000000000000004">
      <c r="A6" s="417"/>
      <c r="B6" s="445"/>
      <c r="C6" s="244"/>
      <c r="D6" s="244"/>
      <c r="E6" s="244"/>
      <c r="F6" s="252"/>
      <c r="G6" s="244"/>
      <c r="H6" s="244"/>
      <c r="I6" s="244"/>
      <c r="J6" s="244"/>
      <c r="K6" s="247"/>
      <c r="L6" s="247"/>
      <c r="M6" s="247"/>
      <c r="N6" s="257"/>
      <c r="O6" s="446"/>
      <c r="P6" s="244"/>
      <c r="Q6" s="12" t="s">
        <v>367</v>
      </c>
      <c r="R6" s="13">
        <v>1</v>
      </c>
      <c r="S6" s="14" t="s">
        <v>476</v>
      </c>
      <c r="T6" s="13">
        <f>20*6</f>
        <v>120</v>
      </c>
      <c r="U6" s="13" t="s">
        <v>251</v>
      </c>
      <c r="V6" s="15" t="s">
        <v>251</v>
      </c>
      <c r="W6" s="27" t="s">
        <v>251</v>
      </c>
      <c r="X6" s="244"/>
      <c r="Y6" s="244"/>
      <c r="Z6" s="244"/>
      <c r="AA6" s="17">
        <v>72626478309</v>
      </c>
      <c r="AB6" s="18" t="s">
        <v>427</v>
      </c>
      <c r="AC6" s="25"/>
      <c r="AD6" s="18" t="s">
        <v>483</v>
      </c>
      <c r="AE6" s="244"/>
      <c r="AF6" s="286"/>
      <c r="AG6" s="22" t="s">
        <v>394</v>
      </c>
      <c r="AH6" s="22" t="s">
        <v>484</v>
      </c>
      <c r="AI6" s="277"/>
      <c r="AJ6" s="307"/>
      <c r="AK6" s="352"/>
      <c r="AL6" s="14" t="s">
        <v>474</v>
      </c>
      <c r="AM6" s="26"/>
      <c r="AQ6" s="7"/>
    </row>
    <row r="7" spans="1:43" ht="96" customHeight="1" x14ac:dyDescent="0.55000000000000004">
      <c r="A7" s="417"/>
      <c r="B7" s="445"/>
      <c r="C7" s="244"/>
      <c r="D7" s="244"/>
      <c r="E7" s="244"/>
      <c r="F7" s="252"/>
      <c r="G7" s="244"/>
      <c r="H7" s="244"/>
      <c r="I7" s="244"/>
      <c r="J7" s="244"/>
      <c r="K7" s="247"/>
      <c r="L7" s="247"/>
      <c r="M7" s="247"/>
      <c r="N7" s="257"/>
      <c r="O7" s="446"/>
      <c r="P7" s="244"/>
      <c r="Q7" s="12" t="s">
        <v>368</v>
      </c>
      <c r="R7" s="13">
        <v>1</v>
      </c>
      <c r="S7" s="14" t="s">
        <v>475</v>
      </c>
      <c r="T7" s="13">
        <v>20</v>
      </c>
      <c r="U7" s="13" t="s">
        <v>251</v>
      </c>
      <c r="V7" s="15" t="s">
        <v>251</v>
      </c>
      <c r="W7" s="27" t="s">
        <v>251</v>
      </c>
      <c r="X7" s="244"/>
      <c r="Y7" s="244"/>
      <c r="Z7" s="244"/>
      <c r="AA7" s="17">
        <v>84098359.500000358</v>
      </c>
      <c r="AB7" s="18" t="s">
        <v>482</v>
      </c>
      <c r="AC7" s="25"/>
      <c r="AD7" s="18" t="s">
        <v>483</v>
      </c>
      <c r="AE7" s="244"/>
      <c r="AF7" s="286"/>
      <c r="AG7" s="22" t="s">
        <v>394</v>
      </c>
      <c r="AH7" s="22" t="s">
        <v>485</v>
      </c>
      <c r="AI7" s="277"/>
      <c r="AJ7" s="307"/>
      <c r="AK7" s="352"/>
      <c r="AL7" s="14" t="s">
        <v>474</v>
      </c>
      <c r="AM7" s="26"/>
      <c r="AQ7" s="7"/>
    </row>
    <row r="8" spans="1:43" ht="96" customHeight="1" x14ac:dyDescent="0.55000000000000004">
      <c r="A8" s="417"/>
      <c r="B8" s="445"/>
      <c r="C8" s="244"/>
      <c r="D8" s="244"/>
      <c r="E8" s="244"/>
      <c r="F8" s="252"/>
      <c r="G8" s="244"/>
      <c r="H8" s="244"/>
      <c r="I8" s="244"/>
      <c r="J8" s="244"/>
      <c r="K8" s="247"/>
      <c r="L8" s="247"/>
      <c r="M8" s="247"/>
      <c r="N8" s="257"/>
      <c r="O8" s="446"/>
      <c r="P8" s="244"/>
      <c r="Q8" s="12" t="s">
        <v>369</v>
      </c>
      <c r="R8" s="13">
        <v>6</v>
      </c>
      <c r="S8" s="14" t="s">
        <v>477</v>
      </c>
      <c r="T8" s="13">
        <f>20*6</f>
        <v>120</v>
      </c>
      <c r="U8" s="13" t="s">
        <v>251</v>
      </c>
      <c r="V8" s="15" t="s">
        <v>251</v>
      </c>
      <c r="W8" s="27" t="s">
        <v>251</v>
      </c>
      <c r="X8" s="244"/>
      <c r="Y8" s="244"/>
      <c r="Z8" s="244"/>
      <c r="AA8" s="17">
        <v>185687820</v>
      </c>
      <c r="AB8" s="18" t="s">
        <v>482</v>
      </c>
      <c r="AC8" s="25"/>
      <c r="AD8" s="18" t="s">
        <v>483</v>
      </c>
      <c r="AE8" s="244"/>
      <c r="AF8" s="286"/>
      <c r="AG8" s="22" t="s">
        <v>394</v>
      </c>
      <c r="AH8" s="22" t="s">
        <v>486</v>
      </c>
      <c r="AI8" s="277"/>
      <c r="AJ8" s="307"/>
      <c r="AK8" s="352"/>
      <c r="AL8" s="14" t="s">
        <v>474</v>
      </c>
      <c r="AM8" s="26"/>
      <c r="AQ8" s="7"/>
    </row>
    <row r="9" spans="1:43" ht="96" customHeight="1" x14ac:dyDescent="0.55000000000000004">
      <c r="A9" s="417"/>
      <c r="B9" s="445"/>
      <c r="C9" s="244"/>
      <c r="D9" s="244"/>
      <c r="E9" s="244"/>
      <c r="F9" s="252"/>
      <c r="G9" s="244"/>
      <c r="H9" s="244"/>
      <c r="I9" s="244"/>
      <c r="J9" s="244"/>
      <c r="K9" s="247"/>
      <c r="L9" s="247"/>
      <c r="M9" s="247"/>
      <c r="N9" s="257"/>
      <c r="O9" s="446"/>
      <c r="P9" s="244"/>
      <c r="Q9" s="12" t="s">
        <v>370</v>
      </c>
      <c r="R9" s="13">
        <v>1</v>
      </c>
      <c r="S9" s="14" t="s">
        <v>475</v>
      </c>
      <c r="T9" s="13">
        <v>20</v>
      </c>
      <c r="U9" s="13" t="s">
        <v>251</v>
      </c>
      <c r="V9" s="15" t="s">
        <v>251</v>
      </c>
      <c r="W9" s="27" t="s">
        <v>251</v>
      </c>
      <c r="X9" s="244"/>
      <c r="Y9" s="244"/>
      <c r="Z9" s="244"/>
      <c r="AA9" s="17">
        <v>533175706.5</v>
      </c>
      <c r="AB9" s="18" t="s">
        <v>482</v>
      </c>
      <c r="AC9" s="25"/>
      <c r="AD9" s="18" t="s">
        <v>483</v>
      </c>
      <c r="AE9" s="244"/>
      <c r="AF9" s="286"/>
      <c r="AG9" s="22" t="s">
        <v>394</v>
      </c>
      <c r="AH9" s="22" t="s">
        <v>432</v>
      </c>
      <c r="AI9" s="277"/>
      <c r="AJ9" s="307"/>
      <c r="AK9" s="352"/>
      <c r="AL9" s="14" t="s">
        <v>474</v>
      </c>
      <c r="AM9" s="26"/>
      <c r="AQ9" s="7"/>
    </row>
    <row r="10" spans="1:43" ht="96" customHeight="1" x14ac:dyDescent="0.55000000000000004">
      <c r="A10" s="417"/>
      <c r="B10" s="445"/>
      <c r="C10" s="244"/>
      <c r="D10" s="244"/>
      <c r="E10" s="244"/>
      <c r="F10" s="252"/>
      <c r="G10" s="244"/>
      <c r="H10" s="244"/>
      <c r="I10" s="244"/>
      <c r="J10" s="244"/>
      <c r="K10" s="247"/>
      <c r="L10" s="247"/>
      <c r="M10" s="247"/>
      <c r="N10" s="257"/>
      <c r="O10" s="446"/>
      <c r="P10" s="244"/>
      <c r="Q10" s="12" t="s">
        <v>371</v>
      </c>
      <c r="R10" s="13">
        <v>1</v>
      </c>
      <c r="S10" s="14" t="s">
        <v>476</v>
      </c>
      <c r="T10" s="13">
        <f>20</f>
        <v>20</v>
      </c>
      <c r="U10" s="13" t="s">
        <v>251</v>
      </c>
      <c r="V10" s="15" t="s">
        <v>251</v>
      </c>
      <c r="W10" s="27" t="s">
        <v>251</v>
      </c>
      <c r="X10" s="244"/>
      <c r="Y10" s="244"/>
      <c r="Z10" s="244"/>
      <c r="AA10" s="17">
        <v>23703768</v>
      </c>
      <c r="AB10" s="18" t="s">
        <v>482</v>
      </c>
      <c r="AC10" s="25"/>
      <c r="AD10" s="18" t="s">
        <v>483</v>
      </c>
      <c r="AE10" s="244"/>
      <c r="AF10" s="286"/>
      <c r="AG10" s="22" t="s">
        <v>394</v>
      </c>
      <c r="AH10" s="22" t="s">
        <v>432</v>
      </c>
      <c r="AI10" s="277"/>
      <c r="AJ10" s="307"/>
      <c r="AK10" s="352"/>
      <c r="AL10" s="14" t="s">
        <v>474</v>
      </c>
      <c r="AM10" s="26"/>
      <c r="AQ10" s="7"/>
    </row>
    <row r="11" spans="1:43" ht="96" customHeight="1" x14ac:dyDescent="0.55000000000000004">
      <c r="A11" s="417"/>
      <c r="B11" s="445"/>
      <c r="C11" s="244"/>
      <c r="D11" s="244"/>
      <c r="E11" s="244"/>
      <c r="F11" s="252"/>
      <c r="G11" s="244"/>
      <c r="H11" s="244"/>
      <c r="I11" s="244"/>
      <c r="J11" s="244"/>
      <c r="K11" s="247"/>
      <c r="L11" s="247"/>
      <c r="M11" s="247"/>
      <c r="N11" s="257"/>
      <c r="O11" s="446"/>
      <c r="P11" s="244"/>
      <c r="Q11" s="12" t="s">
        <v>372</v>
      </c>
      <c r="R11" s="13">
        <v>3</v>
      </c>
      <c r="S11" s="14" t="s">
        <v>478</v>
      </c>
      <c r="T11" s="13">
        <f>20*4</f>
        <v>80</v>
      </c>
      <c r="U11" s="13" t="s">
        <v>251</v>
      </c>
      <c r="V11" s="15" t="s">
        <v>251</v>
      </c>
      <c r="W11" s="27" t="s">
        <v>251</v>
      </c>
      <c r="X11" s="244"/>
      <c r="Y11" s="244"/>
      <c r="Z11" s="244"/>
      <c r="AA11" s="17">
        <v>23703768</v>
      </c>
      <c r="AB11" s="18" t="s">
        <v>482</v>
      </c>
      <c r="AC11" s="25"/>
      <c r="AD11" s="18" t="s">
        <v>483</v>
      </c>
      <c r="AE11" s="244"/>
      <c r="AF11" s="286"/>
      <c r="AG11" s="22" t="s">
        <v>394</v>
      </c>
      <c r="AH11" s="22" t="s">
        <v>432</v>
      </c>
      <c r="AI11" s="277"/>
      <c r="AJ11" s="307"/>
      <c r="AK11" s="352"/>
      <c r="AL11" s="14" t="s">
        <v>474</v>
      </c>
      <c r="AM11" s="26"/>
      <c r="AQ11" s="7"/>
    </row>
    <row r="12" spans="1:43" ht="96" customHeight="1" x14ac:dyDescent="0.55000000000000004">
      <c r="A12" s="417"/>
      <c r="B12" s="445"/>
      <c r="C12" s="244"/>
      <c r="D12" s="244"/>
      <c r="E12" s="244"/>
      <c r="F12" s="252"/>
      <c r="G12" s="244"/>
      <c r="H12" s="244"/>
      <c r="I12" s="244"/>
      <c r="J12" s="244"/>
      <c r="K12" s="247"/>
      <c r="L12" s="247"/>
      <c r="M12" s="247"/>
      <c r="N12" s="257"/>
      <c r="O12" s="446"/>
      <c r="P12" s="244"/>
      <c r="Q12" s="12" t="s">
        <v>373</v>
      </c>
      <c r="R12" s="13">
        <v>1</v>
      </c>
      <c r="S12" s="14" t="s">
        <v>478</v>
      </c>
      <c r="T12" s="13">
        <f>20*5</f>
        <v>100</v>
      </c>
      <c r="U12" s="13" t="s">
        <v>251</v>
      </c>
      <c r="V12" s="15" t="s">
        <v>251</v>
      </c>
      <c r="W12" s="27" t="s">
        <v>251</v>
      </c>
      <c r="X12" s="244"/>
      <c r="Y12" s="244"/>
      <c r="Z12" s="244"/>
      <c r="AA12" s="17">
        <v>207407970</v>
      </c>
      <c r="AB12" s="18" t="s">
        <v>482</v>
      </c>
      <c r="AC12" s="25"/>
      <c r="AD12" s="18" t="s">
        <v>483</v>
      </c>
      <c r="AE12" s="244"/>
      <c r="AF12" s="286"/>
      <c r="AG12" s="22" t="s">
        <v>394</v>
      </c>
      <c r="AH12" s="22" t="s">
        <v>432</v>
      </c>
      <c r="AI12" s="277"/>
      <c r="AJ12" s="307"/>
      <c r="AK12" s="352"/>
      <c r="AL12" s="14" t="s">
        <v>474</v>
      </c>
      <c r="AM12" s="26"/>
      <c r="AQ12" s="7"/>
    </row>
    <row r="13" spans="1:43" ht="96" customHeight="1" x14ac:dyDescent="0.55000000000000004">
      <c r="A13" s="417"/>
      <c r="B13" s="445"/>
      <c r="C13" s="244"/>
      <c r="D13" s="244"/>
      <c r="E13" s="244"/>
      <c r="F13" s="252"/>
      <c r="G13" s="244"/>
      <c r="H13" s="244"/>
      <c r="I13" s="244"/>
      <c r="J13" s="244"/>
      <c r="K13" s="247"/>
      <c r="L13" s="247"/>
      <c r="M13" s="247"/>
      <c r="N13" s="257"/>
      <c r="O13" s="446"/>
      <c r="P13" s="244"/>
      <c r="Q13" s="12" t="s">
        <v>374</v>
      </c>
      <c r="R13" s="13">
        <v>1</v>
      </c>
      <c r="S13" s="14" t="s">
        <v>478</v>
      </c>
      <c r="T13" s="13">
        <f>20*5</f>
        <v>100</v>
      </c>
      <c r="U13" s="13" t="s">
        <v>251</v>
      </c>
      <c r="V13" s="15" t="s">
        <v>251</v>
      </c>
      <c r="W13" s="27" t="s">
        <v>251</v>
      </c>
      <c r="X13" s="244"/>
      <c r="Y13" s="244"/>
      <c r="Z13" s="244"/>
      <c r="AA13" s="17">
        <v>11851884</v>
      </c>
      <c r="AB13" s="18" t="s">
        <v>482</v>
      </c>
      <c r="AC13" s="25"/>
      <c r="AD13" s="18" t="s">
        <v>483</v>
      </c>
      <c r="AE13" s="244"/>
      <c r="AF13" s="286"/>
      <c r="AG13" s="22" t="s">
        <v>394</v>
      </c>
      <c r="AH13" s="22" t="s">
        <v>432</v>
      </c>
      <c r="AI13" s="277"/>
      <c r="AJ13" s="307"/>
      <c r="AK13" s="352"/>
      <c r="AL13" s="14" t="s">
        <v>474</v>
      </c>
      <c r="AM13" s="26"/>
      <c r="AQ13" s="7"/>
    </row>
    <row r="14" spans="1:43" ht="96" customHeight="1" x14ac:dyDescent="0.55000000000000004">
      <c r="A14" s="417"/>
      <c r="B14" s="445"/>
      <c r="C14" s="244"/>
      <c r="D14" s="244"/>
      <c r="E14" s="244"/>
      <c r="F14" s="252"/>
      <c r="G14" s="244"/>
      <c r="H14" s="244"/>
      <c r="I14" s="244"/>
      <c r="J14" s="244"/>
      <c r="K14" s="247"/>
      <c r="L14" s="247"/>
      <c r="M14" s="247"/>
      <c r="N14" s="257"/>
      <c r="O14" s="446"/>
      <c r="P14" s="244"/>
      <c r="Q14" s="12" t="s">
        <v>375</v>
      </c>
      <c r="R14" s="13">
        <v>35</v>
      </c>
      <c r="S14" s="14" t="s">
        <v>477</v>
      </c>
      <c r="T14" s="13">
        <f>20*4</f>
        <v>80</v>
      </c>
      <c r="U14" s="13" t="s">
        <v>251</v>
      </c>
      <c r="V14" s="15" t="s">
        <v>251</v>
      </c>
      <c r="W14" s="27" t="s">
        <v>251</v>
      </c>
      <c r="X14" s="244"/>
      <c r="Y14" s="244"/>
      <c r="Z14" s="244"/>
      <c r="AA14" s="17">
        <v>11851884</v>
      </c>
      <c r="AB14" s="18" t="s">
        <v>482</v>
      </c>
      <c r="AC14" s="25"/>
      <c r="AD14" s="18" t="s">
        <v>483</v>
      </c>
      <c r="AE14" s="244"/>
      <c r="AF14" s="286"/>
      <c r="AG14" s="22" t="s">
        <v>394</v>
      </c>
      <c r="AH14" s="22" t="s">
        <v>432</v>
      </c>
      <c r="AI14" s="277"/>
      <c r="AJ14" s="307"/>
      <c r="AK14" s="352"/>
      <c r="AL14" s="14" t="s">
        <v>474</v>
      </c>
      <c r="AM14" s="26"/>
      <c r="AQ14" s="7"/>
    </row>
    <row r="15" spans="1:43" ht="88.5" customHeight="1" x14ac:dyDescent="0.55000000000000004">
      <c r="A15" s="417"/>
      <c r="B15" s="445"/>
      <c r="C15" s="244"/>
      <c r="D15" s="244"/>
      <c r="E15" s="244"/>
      <c r="F15" s="252"/>
      <c r="G15" s="244"/>
      <c r="H15" s="244"/>
      <c r="I15" s="244"/>
      <c r="J15" s="244"/>
      <c r="K15" s="247"/>
      <c r="L15" s="247"/>
      <c r="M15" s="247"/>
      <c r="N15" s="257"/>
      <c r="O15" s="446"/>
      <c r="P15" s="244"/>
      <c r="Q15" s="12" t="s">
        <v>376</v>
      </c>
      <c r="R15" s="13">
        <f>35*30</f>
        <v>1050</v>
      </c>
      <c r="S15" s="14" t="s">
        <v>475</v>
      </c>
      <c r="T15" s="13">
        <v>180</v>
      </c>
      <c r="U15" s="13">
        <v>6532</v>
      </c>
      <c r="V15" s="13">
        <v>0</v>
      </c>
      <c r="W15" s="16">
        <f>+V15/U15</f>
        <v>0</v>
      </c>
      <c r="X15" s="244"/>
      <c r="Y15" s="244"/>
      <c r="Z15" s="245"/>
      <c r="AA15" s="17">
        <v>23703768</v>
      </c>
      <c r="AB15" s="18" t="s">
        <v>482</v>
      </c>
      <c r="AC15" s="25"/>
      <c r="AD15" s="18" t="s">
        <v>483</v>
      </c>
      <c r="AE15" s="244"/>
      <c r="AF15" s="286"/>
      <c r="AG15" s="22" t="s">
        <v>394</v>
      </c>
      <c r="AH15" s="22" t="s">
        <v>432</v>
      </c>
      <c r="AI15" s="277"/>
      <c r="AJ15" s="307"/>
      <c r="AK15" s="352"/>
      <c r="AL15" s="14" t="s">
        <v>474</v>
      </c>
      <c r="AM15" s="26"/>
      <c r="AQ15" s="7"/>
    </row>
    <row r="16" spans="1:43" ht="105" customHeight="1" x14ac:dyDescent="0.55000000000000004">
      <c r="A16" s="417"/>
      <c r="B16" s="445"/>
      <c r="C16" s="244"/>
      <c r="D16" s="244"/>
      <c r="E16" s="244"/>
      <c r="F16" s="252"/>
      <c r="G16" s="244"/>
      <c r="H16" s="244"/>
      <c r="I16" s="244"/>
      <c r="J16" s="244"/>
      <c r="K16" s="247"/>
      <c r="L16" s="247"/>
      <c r="M16" s="247"/>
      <c r="N16" s="243" t="s">
        <v>30</v>
      </c>
      <c r="O16" s="267">
        <v>2020130010085</v>
      </c>
      <c r="P16" s="243" t="s">
        <v>31</v>
      </c>
      <c r="Q16" s="12" t="s">
        <v>354</v>
      </c>
      <c r="R16" s="13">
        <v>4</v>
      </c>
      <c r="S16" s="14" t="s">
        <v>477</v>
      </c>
      <c r="T16" s="13">
        <f>20*4</f>
        <v>80</v>
      </c>
      <c r="U16" s="13" t="s">
        <v>251</v>
      </c>
      <c r="V16" s="15" t="s">
        <v>251</v>
      </c>
      <c r="W16" s="27" t="s">
        <v>251</v>
      </c>
      <c r="X16" s="18"/>
      <c r="Y16" s="254" t="s">
        <v>32</v>
      </c>
      <c r="Z16" s="243" t="s">
        <v>33</v>
      </c>
      <c r="AA16" s="17">
        <v>17777826</v>
      </c>
      <c r="AB16" s="18" t="s">
        <v>482</v>
      </c>
      <c r="AC16" s="29"/>
      <c r="AD16" s="18" t="s">
        <v>487</v>
      </c>
      <c r="AE16" s="243"/>
      <c r="AF16" s="432"/>
      <c r="AG16" s="22" t="s">
        <v>394</v>
      </c>
      <c r="AH16" s="22" t="s">
        <v>432</v>
      </c>
      <c r="AI16" s="276"/>
      <c r="AJ16" s="288"/>
      <c r="AK16" s="352"/>
      <c r="AL16" s="30" t="s">
        <v>474</v>
      </c>
      <c r="AM16" s="26"/>
      <c r="AQ16" s="7"/>
    </row>
    <row r="17" spans="1:43" ht="147.75" customHeight="1" x14ac:dyDescent="0.55000000000000004">
      <c r="A17" s="417"/>
      <c r="B17" s="445"/>
      <c r="C17" s="244"/>
      <c r="D17" s="244"/>
      <c r="E17" s="244"/>
      <c r="F17" s="252"/>
      <c r="G17" s="244"/>
      <c r="H17" s="244"/>
      <c r="I17" s="244"/>
      <c r="J17" s="244"/>
      <c r="K17" s="247"/>
      <c r="L17" s="247"/>
      <c r="M17" s="247"/>
      <c r="N17" s="244"/>
      <c r="O17" s="268"/>
      <c r="P17" s="244"/>
      <c r="Q17" s="12" t="s">
        <v>355</v>
      </c>
      <c r="R17" s="13">
        <v>1</v>
      </c>
      <c r="S17" s="14" t="s">
        <v>478</v>
      </c>
      <c r="T17" s="13">
        <f>2*50</f>
        <v>100</v>
      </c>
      <c r="U17" s="13" t="s">
        <v>251</v>
      </c>
      <c r="V17" s="15" t="s">
        <v>251</v>
      </c>
      <c r="W17" s="27" t="s">
        <v>251</v>
      </c>
      <c r="X17" s="18"/>
      <c r="Y17" s="255"/>
      <c r="Z17" s="244"/>
      <c r="AA17" s="17">
        <v>17777826</v>
      </c>
      <c r="AB17" s="18" t="s">
        <v>482</v>
      </c>
      <c r="AC17" s="29"/>
      <c r="AD17" s="18" t="s">
        <v>487</v>
      </c>
      <c r="AE17" s="244"/>
      <c r="AF17" s="433"/>
      <c r="AG17" s="22" t="s">
        <v>394</v>
      </c>
      <c r="AH17" s="22" t="s">
        <v>432</v>
      </c>
      <c r="AI17" s="277"/>
      <c r="AJ17" s="307"/>
      <c r="AK17" s="352"/>
      <c r="AL17" s="30" t="s">
        <v>474</v>
      </c>
      <c r="AM17" s="26"/>
      <c r="AQ17" s="7"/>
    </row>
    <row r="18" spans="1:43" ht="147.75" customHeight="1" x14ac:dyDescent="0.55000000000000004">
      <c r="A18" s="417"/>
      <c r="B18" s="445"/>
      <c r="C18" s="244"/>
      <c r="D18" s="244"/>
      <c r="E18" s="244"/>
      <c r="F18" s="252"/>
      <c r="G18" s="244"/>
      <c r="H18" s="244"/>
      <c r="I18" s="244"/>
      <c r="J18" s="244"/>
      <c r="K18" s="247"/>
      <c r="L18" s="247"/>
      <c r="M18" s="247"/>
      <c r="N18" s="244"/>
      <c r="O18" s="268"/>
      <c r="P18" s="244"/>
      <c r="Q18" s="12" t="s">
        <v>356</v>
      </c>
      <c r="R18" s="13">
        <v>35</v>
      </c>
      <c r="S18" s="14" t="s">
        <v>476</v>
      </c>
      <c r="T18" s="13">
        <f>4*20</f>
        <v>80</v>
      </c>
      <c r="U18" s="13" t="s">
        <v>251</v>
      </c>
      <c r="V18" s="15" t="s">
        <v>251</v>
      </c>
      <c r="W18" s="27" t="s">
        <v>251</v>
      </c>
      <c r="X18" s="18"/>
      <c r="Y18" s="255"/>
      <c r="Z18" s="244"/>
      <c r="AA18" s="17">
        <v>59145436</v>
      </c>
      <c r="AB18" s="18" t="s">
        <v>482</v>
      </c>
      <c r="AC18" s="29"/>
      <c r="AD18" s="18" t="s">
        <v>487</v>
      </c>
      <c r="AE18" s="244"/>
      <c r="AF18" s="433"/>
      <c r="AG18" s="22" t="s">
        <v>394</v>
      </c>
      <c r="AH18" s="22" t="s">
        <v>484</v>
      </c>
      <c r="AI18" s="277"/>
      <c r="AJ18" s="307"/>
      <c r="AK18" s="352"/>
      <c r="AL18" s="30" t="s">
        <v>475</v>
      </c>
      <c r="AM18" s="26"/>
      <c r="AQ18" s="7"/>
    </row>
    <row r="19" spans="1:43" ht="147.75" customHeight="1" x14ac:dyDescent="0.55000000000000004">
      <c r="A19" s="417"/>
      <c r="B19" s="445"/>
      <c r="C19" s="244"/>
      <c r="D19" s="244"/>
      <c r="E19" s="244"/>
      <c r="F19" s="252"/>
      <c r="G19" s="244"/>
      <c r="H19" s="244"/>
      <c r="I19" s="244"/>
      <c r="J19" s="244"/>
      <c r="K19" s="247"/>
      <c r="L19" s="247"/>
      <c r="M19" s="247"/>
      <c r="N19" s="244"/>
      <c r="O19" s="268"/>
      <c r="P19" s="244"/>
      <c r="Q19" s="12" t="s">
        <v>357</v>
      </c>
      <c r="R19" s="13">
        <v>1050</v>
      </c>
      <c r="S19" s="14" t="s">
        <v>478</v>
      </c>
      <c r="T19" s="13">
        <f>5*20</f>
        <v>100</v>
      </c>
      <c r="U19" s="13" t="s">
        <v>251</v>
      </c>
      <c r="V19" s="15" t="s">
        <v>251</v>
      </c>
      <c r="W19" s="27" t="s">
        <v>251</v>
      </c>
      <c r="X19" s="18"/>
      <c r="Y19" s="255"/>
      <c r="Z19" s="244"/>
      <c r="AA19" s="17">
        <v>1334628117</v>
      </c>
      <c r="AB19" s="18" t="s">
        <v>482</v>
      </c>
      <c r="AC19" s="29"/>
      <c r="AD19" s="18" t="s">
        <v>487</v>
      </c>
      <c r="AE19" s="244"/>
      <c r="AF19" s="433"/>
      <c r="AG19" s="22" t="s">
        <v>394</v>
      </c>
      <c r="AH19" s="22" t="s">
        <v>484</v>
      </c>
      <c r="AI19" s="277"/>
      <c r="AJ19" s="307"/>
      <c r="AK19" s="352"/>
      <c r="AL19" s="30" t="s">
        <v>474</v>
      </c>
      <c r="AM19" s="26"/>
      <c r="AQ19" s="7"/>
    </row>
    <row r="20" spans="1:43" ht="147.75" customHeight="1" x14ac:dyDescent="0.55000000000000004">
      <c r="A20" s="417"/>
      <c r="B20" s="445"/>
      <c r="C20" s="244"/>
      <c r="D20" s="244"/>
      <c r="E20" s="244"/>
      <c r="F20" s="252"/>
      <c r="G20" s="244"/>
      <c r="H20" s="244"/>
      <c r="I20" s="244"/>
      <c r="J20" s="244"/>
      <c r="K20" s="247"/>
      <c r="L20" s="247"/>
      <c r="M20" s="247"/>
      <c r="N20" s="244"/>
      <c r="O20" s="268"/>
      <c r="P20" s="244"/>
      <c r="Q20" s="12" t="s">
        <v>358</v>
      </c>
      <c r="R20" s="13">
        <v>4</v>
      </c>
      <c r="S20" s="14" t="s">
        <v>478</v>
      </c>
      <c r="T20" s="13">
        <f>4*20</f>
        <v>80</v>
      </c>
      <c r="U20" s="13" t="s">
        <v>251</v>
      </c>
      <c r="V20" s="15" t="s">
        <v>251</v>
      </c>
      <c r="W20" s="27" t="s">
        <v>251</v>
      </c>
      <c r="X20" s="18"/>
      <c r="Y20" s="255"/>
      <c r="Z20" s="244"/>
      <c r="AA20" s="17">
        <v>27162631.733333327</v>
      </c>
      <c r="AB20" s="18" t="s">
        <v>482</v>
      </c>
      <c r="AC20" s="29"/>
      <c r="AD20" s="18" t="s">
        <v>487</v>
      </c>
      <c r="AE20" s="244"/>
      <c r="AF20" s="433"/>
      <c r="AG20" s="22" t="s">
        <v>394</v>
      </c>
      <c r="AH20" s="22" t="s">
        <v>432</v>
      </c>
      <c r="AI20" s="277"/>
      <c r="AJ20" s="307"/>
      <c r="AK20" s="352"/>
      <c r="AL20" s="30" t="s">
        <v>474</v>
      </c>
      <c r="AM20" s="26"/>
      <c r="AQ20" s="7"/>
    </row>
    <row r="21" spans="1:43" ht="147.75" customHeight="1" x14ac:dyDescent="0.55000000000000004">
      <c r="A21" s="417"/>
      <c r="B21" s="445"/>
      <c r="C21" s="244"/>
      <c r="D21" s="244"/>
      <c r="E21" s="244"/>
      <c r="F21" s="252"/>
      <c r="G21" s="244"/>
      <c r="H21" s="244"/>
      <c r="I21" s="244"/>
      <c r="J21" s="244"/>
      <c r="K21" s="247"/>
      <c r="L21" s="247"/>
      <c r="M21" s="247"/>
      <c r="N21" s="244"/>
      <c r="O21" s="268"/>
      <c r="P21" s="244"/>
      <c r="Q21" s="12" t="s">
        <v>359</v>
      </c>
      <c r="R21" s="13">
        <v>1</v>
      </c>
      <c r="S21" s="14" t="s">
        <v>476</v>
      </c>
      <c r="T21" s="13">
        <f>20*4</f>
        <v>80</v>
      </c>
      <c r="U21" s="13" t="s">
        <v>251</v>
      </c>
      <c r="V21" s="15" t="s">
        <v>251</v>
      </c>
      <c r="W21" s="27" t="s">
        <v>251</v>
      </c>
      <c r="X21" s="18"/>
      <c r="Y21" s="255"/>
      <c r="Z21" s="244"/>
      <c r="AA21" s="17">
        <v>63136972.799999997</v>
      </c>
      <c r="AB21" s="18" t="s">
        <v>482</v>
      </c>
      <c r="AC21" s="29"/>
      <c r="AD21" s="18" t="s">
        <v>487</v>
      </c>
      <c r="AE21" s="244"/>
      <c r="AF21" s="433"/>
      <c r="AG21" s="22" t="s">
        <v>394</v>
      </c>
      <c r="AH21" s="22" t="s">
        <v>432</v>
      </c>
      <c r="AI21" s="277"/>
      <c r="AJ21" s="307"/>
      <c r="AK21" s="352"/>
      <c r="AL21" s="30" t="s">
        <v>474</v>
      </c>
      <c r="AM21" s="26"/>
      <c r="AQ21" s="7"/>
    </row>
    <row r="22" spans="1:43" ht="147.75" customHeight="1" x14ac:dyDescent="0.55000000000000004">
      <c r="A22" s="417"/>
      <c r="B22" s="445"/>
      <c r="C22" s="244"/>
      <c r="D22" s="244"/>
      <c r="E22" s="244"/>
      <c r="F22" s="252"/>
      <c r="G22" s="244"/>
      <c r="H22" s="244"/>
      <c r="I22" s="244"/>
      <c r="J22" s="244"/>
      <c r="K22" s="247"/>
      <c r="L22" s="247"/>
      <c r="M22" s="247"/>
      <c r="N22" s="244"/>
      <c r="O22" s="268"/>
      <c r="P22" s="244"/>
      <c r="Q22" s="12" t="s">
        <v>360</v>
      </c>
      <c r="R22" s="31">
        <v>4</v>
      </c>
      <c r="S22" s="14" t="s">
        <v>476</v>
      </c>
      <c r="T22" s="13">
        <f>4*20</f>
        <v>80</v>
      </c>
      <c r="U22" s="13" t="s">
        <v>251</v>
      </c>
      <c r="V22" s="15" t="s">
        <v>251</v>
      </c>
      <c r="W22" s="27" t="s">
        <v>251</v>
      </c>
      <c r="X22" s="18"/>
      <c r="Y22" s="255"/>
      <c r="Z22" s="244"/>
      <c r="AA22" s="17">
        <v>77111814.533333331</v>
      </c>
      <c r="AB22" s="18" t="s">
        <v>482</v>
      </c>
      <c r="AC22" s="29"/>
      <c r="AD22" s="18" t="s">
        <v>487</v>
      </c>
      <c r="AE22" s="244"/>
      <c r="AF22" s="433"/>
      <c r="AG22" s="22" t="s">
        <v>394</v>
      </c>
      <c r="AH22" s="22" t="s">
        <v>432</v>
      </c>
      <c r="AI22" s="277"/>
      <c r="AJ22" s="307"/>
      <c r="AK22" s="352"/>
      <c r="AL22" s="30" t="s">
        <v>474</v>
      </c>
      <c r="AM22" s="26"/>
      <c r="AQ22" s="7"/>
    </row>
    <row r="23" spans="1:43" ht="147.75" customHeight="1" x14ac:dyDescent="0.55000000000000004">
      <c r="A23" s="417"/>
      <c r="B23" s="445"/>
      <c r="C23" s="244"/>
      <c r="D23" s="244"/>
      <c r="E23" s="244"/>
      <c r="F23" s="252"/>
      <c r="G23" s="244"/>
      <c r="H23" s="244"/>
      <c r="I23" s="244"/>
      <c r="J23" s="244"/>
      <c r="K23" s="247"/>
      <c r="L23" s="247"/>
      <c r="M23" s="247"/>
      <c r="N23" s="244"/>
      <c r="O23" s="268"/>
      <c r="P23" s="244"/>
      <c r="Q23" s="12" t="s">
        <v>361</v>
      </c>
      <c r="R23" s="31">
        <v>1</v>
      </c>
      <c r="S23" s="14" t="s">
        <v>478</v>
      </c>
      <c r="T23" s="13">
        <f>5*20</f>
        <v>100</v>
      </c>
      <c r="U23" s="13" t="s">
        <v>251</v>
      </c>
      <c r="V23" s="15" t="s">
        <v>251</v>
      </c>
      <c r="W23" s="27" t="s">
        <v>251</v>
      </c>
      <c r="X23" s="18"/>
      <c r="Y23" s="255"/>
      <c r="Z23" s="244"/>
      <c r="AA23" s="17">
        <v>10522828.800000001</v>
      </c>
      <c r="AB23" s="18" t="s">
        <v>482</v>
      </c>
      <c r="AC23" s="29"/>
      <c r="AD23" s="18" t="s">
        <v>487</v>
      </c>
      <c r="AE23" s="244"/>
      <c r="AF23" s="433"/>
      <c r="AG23" s="22" t="s">
        <v>394</v>
      </c>
      <c r="AH23" s="22" t="s">
        <v>432</v>
      </c>
      <c r="AI23" s="277"/>
      <c r="AJ23" s="307"/>
      <c r="AK23" s="352"/>
      <c r="AL23" s="30" t="s">
        <v>474</v>
      </c>
      <c r="AM23" s="26"/>
      <c r="AQ23" s="7"/>
    </row>
    <row r="24" spans="1:43" ht="147.75" customHeight="1" x14ac:dyDescent="0.55000000000000004">
      <c r="A24" s="417"/>
      <c r="B24" s="445"/>
      <c r="C24" s="244"/>
      <c r="D24" s="244"/>
      <c r="E24" s="244"/>
      <c r="F24" s="252"/>
      <c r="G24" s="244"/>
      <c r="H24" s="244"/>
      <c r="I24" s="244"/>
      <c r="J24" s="244"/>
      <c r="K24" s="247"/>
      <c r="L24" s="247"/>
      <c r="M24" s="247"/>
      <c r="N24" s="244"/>
      <c r="O24" s="268"/>
      <c r="P24" s="244"/>
      <c r="Q24" s="12" t="s">
        <v>362</v>
      </c>
      <c r="R24" s="31">
        <v>1</v>
      </c>
      <c r="S24" s="14" t="s">
        <v>478</v>
      </c>
      <c r="T24" s="13">
        <f>4*20</f>
        <v>80</v>
      </c>
      <c r="U24" s="13" t="s">
        <v>251</v>
      </c>
      <c r="V24" s="15" t="s">
        <v>251</v>
      </c>
      <c r="W24" s="27" t="s">
        <v>251</v>
      </c>
      <c r="X24" s="18"/>
      <c r="Y24" s="255"/>
      <c r="Z24" s="244"/>
      <c r="AA24" s="17">
        <v>20222771.333333328</v>
      </c>
      <c r="AB24" s="18" t="s">
        <v>482</v>
      </c>
      <c r="AC24" s="29"/>
      <c r="AD24" s="18" t="s">
        <v>487</v>
      </c>
      <c r="AE24" s="244"/>
      <c r="AF24" s="433"/>
      <c r="AG24" s="22" t="s">
        <v>394</v>
      </c>
      <c r="AH24" s="22" t="s">
        <v>432</v>
      </c>
      <c r="AI24" s="277"/>
      <c r="AJ24" s="307"/>
      <c r="AK24" s="352"/>
      <c r="AL24" s="30" t="s">
        <v>474</v>
      </c>
      <c r="AM24" s="26"/>
      <c r="AQ24" s="7"/>
    </row>
    <row r="25" spans="1:43" ht="147.75" customHeight="1" x14ac:dyDescent="0.55000000000000004">
      <c r="A25" s="417"/>
      <c r="B25" s="445"/>
      <c r="C25" s="244"/>
      <c r="D25" s="244"/>
      <c r="E25" s="244"/>
      <c r="F25" s="252"/>
      <c r="G25" s="244"/>
      <c r="H25" s="244"/>
      <c r="I25" s="244"/>
      <c r="J25" s="244"/>
      <c r="K25" s="247"/>
      <c r="L25" s="247"/>
      <c r="M25" s="247"/>
      <c r="N25" s="245"/>
      <c r="O25" s="275"/>
      <c r="P25" s="245"/>
      <c r="Q25" s="12" t="s">
        <v>363</v>
      </c>
      <c r="R25" s="31">
        <v>1</v>
      </c>
      <c r="S25" s="14" t="s">
        <v>476</v>
      </c>
      <c r="T25" s="13">
        <f>20*4</f>
        <v>80</v>
      </c>
      <c r="U25" s="13" t="s">
        <v>251</v>
      </c>
      <c r="V25" s="15" t="s">
        <v>251</v>
      </c>
      <c r="W25" s="27" t="s">
        <v>251</v>
      </c>
      <c r="X25" s="18"/>
      <c r="Y25" s="255"/>
      <c r="Z25" s="244"/>
      <c r="AA25" s="17">
        <v>10522828.800000001</v>
      </c>
      <c r="AB25" s="18" t="s">
        <v>482</v>
      </c>
      <c r="AC25" s="29"/>
      <c r="AD25" s="18" t="s">
        <v>487</v>
      </c>
      <c r="AE25" s="244"/>
      <c r="AF25" s="433"/>
      <c r="AG25" s="22" t="s">
        <v>394</v>
      </c>
      <c r="AH25" s="22" t="s">
        <v>432</v>
      </c>
      <c r="AI25" s="277"/>
      <c r="AJ25" s="307"/>
      <c r="AK25" s="352"/>
      <c r="AL25" s="30" t="s">
        <v>474</v>
      </c>
      <c r="AM25" s="26"/>
      <c r="AQ25" s="7"/>
    </row>
    <row r="26" spans="1:43" ht="194.25" customHeight="1" x14ac:dyDescent="0.55000000000000004">
      <c r="A26" s="417"/>
      <c r="B26" s="445"/>
      <c r="C26" s="244"/>
      <c r="D26" s="244"/>
      <c r="E26" s="244"/>
      <c r="F26" s="252"/>
      <c r="G26" s="244"/>
      <c r="H26" s="244"/>
      <c r="I26" s="244"/>
      <c r="J26" s="244"/>
      <c r="K26" s="247"/>
      <c r="L26" s="247"/>
      <c r="M26" s="247"/>
      <c r="N26" s="260" t="s">
        <v>34</v>
      </c>
      <c r="O26" s="267">
        <v>2020130010057</v>
      </c>
      <c r="P26" s="243" t="s">
        <v>35</v>
      </c>
      <c r="Q26" s="243" t="s">
        <v>36</v>
      </c>
      <c r="R26" s="356">
        <v>81</v>
      </c>
      <c r="S26" s="357">
        <v>44562</v>
      </c>
      <c r="T26" s="362">
        <v>90</v>
      </c>
      <c r="U26" s="353">
        <v>101</v>
      </c>
      <c r="V26" s="266"/>
      <c r="W26" s="378">
        <v>0.2</v>
      </c>
      <c r="X26" s="267">
        <v>0</v>
      </c>
      <c r="Y26" s="243" t="s">
        <v>250</v>
      </c>
      <c r="Z26" s="243" t="s">
        <v>398</v>
      </c>
      <c r="AA26" s="281">
        <v>11094463362</v>
      </c>
      <c r="AB26" s="286" t="s">
        <v>399</v>
      </c>
      <c r="AC26" s="22" t="s">
        <v>400</v>
      </c>
      <c r="AD26" s="20" t="s">
        <v>404</v>
      </c>
      <c r="AE26" s="20"/>
      <c r="AF26" s="21"/>
      <c r="AG26" s="21" t="s">
        <v>251</v>
      </c>
      <c r="AH26" s="32" t="s">
        <v>251</v>
      </c>
      <c r="AI26" s="23"/>
      <c r="AJ26" s="23"/>
      <c r="AK26" s="352"/>
      <c r="AL26" s="33" t="s">
        <v>251</v>
      </c>
      <c r="AM26" s="33"/>
      <c r="AQ26" s="7"/>
    </row>
    <row r="27" spans="1:43" ht="208.5" customHeight="1" x14ac:dyDescent="0.55000000000000004">
      <c r="A27" s="417"/>
      <c r="B27" s="445"/>
      <c r="C27" s="244"/>
      <c r="D27" s="244"/>
      <c r="E27" s="244"/>
      <c r="F27" s="252"/>
      <c r="G27" s="244"/>
      <c r="H27" s="244"/>
      <c r="I27" s="244"/>
      <c r="J27" s="244"/>
      <c r="K27" s="247"/>
      <c r="L27" s="247"/>
      <c r="M27" s="247"/>
      <c r="N27" s="261"/>
      <c r="O27" s="268"/>
      <c r="P27" s="244"/>
      <c r="Q27" s="245"/>
      <c r="R27" s="356"/>
      <c r="S27" s="358"/>
      <c r="T27" s="362"/>
      <c r="U27" s="354"/>
      <c r="V27" s="266"/>
      <c r="W27" s="378"/>
      <c r="X27" s="268"/>
      <c r="Y27" s="244"/>
      <c r="Z27" s="244"/>
      <c r="AA27" s="283"/>
      <c r="AB27" s="286"/>
      <c r="AC27" s="34" t="s">
        <v>401</v>
      </c>
      <c r="AD27" s="35" t="s">
        <v>405</v>
      </c>
      <c r="AE27" s="36"/>
      <c r="AF27" s="37"/>
      <c r="AG27" s="38" t="s">
        <v>406</v>
      </c>
      <c r="AH27" s="39" t="s">
        <v>251</v>
      </c>
      <c r="AI27" s="40"/>
      <c r="AJ27" s="41"/>
      <c r="AK27" s="352"/>
      <c r="AL27" s="42">
        <v>36892</v>
      </c>
      <c r="AM27" s="43"/>
      <c r="AQ27" s="7"/>
    </row>
    <row r="28" spans="1:43" ht="118.5" customHeight="1" x14ac:dyDescent="0.55000000000000004">
      <c r="A28" s="417"/>
      <c r="B28" s="445"/>
      <c r="C28" s="244"/>
      <c r="D28" s="244"/>
      <c r="E28" s="244"/>
      <c r="F28" s="252"/>
      <c r="G28" s="244"/>
      <c r="H28" s="244"/>
      <c r="I28" s="244"/>
      <c r="J28" s="244"/>
      <c r="K28" s="247"/>
      <c r="L28" s="247"/>
      <c r="M28" s="247"/>
      <c r="N28" s="261"/>
      <c r="O28" s="268"/>
      <c r="P28" s="244"/>
      <c r="Q28" s="243" t="s">
        <v>267</v>
      </c>
      <c r="R28" s="305">
        <v>173</v>
      </c>
      <c r="S28" s="357">
        <v>44562</v>
      </c>
      <c r="T28" s="362">
        <v>90</v>
      </c>
      <c r="U28" s="353">
        <v>173</v>
      </c>
      <c r="V28" s="266"/>
      <c r="W28" s="378">
        <v>0.18</v>
      </c>
      <c r="X28" s="268"/>
      <c r="Y28" s="244"/>
      <c r="Z28" s="244"/>
      <c r="AA28" s="281">
        <v>9908712708</v>
      </c>
      <c r="AB28" s="286"/>
      <c r="AC28" s="284" t="s">
        <v>402</v>
      </c>
      <c r="AD28" s="260" t="s">
        <v>407</v>
      </c>
      <c r="AE28" s="36"/>
      <c r="AF28" s="37"/>
      <c r="AG28" s="38" t="s">
        <v>406</v>
      </c>
      <c r="AH28" s="39" t="s">
        <v>251</v>
      </c>
      <c r="AI28" s="40"/>
      <c r="AJ28" s="41"/>
      <c r="AK28" s="352"/>
      <c r="AL28" s="306">
        <v>36892</v>
      </c>
      <c r="AM28" s="44"/>
      <c r="AQ28" s="7"/>
    </row>
    <row r="29" spans="1:43" ht="116.25" customHeight="1" x14ac:dyDescent="0.55000000000000004">
      <c r="A29" s="417"/>
      <c r="B29" s="445"/>
      <c r="C29" s="244"/>
      <c r="D29" s="244"/>
      <c r="E29" s="244"/>
      <c r="F29" s="252"/>
      <c r="G29" s="244"/>
      <c r="H29" s="244"/>
      <c r="I29" s="244"/>
      <c r="J29" s="244"/>
      <c r="K29" s="247"/>
      <c r="L29" s="247"/>
      <c r="M29" s="247"/>
      <c r="N29" s="261"/>
      <c r="O29" s="268"/>
      <c r="P29" s="244"/>
      <c r="Q29" s="245"/>
      <c r="R29" s="305"/>
      <c r="S29" s="357"/>
      <c r="T29" s="362"/>
      <c r="U29" s="354"/>
      <c r="V29" s="266"/>
      <c r="W29" s="378"/>
      <c r="X29" s="268"/>
      <c r="Y29" s="244"/>
      <c r="Z29" s="244"/>
      <c r="AA29" s="283"/>
      <c r="AB29" s="286"/>
      <c r="AC29" s="285"/>
      <c r="AD29" s="262"/>
      <c r="AE29" s="45"/>
      <c r="AF29" s="46"/>
      <c r="AG29" s="47"/>
      <c r="AH29" s="48"/>
      <c r="AI29" s="49"/>
      <c r="AJ29" s="50"/>
      <c r="AK29" s="352"/>
      <c r="AL29" s="265"/>
      <c r="AM29" s="51"/>
      <c r="AQ29" s="7"/>
    </row>
    <row r="30" spans="1:43" ht="154.5" customHeight="1" x14ac:dyDescent="0.55000000000000004">
      <c r="A30" s="417"/>
      <c r="B30" s="445"/>
      <c r="C30" s="244"/>
      <c r="D30" s="244"/>
      <c r="E30" s="244"/>
      <c r="F30" s="252"/>
      <c r="G30" s="244"/>
      <c r="H30" s="244"/>
      <c r="I30" s="244"/>
      <c r="J30" s="244"/>
      <c r="K30" s="247"/>
      <c r="L30" s="247"/>
      <c r="M30" s="247"/>
      <c r="N30" s="261"/>
      <c r="O30" s="268"/>
      <c r="P30" s="244"/>
      <c r="Q30" s="243" t="s">
        <v>281</v>
      </c>
      <c r="R30" s="305">
        <v>105</v>
      </c>
      <c r="S30" s="357">
        <v>44562</v>
      </c>
      <c r="T30" s="353">
        <v>90</v>
      </c>
      <c r="U30" s="353">
        <v>173</v>
      </c>
      <c r="V30" s="266"/>
      <c r="W30" s="378">
        <v>0.57389999999999997</v>
      </c>
      <c r="X30" s="268"/>
      <c r="Y30" s="244"/>
      <c r="Z30" s="244"/>
      <c r="AA30" s="281">
        <v>31561695612</v>
      </c>
      <c r="AB30" s="286"/>
      <c r="AC30" s="284" t="s">
        <v>403</v>
      </c>
      <c r="AD30" s="52"/>
      <c r="AE30" s="20"/>
      <c r="AF30" s="53"/>
      <c r="AG30" s="258" t="s">
        <v>394</v>
      </c>
      <c r="AH30" s="32" t="s">
        <v>408</v>
      </c>
      <c r="AI30" s="54"/>
      <c r="AJ30" s="55"/>
      <c r="AK30" s="352"/>
      <c r="AL30" s="56" t="s">
        <v>412</v>
      </c>
      <c r="AM30" s="32" t="s">
        <v>413</v>
      </c>
      <c r="AQ30" s="7"/>
    </row>
    <row r="31" spans="1:43" ht="138.75" customHeight="1" x14ac:dyDescent="0.55000000000000004">
      <c r="A31" s="417"/>
      <c r="B31" s="445"/>
      <c r="C31" s="244"/>
      <c r="D31" s="244"/>
      <c r="E31" s="244"/>
      <c r="F31" s="252"/>
      <c r="G31" s="244"/>
      <c r="H31" s="244"/>
      <c r="I31" s="244"/>
      <c r="J31" s="244"/>
      <c r="K31" s="247"/>
      <c r="L31" s="247"/>
      <c r="M31" s="247"/>
      <c r="N31" s="261"/>
      <c r="O31" s="268"/>
      <c r="P31" s="244"/>
      <c r="Q31" s="244"/>
      <c r="R31" s="305"/>
      <c r="S31" s="358"/>
      <c r="T31" s="355"/>
      <c r="U31" s="355"/>
      <c r="V31" s="266"/>
      <c r="W31" s="378"/>
      <c r="X31" s="268"/>
      <c r="Y31" s="244"/>
      <c r="Z31" s="244"/>
      <c r="AA31" s="282"/>
      <c r="AB31" s="286"/>
      <c r="AC31" s="286"/>
      <c r="AD31" s="52" t="s">
        <v>409</v>
      </c>
      <c r="AE31" s="57"/>
      <c r="AF31" s="47"/>
      <c r="AG31" s="287"/>
      <c r="AH31" s="377" t="s">
        <v>410</v>
      </c>
      <c r="AI31" s="298"/>
      <c r="AJ31" s="58"/>
      <c r="AK31" s="352"/>
      <c r="AL31" s="59" t="s">
        <v>412</v>
      </c>
      <c r="AM31" s="376" t="s">
        <v>414</v>
      </c>
      <c r="AQ31" s="7"/>
    </row>
    <row r="32" spans="1:43" ht="93" customHeight="1" x14ac:dyDescent="0.55000000000000004">
      <c r="A32" s="417"/>
      <c r="B32" s="445"/>
      <c r="C32" s="244"/>
      <c r="D32" s="244"/>
      <c r="E32" s="244"/>
      <c r="F32" s="252"/>
      <c r="G32" s="244"/>
      <c r="H32" s="244"/>
      <c r="I32" s="244"/>
      <c r="J32" s="244"/>
      <c r="K32" s="247"/>
      <c r="L32" s="247"/>
      <c r="M32" s="247"/>
      <c r="N32" s="261"/>
      <c r="O32" s="268"/>
      <c r="P32" s="244"/>
      <c r="Q32" s="244"/>
      <c r="R32" s="305"/>
      <c r="S32" s="358"/>
      <c r="T32" s="355"/>
      <c r="U32" s="355"/>
      <c r="V32" s="266"/>
      <c r="W32" s="378"/>
      <c r="X32" s="268"/>
      <c r="Y32" s="244"/>
      <c r="Z32" s="244"/>
      <c r="AA32" s="282"/>
      <c r="AB32" s="286"/>
      <c r="AC32" s="286"/>
      <c r="AD32" s="52"/>
      <c r="AE32" s="57"/>
      <c r="AF32" s="21"/>
      <c r="AG32" s="287"/>
      <c r="AH32" s="377"/>
      <c r="AI32" s="298"/>
      <c r="AJ32" s="60"/>
      <c r="AK32" s="352"/>
      <c r="AL32" s="59"/>
      <c r="AM32" s="376"/>
      <c r="AQ32" s="7"/>
    </row>
    <row r="33" spans="1:43" ht="31.5" customHeight="1" x14ac:dyDescent="0.55000000000000004">
      <c r="A33" s="417"/>
      <c r="B33" s="445"/>
      <c r="C33" s="244"/>
      <c r="D33" s="244"/>
      <c r="E33" s="244"/>
      <c r="F33" s="252"/>
      <c r="G33" s="244"/>
      <c r="H33" s="244"/>
      <c r="I33" s="244"/>
      <c r="J33" s="244"/>
      <c r="K33" s="247"/>
      <c r="L33" s="247"/>
      <c r="M33" s="247"/>
      <c r="N33" s="261"/>
      <c r="O33" s="268"/>
      <c r="P33" s="244"/>
      <c r="Q33" s="244"/>
      <c r="R33" s="305"/>
      <c r="S33" s="358"/>
      <c r="T33" s="355"/>
      <c r="U33" s="355"/>
      <c r="V33" s="266"/>
      <c r="W33" s="378"/>
      <c r="X33" s="268"/>
      <c r="Y33" s="244"/>
      <c r="Z33" s="244"/>
      <c r="AA33" s="282"/>
      <c r="AB33" s="286"/>
      <c r="AC33" s="286"/>
      <c r="AD33" s="52"/>
      <c r="AE33" s="57"/>
      <c r="AF33" s="61"/>
      <c r="AG33" s="287"/>
      <c r="AH33" s="377"/>
      <c r="AI33" s="298"/>
      <c r="AJ33" s="60"/>
      <c r="AK33" s="352"/>
      <c r="AL33" s="59"/>
      <c r="AM33" s="376"/>
      <c r="AQ33" s="7"/>
    </row>
    <row r="34" spans="1:43" ht="114.75" customHeight="1" x14ac:dyDescent="0.55000000000000004">
      <c r="A34" s="417"/>
      <c r="B34" s="445"/>
      <c r="C34" s="244"/>
      <c r="D34" s="244"/>
      <c r="E34" s="244"/>
      <c r="F34" s="252"/>
      <c r="G34" s="244"/>
      <c r="H34" s="244"/>
      <c r="I34" s="244"/>
      <c r="J34" s="244"/>
      <c r="K34" s="247"/>
      <c r="L34" s="247"/>
      <c r="M34" s="247"/>
      <c r="N34" s="261"/>
      <c r="O34" s="268"/>
      <c r="P34" s="244"/>
      <c r="Q34" s="244"/>
      <c r="R34" s="305"/>
      <c r="S34" s="358"/>
      <c r="T34" s="355"/>
      <c r="U34" s="355"/>
      <c r="V34" s="266"/>
      <c r="W34" s="378"/>
      <c r="X34" s="268"/>
      <c r="Y34" s="244"/>
      <c r="Z34" s="244"/>
      <c r="AA34" s="283"/>
      <c r="AB34" s="286"/>
      <c r="AC34" s="286"/>
      <c r="AD34" s="52"/>
      <c r="AE34" s="62"/>
      <c r="AF34" s="63"/>
      <c r="AG34" s="259"/>
      <c r="AH34" s="64" t="s">
        <v>411</v>
      </c>
      <c r="AI34" s="65"/>
      <c r="AJ34" s="66"/>
      <c r="AK34" s="352"/>
      <c r="AL34" s="56" t="s">
        <v>412</v>
      </c>
      <c r="AM34" s="53" t="s">
        <v>415</v>
      </c>
      <c r="AQ34" s="7"/>
    </row>
    <row r="35" spans="1:43" ht="102.75" hidden="1" customHeight="1" x14ac:dyDescent="0.55000000000000004">
      <c r="A35" s="417"/>
      <c r="B35" s="445"/>
      <c r="C35" s="244"/>
      <c r="D35" s="244"/>
      <c r="E35" s="244"/>
      <c r="F35" s="252"/>
      <c r="G35" s="244"/>
      <c r="H35" s="244"/>
      <c r="I35" s="244"/>
      <c r="J35" s="244"/>
      <c r="K35" s="247"/>
      <c r="L35" s="247"/>
      <c r="M35" s="247"/>
      <c r="N35" s="261"/>
      <c r="O35" s="268"/>
      <c r="P35" s="244"/>
      <c r="Q35" s="244"/>
      <c r="R35" s="67"/>
      <c r="S35" s="68"/>
      <c r="T35" s="355"/>
      <c r="U35" s="355"/>
      <c r="V35" s="266"/>
      <c r="W35" s="378"/>
      <c r="X35" s="69"/>
      <c r="Y35" s="244"/>
      <c r="Z35" s="244"/>
      <c r="AA35" s="70"/>
      <c r="AB35" s="286"/>
      <c r="AC35" s="71"/>
      <c r="AD35" s="28"/>
      <c r="AE35" s="72"/>
      <c r="AF35" s="73"/>
      <c r="AG35" s="73"/>
      <c r="AH35" s="65"/>
      <c r="AI35" s="74"/>
      <c r="AJ35" s="66"/>
      <c r="AK35" s="352"/>
      <c r="AL35" s="73"/>
      <c r="AM35" s="73"/>
      <c r="AQ35" s="7"/>
    </row>
    <row r="36" spans="1:43" ht="124.5" hidden="1" customHeight="1" x14ac:dyDescent="0.55000000000000004">
      <c r="A36" s="417"/>
      <c r="B36" s="445"/>
      <c r="C36" s="244"/>
      <c r="D36" s="244"/>
      <c r="E36" s="244"/>
      <c r="F36" s="252"/>
      <c r="G36" s="244"/>
      <c r="H36" s="244"/>
      <c r="I36" s="244"/>
      <c r="J36" s="244"/>
      <c r="K36" s="247"/>
      <c r="L36" s="247"/>
      <c r="M36" s="247"/>
      <c r="N36" s="261"/>
      <c r="O36" s="268"/>
      <c r="P36" s="244"/>
      <c r="Q36" s="244"/>
      <c r="R36" s="67"/>
      <c r="S36" s="68"/>
      <c r="T36" s="355"/>
      <c r="U36" s="355"/>
      <c r="V36" s="266"/>
      <c r="W36" s="378"/>
      <c r="X36" s="69"/>
      <c r="Y36" s="244"/>
      <c r="Z36" s="244"/>
      <c r="AA36" s="70"/>
      <c r="AB36" s="286"/>
      <c r="AC36" s="71"/>
      <c r="AD36" s="28"/>
      <c r="AE36" s="72"/>
      <c r="AF36" s="73"/>
      <c r="AG36" s="73"/>
      <c r="AH36" s="75"/>
      <c r="AI36" s="76"/>
      <c r="AJ36" s="76"/>
      <c r="AK36" s="352"/>
      <c r="AL36" s="73"/>
      <c r="AM36" s="73"/>
      <c r="AQ36" s="7"/>
    </row>
    <row r="37" spans="1:43" ht="71.25" hidden="1" customHeight="1" x14ac:dyDescent="0.55000000000000004">
      <c r="A37" s="417"/>
      <c r="B37" s="445"/>
      <c r="C37" s="244"/>
      <c r="D37" s="244"/>
      <c r="E37" s="244"/>
      <c r="F37" s="252"/>
      <c r="G37" s="244"/>
      <c r="H37" s="244"/>
      <c r="I37" s="244"/>
      <c r="J37" s="244"/>
      <c r="K37" s="247"/>
      <c r="L37" s="247"/>
      <c r="M37" s="247"/>
      <c r="N37" s="261"/>
      <c r="O37" s="268"/>
      <c r="P37" s="244"/>
      <c r="Q37" s="244"/>
      <c r="R37" s="67"/>
      <c r="S37" s="68"/>
      <c r="T37" s="355"/>
      <c r="U37" s="355"/>
      <c r="V37" s="266"/>
      <c r="W37" s="378"/>
      <c r="X37" s="69"/>
      <c r="Y37" s="244"/>
      <c r="Z37" s="244"/>
      <c r="AA37" s="70"/>
      <c r="AB37" s="286"/>
      <c r="AC37" s="71"/>
      <c r="AD37" s="28"/>
      <c r="AE37" s="72"/>
      <c r="AF37" s="66"/>
      <c r="AG37" s="77"/>
      <c r="AH37" s="78"/>
      <c r="AI37" s="79"/>
      <c r="AJ37" s="74"/>
      <c r="AK37" s="352"/>
      <c r="AL37" s="73"/>
      <c r="AM37" s="77"/>
      <c r="AQ37" s="7"/>
    </row>
    <row r="38" spans="1:43" ht="69.75" hidden="1" customHeight="1" x14ac:dyDescent="0.55000000000000004">
      <c r="A38" s="417"/>
      <c r="B38" s="445"/>
      <c r="C38" s="244"/>
      <c r="D38" s="244"/>
      <c r="E38" s="244"/>
      <c r="F38" s="252"/>
      <c r="G38" s="244"/>
      <c r="H38" s="244"/>
      <c r="I38" s="244"/>
      <c r="J38" s="244"/>
      <c r="K38" s="247"/>
      <c r="L38" s="247"/>
      <c r="M38" s="247"/>
      <c r="N38" s="261"/>
      <c r="O38" s="268"/>
      <c r="P38" s="244"/>
      <c r="Q38" s="244"/>
      <c r="R38" s="67"/>
      <c r="S38" s="68"/>
      <c r="T38" s="355"/>
      <c r="U38" s="355"/>
      <c r="V38" s="266"/>
      <c r="W38" s="378"/>
      <c r="X38" s="69"/>
      <c r="Y38" s="244"/>
      <c r="Z38" s="244"/>
      <c r="AA38" s="70"/>
      <c r="AB38" s="286"/>
      <c r="AC38" s="71"/>
      <c r="AD38" s="28"/>
      <c r="AE38" s="72"/>
      <c r="AF38" s="80"/>
      <c r="AG38" s="73"/>
      <c r="AH38" s="78"/>
      <c r="AI38" s="66"/>
      <c r="AJ38" s="65"/>
      <c r="AK38" s="352"/>
      <c r="AL38" s="81"/>
      <c r="AM38" s="77"/>
      <c r="AQ38" s="7"/>
    </row>
    <row r="39" spans="1:43" ht="132" hidden="1" customHeight="1" x14ac:dyDescent="0.55000000000000004">
      <c r="A39" s="417"/>
      <c r="B39" s="445"/>
      <c r="C39" s="244"/>
      <c r="D39" s="244"/>
      <c r="E39" s="244"/>
      <c r="F39" s="252"/>
      <c r="G39" s="244"/>
      <c r="H39" s="244"/>
      <c r="I39" s="244"/>
      <c r="J39" s="244"/>
      <c r="K39" s="247"/>
      <c r="L39" s="247"/>
      <c r="M39" s="247"/>
      <c r="N39" s="261"/>
      <c r="O39" s="268"/>
      <c r="P39" s="244"/>
      <c r="Q39" s="244"/>
      <c r="R39" s="67"/>
      <c r="S39" s="68"/>
      <c r="T39" s="355"/>
      <c r="U39" s="355"/>
      <c r="V39" s="266"/>
      <c r="W39" s="378"/>
      <c r="X39" s="69"/>
      <c r="Y39" s="244"/>
      <c r="Z39" s="244"/>
      <c r="AA39" s="70"/>
      <c r="AB39" s="286"/>
      <c r="AC39" s="71"/>
      <c r="AD39" s="28"/>
      <c r="AE39" s="72"/>
      <c r="AF39" s="80"/>
      <c r="AG39" s="73"/>
      <c r="AH39" s="78"/>
      <c r="AI39" s="76"/>
      <c r="AJ39" s="74"/>
      <c r="AK39" s="352"/>
      <c r="AL39" s="32"/>
      <c r="AM39" s="77"/>
      <c r="AQ39" s="7"/>
    </row>
    <row r="40" spans="1:43" ht="132" hidden="1" customHeight="1" x14ac:dyDescent="0.55000000000000004">
      <c r="A40" s="417"/>
      <c r="B40" s="445"/>
      <c r="C40" s="244"/>
      <c r="D40" s="244"/>
      <c r="E40" s="244"/>
      <c r="F40" s="252"/>
      <c r="G40" s="244"/>
      <c r="H40" s="244"/>
      <c r="I40" s="244"/>
      <c r="J40" s="244"/>
      <c r="K40" s="247"/>
      <c r="L40" s="247"/>
      <c r="M40" s="247"/>
      <c r="N40" s="261"/>
      <c r="O40" s="268"/>
      <c r="P40" s="244"/>
      <c r="Q40" s="244"/>
      <c r="R40" s="67"/>
      <c r="S40" s="68"/>
      <c r="T40" s="355"/>
      <c r="U40" s="355"/>
      <c r="V40" s="266"/>
      <c r="W40" s="378"/>
      <c r="X40" s="69"/>
      <c r="Y40" s="244"/>
      <c r="Z40" s="244"/>
      <c r="AA40" s="70"/>
      <c r="AB40" s="286"/>
      <c r="AC40" s="71"/>
      <c r="AD40" s="28"/>
      <c r="AE40" s="72"/>
      <c r="AF40" s="80"/>
      <c r="AG40" s="73"/>
      <c r="AH40" s="78"/>
      <c r="AI40" s="66"/>
      <c r="AJ40" s="66"/>
      <c r="AK40" s="352"/>
      <c r="AL40" s="32"/>
      <c r="AM40" s="32"/>
      <c r="AQ40" s="7"/>
    </row>
    <row r="41" spans="1:43" ht="82.5" hidden="1" customHeight="1" x14ac:dyDescent="0.55000000000000004">
      <c r="A41" s="417"/>
      <c r="B41" s="445"/>
      <c r="C41" s="244"/>
      <c r="D41" s="244"/>
      <c r="E41" s="244"/>
      <c r="F41" s="252"/>
      <c r="G41" s="244"/>
      <c r="H41" s="244"/>
      <c r="I41" s="244"/>
      <c r="J41" s="244"/>
      <c r="K41" s="247"/>
      <c r="L41" s="247"/>
      <c r="M41" s="247"/>
      <c r="N41" s="261"/>
      <c r="O41" s="268"/>
      <c r="P41" s="244"/>
      <c r="Q41" s="244"/>
      <c r="R41" s="67"/>
      <c r="S41" s="68"/>
      <c r="T41" s="355"/>
      <c r="U41" s="355"/>
      <c r="V41" s="266"/>
      <c r="W41" s="378"/>
      <c r="X41" s="69"/>
      <c r="Y41" s="244"/>
      <c r="Z41" s="244"/>
      <c r="AA41" s="70"/>
      <c r="AB41" s="286"/>
      <c r="AC41" s="71"/>
      <c r="AD41" s="28"/>
      <c r="AE41" s="72"/>
      <c r="AF41" s="80"/>
      <c r="AG41" s="73"/>
      <c r="AH41" s="78"/>
      <c r="AI41" s="66"/>
      <c r="AJ41" s="66"/>
      <c r="AK41" s="352"/>
      <c r="AL41" s="73"/>
      <c r="AM41" s="73"/>
      <c r="AQ41" s="7"/>
    </row>
    <row r="42" spans="1:43" ht="164.25" hidden="1" customHeight="1" x14ac:dyDescent="0.55000000000000004">
      <c r="A42" s="417"/>
      <c r="B42" s="445"/>
      <c r="C42" s="244"/>
      <c r="D42" s="244"/>
      <c r="E42" s="244"/>
      <c r="F42" s="252"/>
      <c r="G42" s="244"/>
      <c r="H42" s="244"/>
      <c r="I42" s="244"/>
      <c r="J42" s="244"/>
      <c r="K42" s="247"/>
      <c r="L42" s="247"/>
      <c r="M42" s="247"/>
      <c r="N42" s="262"/>
      <c r="O42" s="275"/>
      <c r="P42" s="245"/>
      <c r="Q42" s="245"/>
      <c r="R42" s="82"/>
      <c r="S42" s="83"/>
      <c r="T42" s="354"/>
      <c r="U42" s="354"/>
      <c r="V42" s="266"/>
      <c r="W42" s="378"/>
      <c r="X42" s="84"/>
      <c r="Y42" s="245"/>
      <c r="Z42" s="245"/>
      <c r="AA42" s="70"/>
      <c r="AB42" s="285"/>
      <c r="AC42" s="85"/>
      <c r="AD42" s="86"/>
      <c r="AE42" s="87"/>
      <c r="AF42" s="73"/>
      <c r="AG42" s="73"/>
      <c r="AH42" s="78"/>
      <c r="AI42" s="74"/>
      <c r="AJ42" s="66"/>
      <c r="AK42" s="352"/>
      <c r="AL42" s="77"/>
      <c r="AM42" s="88"/>
      <c r="AQ42" s="7"/>
    </row>
    <row r="43" spans="1:43" ht="218.25" customHeight="1" x14ac:dyDescent="0.55000000000000004">
      <c r="A43" s="417"/>
      <c r="B43" s="445"/>
      <c r="C43" s="244"/>
      <c r="D43" s="244"/>
      <c r="E43" s="244"/>
      <c r="F43" s="252"/>
      <c r="G43" s="244"/>
      <c r="H43" s="244"/>
      <c r="I43" s="244"/>
      <c r="J43" s="244" t="s">
        <v>26</v>
      </c>
      <c r="K43" s="247">
        <v>0.04</v>
      </c>
      <c r="L43" s="247">
        <v>3.6900000000000002E-2</v>
      </c>
      <c r="M43" s="247"/>
      <c r="N43" s="243" t="s">
        <v>37</v>
      </c>
      <c r="O43" s="267">
        <v>2020130010052</v>
      </c>
      <c r="P43" s="243" t="s">
        <v>38</v>
      </c>
      <c r="Q43" s="18" t="s">
        <v>39</v>
      </c>
      <c r="R43" s="89">
        <v>5700</v>
      </c>
      <c r="S43" s="90"/>
      <c r="T43" s="91"/>
      <c r="U43" s="92">
        <v>5845</v>
      </c>
      <c r="V43" s="89">
        <v>5845</v>
      </c>
      <c r="W43" s="89">
        <v>99</v>
      </c>
      <c r="X43" s="243" t="s">
        <v>32</v>
      </c>
      <c r="Y43" s="243" t="s">
        <v>40</v>
      </c>
      <c r="Z43" s="243"/>
      <c r="AA43" s="459">
        <v>410194887080</v>
      </c>
      <c r="AB43" s="243" t="s">
        <v>229</v>
      </c>
      <c r="AC43" s="366" t="s">
        <v>463</v>
      </c>
      <c r="AD43" s="243" t="s">
        <v>464</v>
      </c>
      <c r="AE43" s="93"/>
      <c r="AF43" s="94"/>
      <c r="AG43" s="94" t="s">
        <v>465</v>
      </c>
      <c r="AH43" s="95" t="s">
        <v>465</v>
      </c>
      <c r="AI43" s="96"/>
      <c r="AJ43" s="96"/>
      <c r="AK43" s="352"/>
      <c r="AL43" s="56" t="s">
        <v>465</v>
      </c>
      <c r="AM43" s="303" t="s">
        <v>468</v>
      </c>
      <c r="AQ43" s="7"/>
    </row>
    <row r="44" spans="1:43" ht="151.5" customHeight="1" x14ac:dyDescent="0.55000000000000004">
      <c r="A44" s="417"/>
      <c r="B44" s="445"/>
      <c r="C44" s="244"/>
      <c r="D44" s="244"/>
      <c r="E44" s="244"/>
      <c r="F44" s="252"/>
      <c r="G44" s="244"/>
      <c r="H44" s="244"/>
      <c r="I44" s="244"/>
      <c r="J44" s="244"/>
      <c r="K44" s="247"/>
      <c r="L44" s="247"/>
      <c r="M44" s="247"/>
      <c r="N44" s="244"/>
      <c r="O44" s="268"/>
      <c r="P44" s="244"/>
      <c r="Q44" s="18" t="s">
        <v>41</v>
      </c>
      <c r="R44" s="89">
        <v>750</v>
      </c>
      <c r="S44" s="90"/>
      <c r="T44" s="91"/>
      <c r="U44" s="92">
        <v>5908</v>
      </c>
      <c r="V44" s="89">
        <v>5908</v>
      </c>
      <c r="W44" s="89">
        <v>99</v>
      </c>
      <c r="X44" s="244"/>
      <c r="Y44" s="244"/>
      <c r="Z44" s="244"/>
      <c r="AA44" s="460"/>
      <c r="AB44" s="244"/>
      <c r="AC44" s="367"/>
      <c r="AD44" s="244"/>
      <c r="AE44" s="93"/>
      <c r="AF44" s="97"/>
      <c r="AG44" s="97" t="s">
        <v>465</v>
      </c>
      <c r="AH44" s="20" t="s">
        <v>465</v>
      </c>
      <c r="AI44" s="98"/>
      <c r="AJ44" s="98"/>
      <c r="AK44" s="352"/>
      <c r="AL44" s="99" t="s">
        <v>465</v>
      </c>
      <c r="AM44" s="304"/>
      <c r="AQ44" s="7"/>
    </row>
    <row r="45" spans="1:43" ht="162.75" customHeight="1" x14ac:dyDescent="0.55000000000000004">
      <c r="A45" s="417"/>
      <c r="B45" s="445"/>
      <c r="C45" s="244"/>
      <c r="D45" s="244"/>
      <c r="E45" s="244"/>
      <c r="F45" s="252"/>
      <c r="G45" s="245"/>
      <c r="H45" s="245"/>
      <c r="I45" s="245"/>
      <c r="J45" s="245"/>
      <c r="K45" s="248"/>
      <c r="L45" s="248"/>
      <c r="M45" s="248"/>
      <c r="N45" s="245"/>
      <c r="O45" s="275"/>
      <c r="P45" s="245"/>
      <c r="Q45" s="18" t="s">
        <v>42</v>
      </c>
      <c r="R45" s="89">
        <v>430</v>
      </c>
      <c r="S45" s="90"/>
      <c r="T45" s="100"/>
      <c r="U45" s="101">
        <v>317</v>
      </c>
      <c r="V45" s="89">
        <v>317</v>
      </c>
      <c r="W45" s="89">
        <v>1</v>
      </c>
      <c r="X45" s="245"/>
      <c r="Y45" s="245"/>
      <c r="Z45" s="245"/>
      <c r="AA45" s="461"/>
      <c r="AB45" s="245"/>
      <c r="AC45" s="368"/>
      <c r="AD45" s="245"/>
      <c r="AE45" s="93"/>
      <c r="AF45" s="102"/>
      <c r="AG45" s="102" t="s">
        <v>394</v>
      </c>
      <c r="AH45" s="35" t="s">
        <v>466</v>
      </c>
      <c r="AI45" s="103"/>
      <c r="AJ45" s="104"/>
      <c r="AK45" s="352"/>
      <c r="AL45" s="105" t="s">
        <v>467</v>
      </c>
      <c r="AM45" s="106"/>
      <c r="AQ45" s="7"/>
    </row>
    <row r="46" spans="1:43" ht="172.5" customHeight="1" x14ac:dyDescent="0.55000000000000004">
      <c r="A46" s="417"/>
      <c r="B46" s="445"/>
      <c r="C46" s="244"/>
      <c r="D46" s="244"/>
      <c r="E46" s="244"/>
      <c r="F46" s="252"/>
      <c r="G46" s="243" t="s">
        <v>43</v>
      </c>
      <c r="H46" s="243" t="s">
        <v>526</v>
      </c>
      <c r="I46" s="243" t="s">
        <v>488</v>
      </c>
      <c r="J46" s="243" t="s">
        <v>44</v>
      </c>
      <c r="K46" s="243">
        <v>1200</v>
      </c>
      <c r="L46" s="359">
        <v>400</v>
      </c>
      <c r="M46" s="269">
        <v>449</v>
      </c>
      <c r="N46" s="243" t="s">
        <v>45</v>
      </c>
      <c r="O46" s="363" t="s">
        <v>46</v>
      </c>
      <c r="P46" s="243" t="s">
        <v>47</v>
      </c>
      <c r="Q46" s="12" t="s">
        <v>336</v>
      </c>
      <c r="R46" s="13">
        <v>400</v>
      </c>
      <c r="S46" s="14" t="s">
        <v>475</v>
      </c>
      <c r="T46" s="13">
        <f>20*10</f>
        <v>200</v>
      </c>
      <c r="U46" s="13">
        <v>400</v>
      </c>
      <c r="V46" s="13">
        <v>0</v>
      </c>
      <c r="W46" s="16">
        <f>+V46/U46</f>
        <v>0</v>
      </c>
      <c r="X46" s="301" t="s">
        <v>32</v>
      </c>
      <c r="Y46" s="301" t="s">
        <v>479</v>
      </c>
      <c r="Z46" s="474" t="s">
        <v>424</v>
      </c>
      <c r="AA46" s="17">
        <v>395445368</v>
      </c>
      <c r="AB46" s="18" t="s">
        <v>482</v>
      </c>
      <c r="AC46" s="29"/>
      <c r="AD46" s="18" t="s">
        <v>489</v>
      </c>
      <c r="AE46" s="257"/>
      <c r="AF46" s="432"/>
      <c r="AG46" s="22" t="s">
        <v>394</v>
      </c>
      <c r="AH46" s="22" t="s">
        <v>490</v>
      </c>
      <c r="AI46" s="276"/>
      <c r="AJ46" s="288"/>
      <c r="AK46" s="352"/>
      <c r="AL46" s="30" t="s">
        <v>474</v>
      </c>
      <c r="AM46" s="26"/>
      <c r="AQ46" s="7"/>
    </row>
    <row r="47" spans="1:43" ht="172.5" customHeight="1" x14ac:dyDescent="0.55000000000000004">
      <c r="A47" s="417"/>
      <c r="B47" s="445"/>
      <c r="C47" s="244"/>
      <c r="D47" s="244"/>
      <c r="E47" s="244"/>
      <c r="F47" s="252"/>
      <c r="G47" s="244"/>
      <c r="H47" s="244"/>
      <c r="I47" s="244"/>
      <c r="J47" s="244"/>
      <c r="K47" s="244"/>
      <c r="L47" s="360"/>
      <c r="M47" s="270"/>
      <c r="N47" s="244"/>
      <c r="O47" s="364"/>
      <c r="P47" s="244"/>
      <c r="Q47" s="12" t="s">
        <v>337</v>
      </c>
      <c r="R47" s="13">
        <v>8</v>
      </c>
      <c r="S47" s="14" t="s">
        <v>476</v>
      </c>
      <c r="T47" s="13">
        <f>20*4</f>
        <v>80</v>
      </c>
      <c r="U47" s="13" t="s">
        <v>251</v>
      </c>
      <c r="V47" s="13" t="s">
        <v>251</v>
      </c>
      <c r="W47" s="13" t="s">
        <v>251</v>
      </c>
      <c r="X47" s="302"/>
      <c r="Y47" s="302"/>
      <c r="Z47" s="475"/>
      <c r="AA47" s="17">
        <v>57600000</v>
      </c>
      <c r="AB47" s="18" t="s">
        <v>482</v>
      </c>
      <c r="AC47" s="29"/>
      <c r="AD47" s="18" t="s">
        <v>489</v>
      </c>
      <c r="AE47" s="257"/>
      <c r="AF47" s="433"/>
      <c r="AG47" s="22" t="s">
        <v>394</v>
      </c>
      <c r="AH47" s="22" t="s">
        <v>484</v>
      </c>
      <c r="AI47" s="277"/>
      <c r="AJ47" s="307"/>
      <c r="AK47" s="352"/>
      <c r="AL47" s="30" t="s">
        <v>475</v>
      </c>
      <c r="AM47" s="26"/>
      <c r="AQ47" s="7"/>
    </row>
    <row r="48" spans="1:43" ht="172.5" customHeight="1" x14ac:dyDescent="0.55000000000000004">
      <c r="A48" s="417"/>
      <c r="B48" s="445"/>
      <c r="C48" s="244"/>
      <c r="D48" s="244"/>
      <c r="E48" s="244"/>
      <c r="F48" s="252"/>
      <c r="G48" s="244"/>
      <c r="H48" s="244"/>
      <c r="I48" s="244"/>
      <c r="J48" s="244"/>
      <c r="K48" s="244"/>
      <c r="L48" s="360"/>
      <c r="M48" s="270"/>
      <c r="N48" s="244"/>
      <c r="O48" s="364"/>
      <c r="P48" s="244"/>
      <c r="Q48" s="12" t="s">
        <v>338</v>
      </c>
      <c r="R48" s="13">
        <v>1</v>
      </c>
      <c r="S48" s="14" t="s">
        <v>476</v>
      </c>
      <c r="T48" s="13">
        <f>20*4</f>
        <v>80</v>
      </c>
      <c r="U48" s="13" t="s">
        <v>251</v>
      </c>
      <c r="V48" s="15" t="s">
        <v>251</v>
      </c>
      <c r="W48" s="27" t="s">
        <v>251</v>
      </c>
      <c r="X48" s="302"/>
      <c r="Y48" s="302"/>
      <c r="Z48" s="475"/>
      <c r="AA48" s="17">
        <v>11851884</v>
      </c>
      <c r="AB48" s="18" t="s">
        <v>482</v>
      </c>
      <c r="AC48" s="29"/>
      <c r="AD48" s="18" t="s">
        <v>489</v>
      </c>
      <c r="AE48" s="257"/>
      <c r="AF48" s="433"/>
      <c r="AG48" s="22" t="s">
        <v>394</v>
      </c>
      <c r="AH48" s="22" t="s">
        <v>432</v>
      </c>
      <c r="AI48" s="277"/>
      <c r="AJ48" s="307"/>
      <c r="AK48" s="352"/>
      <c r="AL48" s="30" t="s">
        <v>474</v>
      </c>
      <c r="AM48" s="26"/>
      <c r="AQ48" s="7"/>
    </row>
    <row r="49" spans="1:43" ht="172.5" customHeight="1" x14ac:dyDescent="0.55000000000000004">
      <c r="A49" s="417"/>
      <c r="B49" s="445"/>
      <c r="C49" s="244"/>
      <c r="D49" s="244"/>
      <c r="E49" s="244"/>
      <c r="F49" s="252"/>
      <c r="G49" s="244"/>
      <c r="H49" s="244"/>
      <c r="I49" s="244"/>
      <c r="J49" s="244"/>
      <c r="K49" s="244"/>
      <c r="L49" s="360"/>
      <c r="M49" s="270"/>
      <c r="N49" s="244"/>
      <c r="O49" s="364"/>
      <c r="P49" s="244"/>
      <c r="Q49" s="12" t="s">
        <v>339</v>
      </c>
      <c r="R49" s="13">
        <v>1</v>
      </c>
      <c r="S49" s="14" t="s">
        <v>478</v>
      </c>
      <c r="T49" s="13">
        <f>20*5</f>
        <v>100</v>
      </c>
      <c r="U49" s="13" t="s">
        <v>251</v>
      </c>
      <c r="V49" s="15" t="s">
        <v>251</v>
      </c>
      <c r="W49" s="27" t="s">
        <v>251</v>
      </c>
      <c r="X49" s="302"/>
      <c r="Y49" s="302"/>
      <c r="Z49" s="475"/>
      <c r="AA49" s="17">
        <v>17777826</v>
      </c>
      <c r="AB49" s="18" t="s">
        <v>482</v>
      </c>
      <c r="AC49" s="29"/>
      <c r="AD49" s="18" t="s">
        <v>489</v>
      </c>
      <c r="AE49" s="257"/>
      <c r="AF49" s="433"/>
      <c r="AG49" s="22" t="s">
        <v>394</v>
      </c>
      <c r="AH49" s="22" t="s">
        <v>432</v>
      </c>
      <c r="AI49" s="277"/>
      <c r="AJ49" s="307"/>
      <c r="AK49" s="352"/>
      <c r="AL49" s="30" t="s">
        <v>474</v>
      </c>
      <c r="AM49" s="26"/>
      <c r="AQ49" s="7"/>
    </row>
    <row r="50" spans="1:43" ht="172.5" customHeight="1" x14ac:dyDescent="0.55000000000000004">
      <c r="A50" s="417"/>
      <c r="B50" s="445"/>
      <c r="C50" s="244"/>
      <c r="D50" s="244"/>
      <c r="E50" s="244"/>
      <c r="F50" s="252"/>
      <c r="G50" s="244"/>
      <c r="H50" s="244"/>
      <c r="I50" s="244"/>
      <c r="J50" s="244"/>
      <c r="K50" s="244"/>
      <c r="L50" s="360"/>
      <c r="M50" s="270"/>
      <c r="N50" s="244"/>
      <c r="O50" s="364"/>
      <c r="P50" s="244"/>
      <c r="Q50" s="12" t="s">
        <v>340</v>
      </c>
      <c r="R50" s="13">
        <v>1600</v>
      </c>
      <c r="S50" s="14" t="s">
        <v>475</v>
      </c>
      <c r="T50" s="13">
        <f>20*10</f>
        <v>200</v>
      </c>
      <c r="U50" s="13">
        <v>1600</v>
      </c>
      <c r="V50" s="13">
        <v>0</v>
      </c>
      <c r="W50" s="16">
        <f>+V50/U50</f>
        <v>0</v>
      </c>
      <c r="X50" s="302"/>
      <c r="Y50" s="302"/>
      <c r="Z50" s="475"/>
      <c r="AA50" s="17">
        <v>96115930</v>
      </c>
      <c r="AB50" s="18" t="s">
        <v>482</v>
      </c>
      <c r="AC50" s="29"/>
      <c r="AD50" s="18" t="s">
        <v>489</v>
      </c>
      <c r="AE50" s="257"/>
      <c r="AF50" s="433"/>
      <c r="AG50" s="22" t="s">
        <v>394</v>
      </c>
      <c r="AH50" s="22" t="s">
        <v>432</v>
      </c>
      <c r="AI50" s="277"/>
      <c r="AJ50" s="307"/>
      <c r="AK50" s="352"/>
      <c r="AL50" s="30" t="s">
        <v>474</v>
      </c>
      <c r="AM50" s="26"/>
      <c r="AQ50" s="7"/>
    </row>
    <row r="51" spans="1:43" ht="172.5" customHeight="1" x14ac:dyDescent="0.55000000000000004">
      <c r="A51" s="417"/>
      <c r="B51" s="445"/>
      <c r="C51" s="244"/>
      <c r="D51" s="244"/>
      <c r="E51" s="244"/>
      <c r="F51" s="252"/>
      <c r="G51" s="244"/>
      <c r="H51" s="244"/>
      <c r="I51" s="244"/>
      <c r="J51" s="244"/>
      <c r="K51" s="244"/>
      <c r="L51" s="360"/>
      <c r="M51" s="270"/>
      <c r="N51" s="244"/>
      <c r="O51" s="364"/>
      <c r="P51" s="244"/>
      <c r="Q51" s="12" t="s">
        <v>341</v>
      </c>
      <c r="R51" s="13">
        <v>41</v>
      </c>
      <c r="S51" s="14" t="s">
        <v>476</v>
      </c>
      <c r="T51" s="13">
        <f>20*4</f>
        <v>80</v>
      </c>
      <c r="U51" s="13" t="s">
        <v>251</v>
      </c>
      <c r="V51" s="13" t="s">
        <v>251</v>
      </c>
      <c r="W51" s="13" t="s">
        <v>251</v>
      </c>
      <c r="X51" s="302"/>
      <c r="Y51" s="302"/>
      <c r="Z51" s="475"/>
      <c r="AA51" s="17">
        <v>297407051</v>
      </c>
      <c r="AB51" s="18" t="s">
        <v>482</v>
      </c>
      <c r="AC51" s="29"/>
      <c r="AD51" s="18" t="s">
        <v>489</v>
      </c>
      <c r="AE51" s="257"/>
      <c r="AF51" s="433"/>
      <c r="AG51" s="22" t="s">
        <v>394</v>
      </c>
      <c r="AH51" s="22" t="s">
        <v>432</v>
      </c>
      <c r="AI51" s="277"/>
      <c r="AJ51" s="307"/>
      <c r="AK51" s="352"/>
      <c r="AL51" s="30" t="s">
        <v>474</v>
      </c>
      <c r="AM51" s="26"/>
      <c r="AQ51" s="7"/>
    </row>
    <row r="52" spans="1:43" ht="113.25" customHeight="1" x14ac:dyDescent="0.55000000000000004">
      <c r="A52" s="417"/>
      <c r="B52" s="445"/>
      <c r="C52" s="244"/>
      <c r="D52" s="244"/>
      <c r="E52" s="244"/>
      <c r="F52" s="252"/>
      <c r="G52" s="245"/>
      <c r="H52" s="245"/>
      <c r="I52" s="245"/>
      <c r="J52" s="245"/>
      <c r="K52" s="245"/>
      <c r="L52" s="361"/>
      <c r="M52" s="270"/>
      <c r="N52" s="245"/>
      <c r="O52" s="365"/>
      <c r="P52" s="245"/>
      <c r="Q52" s="12" t="s">
        <v>342</v>
      </c>
      <c r="R52" s="13">
        <v>6</v>
      </c>
      <c r="S52" s="14" t="s">
        <v>475</v>
      </c>
      <c r="T52" s="13">
        <f>20*10</f>
        <v>200</v>
      </c>
      <c r="U52" s="13" t="s">
        <v>251</v>
      </c>
      <c r="V52" s="15" t="s">
        <v>251</v>
      </c>
      <c r="W52" s="27" t="s">
        <v>251</v>
      </c>
      <c r="X52" s="302"/>
      <c r="Y52" s="302"/>
      <c r="Z52" s="476"/>
      <c r="AA52" s="17">
        <v>29629710</v>
      </c>
      <c r="AB52" s="18" t="s">
        <v>482</v>
      </c>
      <c r="AC52" s="29"/>
      <c r="AD52" s="18" t="s">
        <v>489</v>
      </c>
      <c r="AE52" s="257"/>
      <c r="AF52" s="433"/>
      <c r="AG52" s="22" t="s">
        <v>394</v>
      </c>
      <c r="AH52" s="22" t="s">
        <v>432</v>
      </c>
      <c r="AI52" s="277"/>
      <c r="AJ52" s="307"/>
      <c r="AK52" s="352"/>
      <c r="AL52" s="30" t="s">
        <v>474</v>
      </c>
      <c r="AM52" s="26"/>
      <c r="AQ52" s="7"/>
    </row>
    <row r="53" spans="1:43" ht="231.75" customHeight="1" x14ac:dyDescent="0.55000000000000004">
      <c r="A53" s="417"/>
      <c r="B53" s="445"/>
      <c r="C53" s="244"/>
      <c r="D53" s="244"/>
      <c r="E53" s="244"/>
      <c r="F53" s="252"/>
      <c r="G53" s="243" t="s">
        <v>48</v>
      </c>
      <c r="H53" s="243" t="s">
        <v>526</v>
      </c>
      <c r="I53" s="243">
        <v>0</v>
      </c>
      <c r="J53" s="243" t="s">
        <v>49</v>
      </c>
      <c r="K53" s="243">
        <v>45</v>
      </c>
      <c r="L53" s="267">
        <v>30</v>
      </c>
      <c r="M53" s="269">
        <v>23</v>
      </c>
      <c r="N53" s="243" t="s">
        <v>50</v>
      </c>
      <c r="O53" s="267">
        <v>2020130010117</v>
      </c>
      <c r="P53" s="243" t="s">
        <v>51</v>
      </c>
      <c r="Q53" s="12" t="s">
        <v>343</v>
      </c>
      <c r="R53" s="13">
        <v>1</v>
      </c>
      <c r="S53" s="14" t="s">
        <v>478</v>
      </c>
      <c r="T53" s="13">
        <f>20*5</f>
        <v>100</v>
      </c>
      <c r="U53" s="13" t="s">
        <v>251</v>
      </c>
      <c r="V53" s="15" t="s">
        <v>251</v>
      </c>
      <c r="W53" s="27" t="s">
        <v>251</v>
      </c>
      <c r="X53" s="301" t="s">
        <v>32</v>
      </c>
      <c r="Y53" s="301" t="s">
        <v>492</v>
      </c>
      <c r="Z53" s="257" t="s">
        <v>480</v>
      </c>
      <c r="AA53" s="17">
        <v>8893339.4119458012</v>
      </c>
      <c r="AB53" s="18" t="s">
        <v>482</v>
      </c>
      <c r="AC53" s="29"/>
      <c r="AD53" s="18" t="s">
        <v>493</v>
      </c>
      <c r="AE53" s="257"/>
      <c r="AF53" s="284"/>
      <c r="AG53" s="107" t="s">
        <v>394</v>
      </c>
      <c r="AH53" s="22" t="s">
        <v>432</v>
      </c>
      <c r="AI53" s="276"/>
      <c r="AJ53" s="288"/>
      <c r="AK53" s="352"/>
      <c r="AL53" s="30" t="s">
        <v>474</v>
      </c>
      <c r="AM53" s="108"/>
      <c r="AQ53" s="7"/>
    </row>
    <row r="54" spans="1:43" ht="156" customHeight="1" x14ac:dyDescent="0.55000000000000004">
      <c r="A54" s="417"/>
      <c r="B54" s="445"/>
      <c r="C54" s="244"/>
      <c r="D54" s="244"/>
      <c r="E54" s="244"/>
      <c r="F54" s="252"/>
      <c r="G54" s="244"/>
      <c r="H54" s="244"/>
      <c r="I54" s="244"/>
      <c r="J54" s="244"/>
      <c r="K54" s="244"/>
      <c r="L54" s="268"/>
      <c r="M54" s="270"/>
      <c r="N54" s="244"/>
      <c r="O54" s="268"/>
      <c r="P54" s="244"/>
      <c r="Q54" s="12" t="s">
        <v>344</v>
      </c>
      <c r="R54" s="13">
        <v>6</v>
      </c>
      <c r="S54" s="14" t="s">
        <v>474</v>
      </c>
      <c r="T54" s="13">
        <f>20*10</f>
        <v>200</v>
      </c>
      <c r="U54" s="13" t="s">
        <v>251</v>
      </c>
      <c r="V54" s="15" t="s">
        <v>251</v>
      </c>
      <c r="W54" s="27" t="s">
        <v>251</v>
      </c>
      <c r="X54" s="302"/>
      <c r="Y54" s="302"/>
      <c r="Z54" s="257"/>
      <c r="AA54" s="17">
        <v>2216275984.6474147</v>
      </c>
      <c r="AB54" s="18" t="s">
        <v>494</v>
      </c>
      <c r="AC54" s="29"/>
      <c r="AD54" s="18" t="s">
        <v>493</v>
      </c>
      <c r="AE54" s="257"/>
      <c r="AF54" s="286"/>
      <c r="AG54" s="107" t="s">
        <v>394</v>
      </c>
      <c r="AH54" s="22" t="s">
        <v>495</v>
      </c>
      <c r="AI54" s="422"/>
      <c r="AJ54" s="289"/>
      <c r="AK54" s="352"/>
      <c r="AL54" s="30" t="s">
        <v>474</v>
      </c>
      <c r="AM54" s="26"/>
      <c r="AQ54" s="7"/>
    </row>
    <row r="55" spans="1:43" ht="143.25" customHeight="1" x14ac:dyDescent="0.55000000000000004">
      <c r="A55" s="417"/>
      <c r="B55" s="445"/>
      <c r="C55" s="244"/>
      <c r="D55" s="244"/>
      <c r="E55" s="244"/>
      <c r="F55" s="252"/>
      <c r="G55" s="244"/>
      <c r="H55" s="244"/>
      <c r="I55" s="244"/>
      <c r="J55" s="244"/>
      <c r="K55" s="244"/>
      <c r="L55" s="268"/>
      <c r="M55" s="270"/>
      <c r="N55" s="244"/>
      <c r="O55" s="268"/>
      <c r="P55" s="244"/>
      <c r="Q55" s="12" t="s">
        <v>345</v>
      </c>
      <c r="R55" s="13">
        <v>30</v>
      </c>
      <c r="S55" s="14" t="s">
        <v>476</v>
      </c>
      <c r="T55" s="13">
        <f>4*20</f>
        <v>80</v>
      </c>
      <c r="U55" s="13" t="s">
        <v>251</v>
      </c>
      <c r="V55" s="15" t="s">
        <v>251</v>
      </c>
      <c r="W55" s="27" t="s">
        <v>251</v>
      </c>
      <c r="X55" s="302"/>
      <c r="Y55" s="302"/>
      <c r="Z55" s="257"/>
      <c r="AA55" s="17">
        <v>400260939.98408008</v>
      </c>
      <c r="AB55" s="18" t="s">
        <v>494</v>
      </c>
      <c r="AC55" s="29"/>
      <c r="AD55" s="18" t="s">
        <v>493</v>
      </c>
      <c r="AE55" s="257"/>
      <c r="AF55" s="286"/>
      <c r="AG55" s="107" t="s">
        <v>394</v>
      </c>
      <c r="AH55" s="64" t="s">
        <v>484</v>
      </c>
      <c r="AI55" s="109"/>
      <c r="AJ55" s="78"/>
      <c r="AK55" s="352"/>
      <c r="AL55" s="30" t="s">
        <v>475</v>
      </c>
      <c r="AM55" s="26"/>
      <c r="AQ55" s="7"/>
    </row>
    <row r="56" spans="1:43" ht="132.75" customHeight="1" x14ac:dyDescent="0.55000000000000004">
      <c r="A56" s="417"/>
      <c r="B56" s="445"/>
      <c r="C56" s="244"/>
      <c r="D56" s="244"/>
      <c r="E56" s="244"/>
      <c r="F56" s="252"/>
      <c r="G56" s="244"/>
      <c r="H56" s="244"/>
      <c r="I56" s="244"/>
      <c r="J56" s="244"/>
      <c r="K56" s="244"/>
      <c r="L56" s="268"/>
      <c r="M56" s="270"/>
      <c r="N56" s="244"/>
      <c r="O56" s="268"/>
      <c r="P56" s="244"/>
      <c r="Q56" s="12" t="s">
        <v>346</v>
      </c>
      <c r="R56" s="13">
        <v>6</v>
      </c>
      <c r="S56" s="14" t="s">
        <v>475</v>
      </c>
      <c r="T56" s="13">
        <f>20*10</f>
        <v>200</v>
      </c>
      <c r="U56" s="13" t="s">
        <v>251</v>
      </c>
      <c r="V56" s="15" t="s">
        <v>251</v>
      </c>
      <c r="W56" s="27" t="s">
        <v>251</v>
      </c>
      <c r="X56" s="302"/>
      <c r="Y56" s="302"/>
      <c r="Z56" s="257"/>
      <c r="AA56" s="17">
        <v>8893339.4119458012</v>
      </c>
      <c r="AB56" s="18" t="s">
        <v>482</v>
      </c>
      <c r="AC56" s="29"/>
      <c r="AD56" s="18" t="s">
        <v>493</v>
      </c>
      <c r="AE56" s="257"/>
      <c r="AF56" s="286"/>
      <c r="AG56" s="107" t="s">
        <v>394</v>
      </c>
      <c r="AH56" s="22" t="s">
        <v>432</v>
      </c>
      <c r="AI56" s="109"/>
      <c r="AJ56" s="78"/>
      <c r="AK56" s="352"/>
      <c r="AL56" s="30" t="s">
        <v>474</v>
      </c>
      <c r="AM56" s="26"/>
      <c r="AQ56" s="7"/>
    </row>
    <row r="57" spans="1:43" ht="153.75" customHeight="1" x14ac:dyDescent="0.55000000000000004">
      <c r="A57" s="417"/>
      <c r="B57" s="445"/>
      <c r="C57" s="244"/>
      <c r="D57" s="244"/>
      <c r="E57" s="244"/>
      <c r="F57" s="252"/>
      <c r="G57" s="244"/>
      <c r="H57" s="244"/>
      <c r="I57" s="244"/>
      <c r="J57" s="244"/>
      <c r="K57" s="244"/>
      <c r="L57" s="268"/>
      <c r="M57" s="270"/>
      <c r="N57" s="244"/>
      <c r="O57" s="268"/>
      <c r="P57" s="244"/>
      <c r="Q57" s="12" t="s">
        <v>347</v>
      </c>
      <c r="R57" s="13">
        <v>1</v>
      </c>
      <c r="S57" s="14" t="s">
        <v>478</v>
      </c>
      <c r="T57" s="13">
        <f>2*50</f>
        <v>100</v>
      </c>
      <c r="U57" s="13" t="s">
        <v>251</v>
      </c>
      <c r="V57" s="15" t="s">
        <v>251</v>
      </c>
      <c r="W57" s="27" t="s">
        <v>251</v>
      </c>
      <c r="X57" s="302"/>
      <c r="Y57" s="302"/>
      <c r="Z57" s="257"/>
      <c r="AA57" s="17">
        <v>7635591.6030116566</v>
      </c>
      <c r="AB57" s="18" t="s">
        <v>482</v>
      </c>
      <c r="AC57" s="29"/>
      <c r="AD57" s="18" t="s">
        <v>493</v>
      </c>
      <c r="AE57" s="257"/>
      <c r="AF57" s="286"/>
      <c r="AG57" s="107" t="s">
        <v>394</v>
      </c>
      <c r="AH57" s="22" t="s">
        <v>432</v>
      </c>
      <c r="AI57" s="109"/>
      <c r="AJ57" s="78"/>
      <c r="AK57" s="352"/>
      <c r="AL57" s="30" t="s">
        <v>474</v>
      </c>
      <c r="AM57" s="26"/>
      <c r="AQ57" s="7"/>
    </row>
    <row r="58" spans="1:43" ht="132.75" customHeight="1" x14ac:dyDescent="0.55000000000000004">
      <c r="A58" s="417"/>
      <c r="B58" s="445"/>
      <c r="C58" s="244"/>
      <c r="D58" s="244"/>
      <c r="E58" s="244"/>
      <c r="F58" s="252"/>
      <c r="G58" s="244"/>
      <c r="H58" s="244"/>
      <c r="I58" s="244"/>
      <c r="J58" s="244"/>
      <c r="K58" s="244"/>
      <c r="L58" s="268"/>
      <c r="M58" s="270"/>
      <c r="N58" s="244"/>
      <c r="O58" s="268"/>
      <c r="P58" s="244"/>
      <c r="Q58" s="12" t="s">
        <v>348</v>
      </c>
      <c r="R58" s="13">
        <v>1</v>
      </c>
      <c r="S58" s="14" t="s">
        <v>478</v>
      </c>
      <c r="T58" s="13">
        <f>2*50</f>
        <v>100</v>
      </c>
      <c r="U58" s="13" t="s">
        <v>251</v>
      </c>
      <c r="V58" s="15" t="s">
        <v>251</v>
      </c>
      <c r="W58" s="27" t="s">
        <v>251</v>
      </c>
      <c r="X58" s="302"/>
      <c r="Y58" s="302"/>
      <c r="Z58" s="257"/>
      <c r="AA58" s="17">
        <v>7635591.6030116566</v>
      </c>
      <c r="AB58" s="18" t="s">
        <v>482</v>
      </c>
      <c r="AC58" s="29"/>
      <c r="AD58" s="18" t="s">
        <v>493</v>
      </c>
      <c r="AE58" s="257"/>
      <c r="AF58" s="286"/>
      <c r="AG58" s="107" t="s">
        <v>394</v>
      </c>
      <c r="AH58" s="22" t="s">
        <v>432</v>
      </c>
      <c r="AI58" s="109"/>
      <c r="AJ58" s="78"/>
      <c r="AK58" s="352"/>
      <c r="AL58" s="30" t="s">
        <v>474</v>
      </c>
      <c r="AM58" s="26"/>
      <c r="AQ58" s="7"/>
    </row>
    <row r="59" spans="1:43" ht="156" customHeight="1" x14ac:dyDescent="0.55000000000000004">
      <c r="A59" s="417"/>
      <c r="B59" s="445"/>
      <c r="C59" s="244"/>
      <c r="D59" s="244"/>
      <c r="E59" s="244"/>
      <c r="F59" s="252"/>
      <c r="G59" s="244"/>
      <c r="H59" s="244"/>
      <c r="I59" s="244"/>
      <c r="J59" s="244"/>
      <c r="K59" s="244"/>
      <c r="L59" s="268"/>
      <c r="M59" s="270"/>
      <c r="N59" s="244"/>
      <c r="O59" s="268"/>
      <c r="P59" s="244"/>
      <c r="Q59" s="12" t="s">
        <v>349</v>
      </c>
      <c r="R59" s="13">
        <v>1</v>
      </c>
      <c r="S59" s="14" t="s">
        <v>478</v>
      </c>
      <c r="T59" s="13">
        <f>2*50</f>
        <v>100</v>
      </c>
      <c r="U59" s="13" t="s">
        <v>251</v>
      </c>
      <c r="V59" s="15" t="s">
        <v>251</v>
      </c>
      <c r="W59" s="27" t="s">
        <v>251</v>
      </c>
      <c r="X59" s="302"/>
      <c r="Y59" s="302"/>
      <c r="Z59" s="257"/>
      <c r="AA59" s="17">
        <v>7635591.6030116566</v>
      </c>
      <c r="AB59" s="18" t="s">
        <v>482</v>
      </c>
      <c r="AC59" s="29"/>
      <c r="AD59" s="18" t="s">
        <v>493</v>
      </c>
      <c r="AE59" s="257"/>
      <c r="AF59" s="286"/>
      <c r="AG59" s="107" t="s">
        <v>394</v>
      </c>
      <c r="AH59" s="22" t="s">
        <v>432</v>
      </c>
      <c r="AI59" s="109"/>
      <c r="AJ59" s="78"/>
      <c r="AK59" s="352"/>
      <c r="AL59" s="30" t="s">
        <v>474</v>
      </c>
      <c r="AM59" s="26"/>
      <c r="AQ59" s="7"/>
    </row>
    <row r="60" spans="1:43" ht="175.5" customHeight="1" x14ac:dyDescent="0.55000000000000004">
      <c r="A60" s="417"/>
      <c r="B60" s="445"/>
      <c r="C60" s="244"/>
      <c r="D60" s="244"/>
      <c r="E60" s="244"/>
      <c r="F60" s="252"/>
      <c r="G60" s="244"/>
      <c r="H60" s="244"/>
      <c r="I60" s="244"/>
      <c r="J60" s="244"/>
      <c r="K60" s="244"/>
      <c r="L60" s="268"/>
      <c r="M60" s="270"/>
      <c r="N60" s="244"/>
      <c r="O60" s="268"/>
      <c r="P60" s="244"/>
      <c r="Q60" s="12" t="s">
        <v>350</v>
      </c>
      <c r="R60" s="13">
        <v>3</v>
      </c>
      <c r="S60" s="14" t="s">
        <v>476</v>
      </c>
      <c r="T60" s="13">
        <f>20*6</f>
        <v>120</v>
      </c>
      <c r="U60" s="13" t="s">
        <v>251</v>
      </c>
      <c r="V60" s="15" t="s">
        <v>251</v>
      </c>
      <c r="W60" s="27" t="s">
        <v>251</v>
      </c>
      <c r="X60" s="302"/>
      <c r="Y60" s="302"/>
      <c r="Z60" s="257"/>
      <c r="AA60" s="17">
        <v>7635591.6030116566</v>
      </c>
      <c r="AB60" s="18" t="s">
        <v>482</v>
      </c>
      <c r="AC60" s="29"/>
      <c r="AD60" s="18" t="s">
        <v>493</v>
      </c>
      <c r="AE60" s="257"/>
      <c r="AF60" s="286"/>
      <c r="AG60" s="107" t="s">
        <v>394</v>
      </c>
      <c r="AH60" s="22" t="s">
        <v>432</v>
      </c>
      <c r="AI60" s="109"/>
      <c r="AJ60" s="78"/>
      <c r="AK60" s="352"/>
      <c r="AL60" s="30" t="s">
        <v>474</v>
      </c>
      <c r="AM60" s="26"/>
      <c r="AQ60" s="7"/>
    </row>
    <row r="61" spans="1:43" ht="141" customHeight="1" x14ac:dyDescent="0.55000000000000004">
      <c r="A61" s="417"/>
      <c r="B61" s="445"/>
      <c r="C61" s="244"/>
      <c r="D61" s="244"/>
      <c r="E61" s="244"/>
      <c r="F61" s="252"/>
      <c r="G61" s="244"/>
      <c r="H61" s="244"/>
      <c r="I61" s="244"/>
      <c r="J61" s="244"/>
      <c r="K61" s="244"/>
      <c r="L61" s="268"/>
      <c r="M61" s="270"/>
      <c r="N61" s="244"/>
      <c r="O61" s="268"/>
      <c r="P61" s="244"/>
      <c r="Q61" s="12" t="s">
        <v>351</v>
      </c>
      <c r="R61" s="13">
        <v>50159</v>
      </c>
      <c r="S61" s="14" t="s">
        <v>474</v>
      </c>
      <c r="T61" s="13">
        <f>20*9</f>
        <v>180</v>
      </c>
      <c r="U61" s="13">
        <v>50159</v>
      </c>
      <c r="V61" s="13">
        <v>0</v>
      </c>
      <c r="W61" s="16">
        <f>+V61/U61</f>
        <v>0</v>
      </c>
      <c r="X61" s="302"/>
      <c r="Y61" s="302"/>
      <c r="Z61" s="257"/>
      <c r="AA61" s="17">
        <v>120767211.60301165</v>
      </c>
      <c r="AB61" s="18" t="s">
        <v>494</v>
      </c>
      <c r="AC61" s="29"/>
      <c r="AD61" s="18" t="s">
        <v>493</v>
      </c>
      <c r="AE61" s="257"/>
      <c r="AF61" s="286"/>
      <c r="AG61" s="107" t="s">
        <v>394</v>
      </c>
      <c r="AH61" s="22" t="s">
        <v>486</v>
      </c>
      <c r="AI61" s="109"/>
      <c r="AJ61" s="78"/>
      <c r="AK61" s="352"/>
      <c r="AL61" s="30" t="s">
        <v>474</v>
      </c>
      <c r="AM61" s="26"/>
      <c r="AQ61" s="7"/>
    </row>
    <row r="62" spans="1:43" ht="147.75" customHeight="1" x14ac:dyDescent="0.55000000000000004">
      <c r="A62" s="417"/>
      <c r="B62" s="445"/>
      <c r="C62" s="244"/>
      <c r="D62" s="244"/>
      <c r="E62" s="244"/>
      <c r="F62" s="252"/>
      <c r="G62" s="244"/>
      <c r="H62" s="244"/>
      <c r="I62" s="244"/>
      <c r="J62" s="244"/>
      <c r="K62" s="244"/>
      <c r="L62" s="268"/>
      <c r="M62" s="270"/>
      <c r="N62" s="244"/>
      <c r="O62" s="268"/>
      <c r="P62" s="244"/>
      <c r="Q62" s="12" t="s">
        <v>352</v>
      </c>
      <c r="R62" s="13">
        <v>1</v>
      </c>
      <c r="S62" s="14" t="s">
        <v>491</v>
      </c>
      <c r="T62" s="13">
        <f>2*50</f>
        <v>100</v>
      </c>
      <c r="U62" s="13" t="s">
        <v>251</v>
      </c>
      <c r="V62" s="15" t="s">
        <v>251</v>
      </c>
      <c r="W62" s="27" t="s">
        <v>251</v>
      </c>
      <c r="X62" s="302"/>
      <c r="Y62" s="302"/>
      <c r="Z62" s="257"/>
      <c r="AA62" s="17">
        <v>3557335.7647783197</v>
      </c>
      <c r="AB62" s="18" t="s">
        <v>482</v>
      </c>
      <c r="AC62" s="29"/>
      <c r="AD62" s="18" t="s">
        <v>493</v>
      </c>
      <c r="AE62" s="257"/>
      <c r="AF62" s="286"/>
      <c r="AG62" s="107" t="s">
        <v>394</v>
      </c>
      <c r="AH62" s="22" t="s">
        <v>432</v>
      </c>
      <c r="AI62" s="109"/>
      <c r="AJ62" s="78"/>
      <c r="AK62" s="352"/>
      <c r="AL62" s="30" t="s">
        <v>474</v>
      </c>
      <c r="AM62" s="26"/>
      <c r="AQ62" s="7"/>
    </row>
    <row r="63" spans="1:43" ht="135" customHeight="1" x14ac:dyDescent="0.55000000000000004">
      <c r="A63" s="417"/>
      <c r="B63" s="445"/>
      <c r="C63" s="244"/>
      <c r="D63" s="244"/>
      <c r="E63" s="244"/>
      <c r="F63" s="252"/>
      <c r="G63" s="245"/>
      <c r="H63" s="245"/>
      <c r="I63" s="245"/>
      <c r="J63" s="245"/>
      <c r="K63" s="245"/>
      <c r="L63" s="275"/>
      <c r="M63" s="271"/>
      <c r="N63" s="245"/>
      <c r="O63" s="275"/>
      <c r="P63" s="245"/>
      <c r="Q63" s="12" t="s">
        <v>353</v>
      </c>
      <c r="R63" s="13">
        <v>1</v>
      </c>
      <c r="S63" s="14" t="s">
        <v>475</v>
      </c>
      <c r="T63" s="13">
        <f>2*50</f>
        <v>100</v>
      </c>
      <c r="U63" s="13" t="s">
        <v>251</v>
      </c>
      <c r="V63" s="15" t="s">
        <v>251</v>
      </c>
      <c r="W63" s="27" t="s">
        <v>251</v>
      </c>
      <c r="X63" s="302"/>
      <c r="Y63" s="302"/>
      <c r="Z63" s="257"/>
      <c r="AA63" s="17">
        <v>52042315.764778316</v>
      </c>
      <c r="AB63" s="18" t="s">
        <v>494</v>
      </c>
      <c r="AC63" s="29"/>
      <c r="AD63" s="18" t="s">
        <v>493</v>
      </c>
      <c r="AE63" s="257"/>
      <c r="AF63" s="286"/>
      <c r="AG63" s="107" t="s">
        <v>394</v>
      </c>
      <c r="AH63" s="22" t="s">
        <v>486</v>
      </c>
      <c r="AI63" s="109"/>
      <c r="AJ63" s="78"/>
      <c r="AK63" s="352"/>
      <c r="AL63" s="30" t="s">
        <v>474</v>
      </c>
      <c r="AM63" s="24"/>
      <c r="AQ63" s="7"/>
    </row>
    <row r="64" spans="1:43" ht="142.5" customHeight="1" x14ac:dyDescent="0.55000000000000004">
      <c r="A64" s="417"/>
      <c r="B64" s="445"/>
      <c r="C64" s="244"/>
      <c r="D64" s="244"/>
      <c r="E64" s="244"/>
      <c r="F64" s="252"/>
      <c r="G64" s="257" t="s">
        <v>52</v>
      </c>
      <c r="H64" s="257" t="s">
        <v>521</v>
      </c>
      <c r="I64" s="257" t="s">
        <v>528</v>
      </c>
      <c r="J64" s="257" t="s">
        <v>53</v>
      </c>
      <c r="K64" s="257">
        <v>100000</v>
      </c>
      <c r="L64" s="264">
        <v>100000</v>
      </c>
      <c r="M64" s="265">
        <v>100000</v>
      </c>
      <c r="N64" s="243" t="s">
        <v>54</v>
      </c>
      <c r="O64" s="267">
        <v>2020130010082</v>
      </c>
      <c r="P64" s="243" t="s">
        <v>55</v>
      </c>
      <c r="Q64" s="12" t="s">
        <v>301</v>
      </c>
      <c r="R64" s="13">
        <v>1</v>
      </c>
      <c r="S64" s="14" t="s">
        <v>476</v>
      </c>
      <c r="T64" s="13">
        <f>7*20</f>
        <v>140</v>
      </c>
      <c r="U64" s="13" t="s">
        <v>251</v>
      </c>
      <c r="V64" s="13" t="s">
        <v>251</v>
      </c>
      <c r="W64" s="13" t="s">
        <v>251</v>
      </c>
      <c r="X64" s="243" t="s">
        <v>32</v>
      </c>
      <c r="Y64" s="243" t="s">
        <v>496</v>
      </c>
      <c r="Z64" s="243" t="s">
        <v>424</v>
      </c>
      <c r="AA64" s="17">
        <v>35555652</v>
      </c>
      <c r="AB64" s="18" t="s">
        <v>482</v>
      </c>
      <c r="AC64" s="278"/>
      <c r="AD64" s="18" t="s">
        <v>497</v>
      </c>
      <c r="AE64" s="18"/>
      <c r="AF64" s="284"/>
      <c r="AG64" s="107" t="s">
        <v>394</v>
      </c>
      <c r="AH64" s="32" t="s">
        <v>432</v>
      </c>
      <c r="AI64" s="110"/>
      <c r="AJ64" s="110"/>
      <c r="AK64" s="352"/>
      <c r="AL64" s="30" t="s">
        <v>474</v>
      </c>
      <c r="AM64" s="26"/>
      <c r="AQ64" s="7"/>
    </row>
    <row r="65" spans="1:43" ht="129" customHeight="1" x14ac:dyDescent="0.55000000000000004">
      <c r="A65" s="417"/>
      <c r="B65" s="445"/>
      <c r="C65" s="244"/>
      <c r="D65" s="244"/>
      <c r="E65" s="244"/>
      <c r="F65" s="252"/>
      <c r="G65" s="257"/>
      <c r="H65" s="257"/>
      <c r="I65" s="257"/>
      <c r="J65" s="257"/>
      <c r="K65" s="257"/>
      <c r="L65" s="264"/>
      <c r="M65" s="265"/>
      <c r="N65" s="244"/>
      <c r="O65" s="268"/>
      <c r="P65" s="244"/>
      <c r="Q65" s="12" t="s">
        <v>311</v>
      </c>
      <c r="R65" s="13">
        <v>2000</v>
      </c>
      <c r="S65" s="14" t="s">
        <v>474</v>
      </c>
      <c r="T65" s="13">
        <f>20*6</f>
        <v>120</v>
      </c>
      <c r="U65" s="13">
        <v>2000</v>
      </c>
      <c r="V65" s="13">
        <v>0</v>
      </c>
      <c r="W65" s="13">
        <f>+V65/U65</f>
        <v>0</v>
      </c>
      <c r="X65" s="244"/>
      <c r="Y65" s="244"/>
      <c r="Z65" s="244"/>
      <c r="AA65" s="17">
        <v>3125744496</v>
      </c>
      <c r="AB65" s="18" t="s">
        <v>482</v>
      </c>
      <c r="AC65" s="279"/>
      <c r="AD65" s="18" t="s">
        <v>497</v>
      </c>
      <c r="AE65" s="18"/>
      <c r="AF65" s="286"/>
      <c r="AG65" s="107" t="s">
        <v>394</v>
      </c>
      <c r="AH65" s="32" t="s">
        <v>484</v>
      </c>
      <c r="AI65" s="110"/>
      <c r="AJ65" s="110"/>
      <c r="AK65" s="352"/>
      <c r="AL65" s="30" t="s">
        <v>474</v>
      </c>
      <c r="AM65" s="26"/>
      <c r="AQ65" s="7"/>
    </row>
    <row r="66" spans="1:43" ht="128.25" customHeight="1" x14ac:dyDescent="0.55000000000000004">
      <c r="A66" s="417"/>
      <c r="B66" s="445"/>
      <c r="C66" s="244"/>
      <c r="D66" s="244"/>
      <c r="E66" s="244"/>
      <c r="F66" s="252"/>
      <c r="G66" s="257"/>
      <c r="H66" s="257"/>
      <c r="I66" s="257"/>
      <c r="J66" s="257"/>
      <c r="K66" s="257"/>
      <c r="L66" s="264"/>
      <c r="M66" s="265"/>
      <c r="N66" s="244"/>
      <c r="O66" s="268"/>
      <c r="P66" s="244"/>
      <c r="Q66" s="12" t="s">
        <v>312</v>
      </c>
      <c r="R66" s="13">
        <f>13553-R65</f>
        <v>11553</v>
      </c>
      <c r="S66" s="14" t="s">
        <v>474</v>
      </c>
      <c r="T66" s="15">
        <f>20*9</f>
        <v>180</v>
      </c>
      <c r="U66" s="13">
        <v>11553</v>
      </c>
      <c r="V66" s="13">
        <v>0</v>
      </c>
      <c r="W66" s="16">
        <f>+V66/U66</f>
        <v>0</v>
      </c>
      <c r="X66" s="244"/>
      <c r="Y66" s="244"/>
      <c r="Z66" s="244"/>
      <c r="AA66" s="17">
        <v>125214378.91828012</v>
      </c>
      <c r="AB66" s="18" t="s">
        <v>482</v>
      </c>
      <c r="AC66" s="279"/>
      <c r="AD66" s="18" t="s">
        <v>497</v>
      </c>
      <c r="AE66" s="243"/>
      <c r="AF66" s="286"/>
      <c r="AG66" s="107" t="s">
        <v>394</v>
      </c>
      <c r="AH66" s="32" t="s">
        <v>485</v>
      </c>
      <c r="AI66" s="276"/>
      <c r="AJ66" s="276"/>
      <c r="AK66" s="352"/>
      <c r="AL66" s="30" t="s">
        <v>475</v>
      </c>
      <c r="AM66" s="26"/>
      <c r="AQ66" s="7"/>
    </row>
    <row r="67" spans="1:43" ht="128.25" customHeight="1" x14ac:dyDescent="0.55000000000000004">
      <c r="A67" s="417"/>
      <c r="B67" s="445"/>
      <c r="C67" s="244"/>
      <c r="D67" s="244"/>
      <c r="E67" s="244"/>
      <c r="F67" s="252"/>
      <c r="G67" s="257"/>
      <c r="H67" s="257"/>
      <c r="I67" s="257"/>
      <c r="J67" s="257"/>
      <c r="K67" s="257"/>
      <c r="L67" s="264"/>
      <c r="M67" s="265"/>
      <c r="N67" s="244"/>
      <c r="O67" s="268"/>
      <c r="P67" s="244"/>
      <c r="Q67" s="12" t="s">
        <v>302</v>
      </c>
      <c r="R67" s="13">
        <v>1</v>
      </c>
      <c r="S67" s="14" t="s">
        <v>476</v>
      </c>
      <c r="T67" s="13">
        <f>20*9</f>
        <v>180</v>
      </c>
      <c r="U67" s="13" t="s">
        <v>251</v>
      </c>
      <c r="V67" s="13" t="s">
        <v>251</v>
      </c>
      <c r="W67" s="13" t="s">
        <v>251</v>
      </c>
      <c r="X67" s="244"/>
      <c r="Y67" s="244"/>
      <c r="Z67" s="244"/>
      <c r="AA67" s="17">
        <v>408849899.25</v>
      </c>
      <c r="AB67" s="18" t="s">
        <v>482</v>
      </c>
      <c r="AC67" s="279"/>
      <c r="AD67" s="18" t="s">
        <v>497</v>
      </c>
      <c r="AE67" s="244"/>
      <c r="AF67" s="286"/>
      <c r="AG67" s="107" t="s">
        <v>394</v>
      </c>
      <c r="AH67" s="32" t="s">
        <v>486</v>
      </c>
      <c r="AI67" s="277"/>
      <c r="AJ67" s="277"/>
      <c r="AK67" s="352"/>
      <c r="AL67" s="30" t="s">
        <v>474</v>
      </c>
      <c r="AM67" s="26"/>
      <c r="AQ67" s="7"/>
    </row>
    <row r="68" spans="1:43" ht="128.25" customHeight="1" x14ac:dyDescent="0.55000000000000004">
      <c r="A68" s="417"/>
      <c r="B68" s="445"/>
      <c r="C68" s="244"/>
      <c r="D68" s="244"/>
      <c r="E68" s="244"/>
      <c r="F68" s="252"/>
      <c r="G68" s="257"/>
      <c r="H68" s="257"/>
      <c r="I68" s="257"/>
      <c r="J68" s="257"/>
      <c r="K68" s="257"/>
      <c r="L68" s="264"/>
      <c r="M68" s="265"/>
      <c r="N68" s="244"/>
      <c r="O68" s="268"/>
      <c r="P68" s="244"/>
      <c r="Q68" s="12" t="s">
        <v>303</v>
      </c>
      <c r="R68" s="13">
        <v>1</v>
      </c>
      <c r="S68" s="14" t="s">
        <v>476</v>
      </c>
      <c r="T68" s="13">
        <f>7*20</f>
        <v>140</v>
      </c>
      <c r="U68" s="13" t="s">
        <v>251</v>
      </c>
      <c r="V68" s="13" t="s">
        <v>251</v>
      </c>
      <c r="W68" s="13" t="s">
        <v>251</v>
      </c>
      <c r="X68" s="244"/>
      <c r="Y68" s="244"/>
      <c r="Z68" s="244"/>
      <c r="AA68" s="17">
        <v>19657228.800000001</v>
      </c>
      <c r="AB68" s="18" t="s">
        <v>482</v>
      </c>
      <c r="AC68" s="279"/>
      <c r="AD68" s="18" t="s">
        <v>497</v>
      </c>
      <c r="AE68" s="244"/>
      <c r="AF68" s="286"/>
      <c r="AG68" s="107" t="s">
        <v>394</v>
      </c>
      <c r="AH68" s="32" t="s">
        <v>432</v>
      </c>
      <c r="AI68" s="277"/>
      <c r="AJ68" s="277"/>
      <c r="AK68" s="352"/>
      <c r="AL68" s="30" t="s">
        <v>474</v>
      </c>
      <c r="AM68" s="26"/>
      <c r="AQ68" s="7"/>
    </row>
    <row r="69" spans="1:43" ht="128.25" customHeight="1" x14ac:dyDescent="0.55000000000000004">
      <c r="A69" s="417"/>
      <c r="B69" s="445"/>
      <c r="C69" s="244"/>
      <c r="D69" s="244"/>
      <c r="E69" s="244"/>
      <c r="F69" s="252"/>
      <c r="G69" s="257"/>
      <c r="H69" s="257"/>
      <c r="I69" s="257"/>
      <c r="J69" s="257"/>
      <c r="K69" s="257"/>
      <c r="L69" s="264"/>
      <c r="M69" s="265"/>
      <c r="N69" s="244"/>
      <c r="O69" s="268"/>
      <c r="P69" s="244"/>
      <c r="Q69" s="12" t="s">
        <v>304</v>
      </c>
      <c r="R69" s="13">
        <v>1</v>
      </c>
      <c r="S69" s="14" t="s">
        <v>476</v>
      </c>
      <c r="T69" s="13">
        <f>7*20</f>
        <v>140</v>
      </c>
      <c r="U69" s="13" t="s">
        <v>251</v>
      </c>
      <c r="V69" s="13" t="s">
        <v>251</v>
      </c>
      <c r="W69" s="13" t="s">
        <v>251</v>
      </c>
      <c r="X69" s="244"/>
      <c r="Y69" s="244"/>
      <c r="Z69" s="244"/>
      <c r="AA69" s="17">
        <v>19657228.800000001</v>
      </c>
      <c r="AB69" s="18" t="s">
        <v>482</v>
      </c>
      <c r="AC69" s="279"/>
      <c r="AD69" s="18" t="s">
        <v>497</v>
      </c>
      <c r="AE69" s="244"/>
      <c r="AF69" s="286"/>
      <c r="AG69" s="107" t="s">
        <v>394</v>
      </c>
      <c r="AH69" s="32" t="s">
        <v>432</v>
      </c>
      <c r="AI69" s="277"/>
      <c r="AJ69" s="277"/>
      <c r="AK69" s="352"/>
      <c r="AL69" s="30" t="s">
        <v>474</v>
      </c>
      <c r="AM69" s="26"/>
      <c r="AQ69" s="7"/>
    </row>
    <row r="70" spans="1:43" ht="128.25" customHeight="1" x14ac:dyDescent="0.55000000000000004">
      <c r="A70" s="417"/>
      <c r="B70" s="445"/>
      <c r="C70" s="244"/>
      <c r="D70" s="244"/>
      <c r="E70" s="244"/>
      <c r="F70" s="252"/>
      <c r="G70" s="257"/>
      <c r="H70" s="257"/>
      <c r="I70" s="257"/>
      <c r="J70" s="257"/>
      <c r="K70" s="257"/>
      <c r="L70" s="264"/>
      <c r="M70" s="265"/>
      <c r="N70" s="244"/>
      <c r="O70" s="268"/>
      <c r="P70" s="244"/>
      <c r="Q70" s="12" t="s">
        <v>305</v>
      </c>
      <c r="R70" s="13">
        <v>1</v>
      </c>
      <c r="S70" s="14" t="s">
        <v>476</v>
      </c>
      <c r="T70" s="13">
        <f>7*20</f>
        <v>140</v>
      </c>
      <c r="U70" s="13" t="s">
        <v>251</v>
      </c>
      <c r="V70" s="13" t="s">
        <v>251</v>
      </c>
      <c r="W70" s="13" t="s">
        <v>251</v>
      </c>
      <c r="X70" s="244"/>
      <c r="Y70" s="244"/>
      <c r="Z70" s="244"/>
      <c r="AA70" s="17">
        <v>19657228.800000001</v>
      </c>
      <c r="AB70" s="18" t="s">
        <v>482</v>
      </c>
      <c r="AC70" s="279"/>
      <c r="AD70" s="18" t="s">
        <v>497</v>
      </c>
      <c r="AE70" s="244"/>
      <c r="AF70" s="286"/>
      <c r="AG70" s="107" t="s">
        <v>394</v>
      </c>
      <c r="AH70" s="32" t="s">
        <v>432</v>
      </c>
      <c r="AI70" s="277"/>
      <c r="AJ70" s="277"/>
      <c r="AK70" s="352"/>
      <c r="AL70" s="30" t="s">
        <v>474</v>
      </c>
      <c r="AM70" s="26"/>
      <c r="AQ70" s="7"/>
    </row>
    <row r="71" spans="1:43" ht="128.25" customHeight="1" x14ac:dyDescent="0.55000000000000004">
      <c r="A71" s="417"/>
      <c r="B71" s="445"/>
      <c r="C71" s="244"/>
      <c r="D71" s="244"/>
      <c r="E71" s="244"/>
      <c r="F71" s="252"/>
      <c r="G71" s="257"/>
      <c r="H71" s="257"/>
      <c r="I71" s="257"/>
      <c r="J71" s="257"/>
      <c r="K71" s="257"/>
      <c r="L71" s="264"/>
      <c r="M71" s="265"/>
      <c r="N71" s="244"/>
      <c r="O71" s="268"/>
      <c r="P71" s="244"/>
      <c r="Q71" s="12" t="s">
        <v>306</v>
      </c>
      <c r="R71" s="13">
        <v>3</v>
      </c>
      <c r="S71" s="14" t="s">
        <v>476</v>
      </c>
      <c r="T71" s="13">
        <f>20*6</f>
        <v>120</v>
      </c>
      <c r="U71" s="13" t="s">
        <v>251</v>
      </c>
      <c r="V71" s="15" t="s">
        <v>251</v>
      </c>
      <c r="W71" s="27" t="s">
        <v>251</v>
      </c>
      <c r="X71" s="244"/>
      <c r="Y71" s="244"/>
      <c r="Z71" s="244"/>
      <c r="AA71" s="17">
        <v>19657228.800000001</v>
      </c>
      <c r="AB71" s="18" t="s">
        <v>482</v>
      </c>
      <c r="AC71" s="279"/>
      <c r="AD71" s="18" t="s">
        <v>497</v>
      </c>
      <c r="AE71" s="244"/>
      <c r="AF71" s="286"/>
      <c r="AG71" s="107" t="s">
        <v>394</v>
      </c>
      <c r="AH71" s="32" t="s">
        <v>432</v>
      </c>
      <c r="AI71" s="277"/>
      <c r="AJ71" s="277"/>
      <c r="AK71" s="352"/>
      <c r="AL71" s="30" t="s">
        <v>474</v>
      </c>
      <c r="AM71" s="26"/>
      <c r="AQ71" s="7"/>
    </row>
    <row r="72" spans="1:43" ht="128.25" customHeight="1" x14ac:dyDescent="0.55000000000000004">
      <c r="A72" s="417"/>
      <c r="B72" s="445"/>
      <c r="C72" s="244"/>
      <c r="D72" s="244"/>
      <c r="E72" s="244"/>
      <c r="F72" s="252"/>
      <c r="G72" s="257"/>
      <c r="H72" s="257"/>
      <c r="I72" s="257"/>
      <c r="J72" s="257"/>
      <c r="K72" s="257"/>
      <c r="L72" s="264"/>
      <c r="M72" s="265"/>
      <c r="N72" s="244"/>
      <c r="O72" s="268"/>
      <c r="P72" s="244"/>
      <c r="Q72" s="12" t="s">
        <v>307</v>
      </c>
      <c r="R72" s="13">
        <f>+R66+R65</f>
        <v>13553</v>
      </c>
      <c r="S72" s="14" t="s">
        <v>474</v>
      </c>
      <c r="T72" s="15">
        <f>20*9</f>
        <v>180</v>
      </c>
      <c r="U72" s="13">
        <v>11553</v>
      </c>
      <c r="V72" s="13">
        <v>0</v>
      </c>
      <c r="W72" s="16">
        <f>+V72/U72</f>
        <v>0</v>
      </c>
      <c r="X72" s="244"/>
      <c r="Y72" s="244"/>
      <c r="Z72" s="244"/>
      <c r="AA72" s="17">
        <v>25132655.718280002</v>
      </c>
      <c r="AB72" s="18" t="s">
        <v>482</v>
      </c>
      <c r="AC72" s="279"/>
      <c r="AD72" s="18" t="s">
        <v>497</v>
      </c>
      <c r="AE72" s="244"/>
      <c r="AF72" s="286"/>
      <c r="AG72" s="107" t="s">
        <v>394</v>
      </c>
      <c r="AH72" s="32" t="s">
        <v>486</v>
      </c>
      <c r="AI72" s="277"/>
      <c r="AJ72" s="277"/>
      <c r="AK72" s="352"/>
      <c r="AL72" s="30" t="s">
        <v>474</v>
      </c>
      <c r="AM72" s="26"/>
      <c r="AQ72" s="7"/>
    </row>
    <row r="73" spans="1:43" ht="128.25" customHeight="1" x14ac:dyDescent="0.55000000000000004">
      <c r="A73" s="417"/>
      <c r="B73" s="445"/>
      <c r="C73" s="244"/>
      <c r="D73" s="244"/>
      <c r="E73" s="244"/>
      <c r="F73" s="252"/>
      <c r="G73" s="257"/>
      <c r="H73" s="257"/>
      <c r="I73" s="257"/>
      <c r="J73" s="257"/>
      <c r="K73" s="257"/>
      <c r="L73" s="264"/>
      <c r="M73" s="265"/>
      <c r="N73" s="244"/>
      <c r="O73" s="268"/>
      <c r="P73" s="244"/>
      <c r="Q73" s="12" t="s">
        <v>308</v>
      </c>
      <c r="R73" s="13">
        <v>1</v>
      </c>
      <c r="S73" s="14" t="s">
        <v>476</v>
      </c>
      <c r="T73" s="13">
        <f>7*20</f>
        <v>140</v>
      </c>
      <c r="U73" s="13" t="s">
        <v>251</v>
      </c>
      <c r="V73" s="13" t="s">
        <v>251</v>
      </c>
      <c r="W73" s="13" t="s">
        <v>251</v>
      </c>
      <c r="X73" s="244"/>
      <c r="Y73" s="244"/>
      <c r="Z73" s="244"/>
      <c r="AA73" s="17">
        <v>19657228.800000001</v>
      </c>
      <c r="AB73" s="18" t="s">
        <v>482</v>
      </c>
      <c r="AC73" s="279"/>
      <c r="AD73" s="18" t="s">
        <v>497</v>
      </c>
      <c r="AE73" s="244"/>
      <c r="AF73" s="286"/>
      <c r="AG73" s="107" t="s">
        <v>394</v>
      </c>
      <c r="AH73" s="32" t="s">
        <v>432</v>
      </c>
      <c r="AI73" s="277"/>
      <c r="AJ73" s="277"/>
      <c r="AK73" s="352"/>
      <c r="AL73" s="30" t="s">
        <v>474</v>
      </c>
      <c r="AM73" s="26"/>
      <c r="AQ73" s="7"/>
    </row>
    <row r="74" spans="1:43" ht="128.25" customHeight="1" x14ac:dyDescent="0.55000000000000004">
      <c r="A74" s="417"/>
      <c r="B74" s="445"/>
      <c r="C74" s="244"/>
      <c r="D74" s="244"/>
      <c r="E74" s="244"/>
      <c r="F74" s="252"/>
      <c r="G74" s="257"/>
      <c r="H74" s="257"/>
      <c r="I74" s="257"/>
      <c r="J74" s="257"/>
      <c r="K74" s="257"/>
      <c r="L74" s="264"/>
      <c r="M74" s="265"/>
      <c r="N74" s="244"/>
      <c r="O74" s="268"/>
      <c r="P74" s="244"/>
      <c r="Q74" s="12" t="s">
        <v>309</v>
      </c>
      <c r="R74" s="13">
        <v>3</v>
      </c>
      <c r="S74" s="14" t="s">
        <v>476</v>
      </c>
      <c r="T74" s="13">
        <f>20*6</f>
        <v>120</v>
      </c>
      <c r="U74" s="13" t="s">
        <v>251</v>
      </c>
      <c r="V74" s="15" t="s">
        <v>251</v>
      </c>
      <c r="W74" s="27" t="s">
        <v>251</v>
      </c>
      <c r="X74" s="244"/>
      <c r="Y74" s="244"/>
      <c r="Z74" s="244"/>
      <c r="AA74" s="17">
        <v>19657228.800000001</v>
      </c>
      <c r="AB74" s="18" t="s">
        <v>482</v>
      </c>
      <c r="AC74" s="279"/>
      <c r="AD74" s="18" t="s">
        <v>497</v>
      </c>
      <c r="AE74" s="244"/>
      <c r="AF74" s="286"/>
      <c r="AG74" s="107" t="s">
        <v>394</v>
      </c>
      <c r="AH74" s="32" t="s">
        <v>432</v>
      </c>
      <c r="AI74" s="277"/>
      <c r="AJ74" s="277"/>
      <c r="AK74" s="352"/>
      <c r="AL74" s="30" t="s">
        <v>474</v>
      </c>
      <c r="AM74" s="26"/>
      <c r="AQ74" s="7"/>
    </row>
    <row r="75" spans="1:43" ht="128.25" customHeight="1" x14ac:dyDescent="0.55000000000000004">
      <c r="A75" s="417"/>
      <c r="B75" s="445"/>
      <c r="C75" s="244"/>
      <c r="D75" s="244"/>
      <c r="E75" s="244"/>
      <c r="F75" s="252"/>
      <c r="G75" s="257"/>
      <c r="H75" s="257"/>
      <c r="I75" s="257"/>
      <c r="J75" s="257"/>
      <c r="K75" s="257"/>
      <c r="L75" s="264"/>
      <c r="M75" s="265"/>
      <c r="N75" s="245"/>
      <c r="O75" s="268"/>
      <c r="P75" s="244"/>
      <c r="Q75" s="12" t="s">
        <v>310</v>
      </c>
      <c r="R75" s="13">
        <v>6</v>
      </c>
      <c r="S75" s="14" t="s">
        <v>475</v>
      </c>
      <c r="T75" s="15">
        <f>20*8</f>
        <v>160</v>
      </c>
      <c r="U75" s="13" t="s">
        <v>251</v>
      </c>
      <c r="V75" s="13" t="s">
        <v>251</v>
      </c>
      <c r="W75" s="16" t="s">
        <v>251</v>
      </c>
      <c r="X75" s="245"/>
      <c r="Y75" s="245"/>
      <c r="Z75" s="245"/>
      <c r="AA75" s="17">
        <v>15304041.318279997</v>
      </c>
      <c r="AB75" s="18" t="s">
        <v>482</v>
      </c>
      <c r="AC75" s="280"/>
      <c r="AD75" s="18" t="s">
        <v>497</v>
      </c>
      <c r="AE75" s="244"/>
      <c r="AF75" s="286"/>
      <c r="AG75" s="107" t="s">
        <v>394</v>
      </c>
      <c r="AH75" s="32" t="s">
        <v>432</v>
      </c>
      <c r="AI75" s="277"/>
      <c r="AJ75" s="277"/>
      <c r="AK75" s="352"/>
      <c r="AL75" s="30" t="s">
        <v>474</v>
      </c>
      <c r="AM75" s="26"/>
      <c r="AQ75" s="7"/>
    </row>
    <row r="76" spans="1:43" ht="163.5" customHeight="1" x14ac:dyDescent="0.55000000000000004">
      <c r="A76" s="417"/>
      <c r="B76" s="445"/>
      <c r="C76" s="244"/>
      <c r="D76" s="244"/>
      <c r="E76" s="244"/>
      <c r="F76" s="252"/>
      <c r="G76" s="257"/>
      <c r="H76" s="257"/>
      <c r="I76" s="257"/>
      <c r="J76" s="257"/>
      <c r="K76" s="257"/>
      <c r="L76" s="264"/>
      <c r="M76" s="265"/>
      <c r="N76" s="243" t="s">
        <v>56</v>
      </c>
      <c r="O76" s="266">
        <v>2020130010195</v>
      </c>
      <c r="P76" s="257" t="s">
        <v>57</v>
      </c>
      <c r="Q76" s="13" t="s">
        <v>292</v>
      </c>
      <c r="R76" s="13">
        <v>1</v>
      </c>
      <c r="S76" s="91" t="s">
        <v>478</v>
      </c>
      <c r="T76" s="111">
        <f>20*6</f>
        <v>120</v>
      </c>
      <c r="U76" s="13" t="s">
        <v>251</v>
      </c>
      <c r="V76" s="13" t="s">
        <v>251</v>
      </c>
      <c r="W76" s="16" t="s">
        <v>251</v>
      </c>
      <c r="X76" s="359" t="s">
        <v>498</v>
      </c>
      <c r="Y76" s="257" t="s">
        <v>499</v>
      </c>
      <c r="Z76" s="243" t="s">
        <v>480</v>
      </c>
      <c r="AA76" s="17">
        <v>37451953.439999998</v>
      </c>
      <c r="AB76" s="18" t="s">
        <v>482</v>
      </c>
      <c r="AC76" s="112"/>
      <c r="AD76" s="18" t="s">
        <v>500</v>
      </c>
      <c r="AE76" s="18"/>
      <c r="AF76" s="432"/>
      <c r="AG76" s="107" t="s">
        <v>394</v>
      </c>
      <c r="AH76" s="32" t="s">
        <v>432</v>
      </c>
      <c r="AI76" s="23"/>
      <c r="AJ76" s="23"/>
      <c r="AK76" s="352"/>
      <c r="AL76" s="30" t="s">
        <v>474</v>
      </c>
      <c r="AM76" s="26"/>
      <c r="AQ76" s="7"/>
    </row>
    <row r="77" spans="1:43" ht="180" customHeight="1" x14ac:dyDescent="0.55000000000000004">
      <c r="A77" s="417"/>
      <c r="B77" s="445"/>
      <c r="C77" s="244"/>
      <c r="D77" s="244"/>
      <c r="E77" s="244"/>
      <c r="F77" s="252"/>
      <c r="G77" s="257"/>
      <c r="H77" s="257"/>
      <c r="I77" s="257"/>
      <c r="J77" s="257"/>
      <c r="K77" s="257"/>
      <c r="L77" s="264"/>
      <c r="M77" s="265"/>
      <c r="N77" s="244"/>
      <c r="O77" s="266"/>
      <c r="P77" s="257"/>
      <c r="Q77" s="13" t="s">
        <v>299</v>
      </c>
      <c r="R77" s="13">
        <v>59936</v>
      </c>
      <c r="S77" s="91" t="s">
        <v>474</v>
      </c>
      <c r="T77" s="111">
        <f>20*9</f>
        <v>180</v>
      </c>
      <c r="U77" s="13">
        <v>59936</v>
      </c>
      <c r="V77" s="15">
        <v>0</v>
      </c>
      <c r="W77" s="27">
        <f>+V77/U77</f>
        <v>0</v>
      </c>
      <c r="X77" s="360"/>
      <c r="Y77" s="257"/>
      <c r="Z77" s="244"/>
      <c r="AA77" s="17">
        <v>16872786791.999992</v>
      </c>
      <c r="AB77" s="18" t="s">
        <v>482</v>
      </c>
      <c r="AC77" s="112"/>
      <c r="AD77" s="18" t="s">
        <v>500</v>
      </c>
      <c r="AE77" s="18"/>
      <c r="AF77" s="433"/>
      <c r="AG77" s="107" t="s">
        <v>394</v>
      </c>
      <c r="AH77" s="32" t="s">
        <v>485</v>
      </c>
      <c r="AI77" s="23"/>
      <c r="AJ77" s="23"/>
      <c r="AK77" s="352"/>
      <c r="AL77" s="30" t="s">
        <v>474</v>
      </c>
      <c r="AM77" s="26"/>
      <c r="AQ77" s="7"/>
    </row>
    <row r="78" spans="1:43" ht="120.75" customHeight="1" x14ac:dyDescent="0.55000000000000004">
      <c r="A78" s="417"/>
      <c r="B78" s="445"/>
      <c r="C78" s="244"/>
      <c r="D78" s="244"/>
      <c r="E78" s="244"/>
      <c r="F78" s="252"/>
      <c r="G78" s="257"/>
      <c r="H78" s="257"/>
      <c r="I78" s="257"/>
      <c r="J78" s="257"/>
      <c r="K78" s="257"/>
      <c r="L78" s="264"/>
      <c r="M78" s="265"/>
      <c r="N78" s="244"/>
      <c r="O78" s="266"/>
      <c r="P78" s="257"/>
      <c r="Q78" s="13" t="s">
        <v>293</v>
      </c>
      <c r="R78" s="13">
        <v>1</v>
      </c>
      <c r="S78" s="91" t="s">
        <v>474</v>
      </c>
      <c r="T78" s="111">
        <f>20*9</f>
        <v>180</v>
      </c>
      <c r="U78" s="111" t="s">
        <v>251</v>
      </c>
      <c r="V78" s="13" t="s">
        <v>251</v>
      </c>
      <c r="W78" s="16" t="s">
        <v>251</v>
      </c>
      <c r="X78" s="360"/>
      <c r="Y78" s="257"/>
      <c r="Z78" s="244"/>
      <c r="AA78" s="17">
        <v>18725976.719999999</v>
      </c>
      <c r="AB78" s="18" t="s">
        <v>482</v>
      </c>
      <c r="AC78" s="112"/>
      <c r="AD78" s="18" t="s">
        <v>500</v>
      </c>
      <c r="AE78" s="18"/>
      <c r="AF78" s="436"/>
      <c r="AG78" s="107" t="s">
        <v>394</v>
      </c>
      <c r="AH78" s="32" t="s">
        <v>432</v>
      </c>
      <c r="AI78" s="78"/>
      <c r="AJ78" s="78"/>
      <c r="AK78" s="352"/>
      <c r="AL78" s="30" t="s">
        <v>474</v>
      </c>
      <c r="AM78" s="26"/>
      <c r="AQ78" s="7"/>
    </row>
    <row r="79" spans="1:43" ht="120.75" customHeight="1" x14ac:dyDescent="0.55000000000000004">
      <c r="A79" s="417"/>
      <c r="B79" s="445"/>
      <c r="C79" s="244"/>
      <c r="D79" s="244"/>
      <c r="E79" s="244"/>
      <c r="F79" s="252"/>
      <c r="G79" s="257"/>
      <c r="H79" s="257"/>
      <c r="I79" s="257"/>
      <c r="J79" s="257"/>
      <c r="K79" s="257"/>
      <c r="L79" s="264"/>
      <c r="M79" s="265"/>
      <c r="N79" s="244"/>
      <c r="O79" s="266"/>
      <c r="P79" s="257"/>
      <c r="Q79" s="13" t="s">
        <v>294</v>
      </c>
      <c r="R79" s="13">
        <v>1</v>
      </c>
      <c r="S79" s="91" t="s">
        <v>478</v>
      </c>
      <c r="T79" s="111">
        <f>20*6</f>
        <v>120</v>
      </c>
      <c r="U79" s="111" t="s">
        <v>251</v>
      </c>
      <c r="V79" s="13" t="s">
        <v>251</v>
      </c>
      <c r="W79" s="16" t="s">
        <v>251</v>
      </c>
      <c r="X79" s="360"/>
      <c r="Y79" s="257"/>
      <c r="Z79" s="244"/>
      <c r="AA79" s="17">
        <v>18725976.719999999</v>
      </c>
      <c r="AB79" s="18" t="s">
        <v>482</v>
      </c>
      <c r="AC79" s="112"/>
      <c r="AD79" s="18" t="s">
        <v>500</v>
      </c>
      <c r="AE79" s="18"/>
      <c r="AF79" s="113"/>
      <c r="AG79" s="107" t="s">
        <v>394</v>
      </c>
      <c r="AH79" s="32" t="s">
        <v>432</v>
      </c>
      <c r="AI79" s="78"/>
      <c r="AJ79" s="78"/>
      <c r="AK79" s="352"/>
      <c r="AL79" s="30" t="s">
        <v>474</v>
      </c>
      <c r="AM79" s="26"/>
      <c r="AQ79" s="7"/>
    </row>
    <row r="80" spans="1:43" ht="120.75" customHeight="1" x14ac:dyDescent="0.55000000000000004">
      <c r="A80" s="417"/>
      <c r="B80" s="445"/>
      <c r="C80" s="244"/>
      <c r="D80" s="244"/>
      <c r="E80" s="244"/>
      <c r="F80" s="252"/>
      <c r="G80" s="257"/>
      <c r="H80" s="257"/>
      <c r="I80" s="257"/>
      <c r="J80" s="257"/>
      <c r="K80" s="257"/>
      <c r="L80" s="264"/>
      <c r="M80" s="265"/>
      <c r="N80" s="244"/>
      <c r="O80" s="266"/>
      <c r="P80" s="257"/>
      <c r="Q80" s="13" t="s">
        <v>300</v>
      </c>
      <c r="R80" s="13">
        <v>80</v>
      </c>
      <c r="S80" s="91" t="s">
        <v>475</v>
      </c>
      <c r="T80" s="111">
        <f>20*4</f>
        <v>80</v>
      </c>
      <c r="U80" s="111" t="s">
        <v>251</v>
      </c>
      <c r="V80" s="111" t="s">
        <v>251</v>
      </c>
      <c r="W80" s="111" t="s">
        <v>251</v>
      </c>
      <c r="X80" s="360"/>
      <c r="Y80" s="257"/>
      <c r="Z80" s="244"/>
      <c r="AA80" s="17">
        <v>1648000000</v>
      </c>
      <c r="AB80" s="18" t="s">
        <v>482</v>
      </c>
      <c r="AC80" s="112"/>
      <c r="AD80" s="18" t="s">
        <v>500</v>
      </c>
      <c r="AE80" s="18"/>
      <c r="AF80" s="113"/>
      <c r="AG80" s="107" t="s">
        <v>394</v>
      </c>
      <c r="AH80" s="32" t="s">
        <v>485</v>
      </c>
      <c r="AI80" s="78"/>
      <c r="AJ80" s="78"/>
      <c r="AK80" s="352"/>
      <c r="AL80" s="30" t="s">
        <v>474</v>
      </c>
      <c r="AM80" s="26"/>
      <c r="AQ80" s="7"/>
    </row>
    <row r="81" spans="1:43" ht="140.25" customHeight="1" x14ac:dyDescent="0.55000000000000004">
      <c r="A81" s="417"/>
      <c r="B81" s="445"/>
      <c r="C81" s="244"/>
      <c r="D81" s="244"/>
      <c r="E81" s="244"/>
      <c r="F81" s="252"/>
      <c r="G81" s="257"/>
      <c r="H81" s="257"/>
      <c r="I81" s="257"/>
      <c r="J81" s="257"/>
      <c r="K81" s="257"/>
      <c r="L81" s="264"/>
      <c r="M81" s="265"/>
      <c r="N81" s="244"/>
      <c r="O81" s="266"/>
      <c r="P81" s="257"/>
      <c r="Q81" s="13" t="s">
        <v>295</v>
      </c>
      <c r="R81" s="13">
        <v>6</v>
      </c>
      <c r="S81" s="91" t="s">
        <v>475</v>
      </c>
      <c r="T81" s="111">
        <f>20*9</f>
        <v>180</v>
      </c>
      <c r="U81" s="111" t="s">
        <v>251</v>
      </c>
      <c r="V81" s="111" t="s">
        <v>251</v>
      </c>
      <c r="W81" s="111" t="s">
        <v>251</v>
      </c>
      <c r="X81" s="360"/>
      <c r="Y81" s="257"/>
      <c r="Z81" s="244"/>
      <c r="AA81" s="17">
        <v>871931087.12000012</v>
      </c>
      <c r="AB81" s="18" t="s">
        <v>482</v>
      </c>
      <c r="AC81" s="112"/>
      <c r="AD81" s="18" t="s">
        <v>500</v>
      </c>
      <c r="AE81" s="18"/>
      <c r="AF81" s="113"/>
      <c r="AG81" s="107" t="s">
        <v>394</v>
      </c>
      <c r="AH81" s="32" t="s">
        <v>486</v>
      </c>
      <c r="AI81" s="78"/>
      <c r="AJ81" s="78"/>
      <c r="AK81" s="352"/>
      <c r="AL81" s="30" t="s">
        <v>474</v>
      </c>
      <c r="AM81" s="26"/>
      <c r="AQ81" s="7"/>
    </row>
    <row r="82" spans="1:43" ht="120.75" customHeight="1" x14ac:dyDescent="0.55000000000000004">
      <c r="A82" s="417"/>
      <c r="B82" s="445"/>
      <c r="C82" s="244"/>
      <c r="D82" s="244"/>
      <c r="E82" s="244"/>
      <c r="F82" s="252"/>
      <c r="G82" s="257"/>
      <c r="H82" s="257"/>
      <c r="I82" s="257"/>
      <c r="J82" s="257"/>
      <c r="K82" s="257"/>
      <c r="L82" s="264"/>
      <c r="M82" s="265"/>
      <c r="N82" s="244"/>
      <c r="O82" s="266"/>
      <c r="P82" s="257"/>
      <c r="Q82" s="13" t="s">
        <v>296</v>
      </c>
      <c r="R82" s="13">
        <v>1</v>
      </c>
      <c r="S82" s="91" t="s">
        <v>477</v>
      </c>
      <c r="T82" s="111">
        <f>20*6</f>
        <v>120</v>
      </c>
      <c r="U82" s="111" t="s">
        <v>251</v>
      </c>
      <c r="V82" s="111" t="s">
        <v>251</v>
      </c>
      <c r="W82" s="111" t="s">
        <v>251</v>
      </c>
      <c r="X82" s="360"/>
      <c r="Y82" s="257"/>
      <c r="Z82" s="244"/>
      <c r="AA82" s="17">
        <v>18963014.399999999</v>
      </c>
      <c r="AB82" s="18" t="s">
        <v>482</v>
      </c>
      <c r="AC82" s="112"/>
      <c r="AD82" s="18" t="s">
        <v>500</v>
      </c>
      <c r="AE82" s="18"/>
      <c r="AF82" s="113"/>
      <c r="AG82" s="107" t="s">
        <v>394</v>
      </c>
      <c r="AH82" s="32" t="s">
        <v>432</v>
      </c>
      <c r="AI82" s="78"/>
      <c r="AJ82" s="78"/>
      <c r="AK82" s="352"/>
      <c r="AL82" s="30" t="s">
        <v>474</v>
      </c>
      <c r="AM82" s="26"/>
      <c r="AQ82" s="7"/>
    </row>
    <row r="83" spans="1:43" ht="120.75" customHeight="1" x14ac:dyDescent="0.55000000000000004">
      <c r="A83" s="417"/>
      <c r="B83" s="445"/>
      <c r="C83" s="244"/>
      <c r="D83" s="244"/>
      <c r="E83" s="244"/>
      <c r="F83" s="252"/>
      <c r="G83" s="257"/>
      <c r="H83" s="257"/>
      <c r="I83" s="257"/>
      <c r="J83" s="257"/>
      <c r="K83" s="257"/>
      <c r="L83" s="264"/>
      <c r="M83" s="265"/>
      <c r="N83" s="244"/>
      <c r="O83" s="266"/>
      <c r="P83" s="257"/>
      <c r="Q83" s="13" t="s">
        <v>297</v>
      </c>
      <c r="R83" s="13">
        <v>1</v>
      </c>
      <c r="S83" s="91" t="s">
        <v>478</v>
      </c>
      <c r="T83" s="111">
        <f>20*6</f>
        <v>120</v>
      </c>
      <c r="U83" s="13" t="s">
        <v>251</v>
      </c>
      <c r="V83" s="13" t="s">
        <v>251</v>
      </c>
      <c r="W83" s="16" t="s">
        <v>251</v>
      </c>
      <c r="X83" s="360"/>
      <c r="Y83" s="257"/>
      <c r="Z83" s="244"/>
      <c r="AA83" s="17">
        <v>18963014.399999999</v>
      </c>
      <c r="AB83" s="18" t="s">
        <v>482</v>
      </c>
      <c r="AC83" s="112"/>
      <c r="AD83" s="18" t="s">
        <v>500</v>
      </c>
      <c r="AE83" s="18"/>
      <c r="AF83" s="113"/>
      <c r="AG83" s="107" t="s">
        <v>394</v>
      </c>
      <c r="AH83" s="32" t="s">
        <v>432</v>
      </c>
      <c r="AI83" s="78"/>
      <c r="AJ83" s="78"/>
      <c r="AK83" s="352"/>
      <c r="AL83" s="30" t="s">
        <v>474</v>
      </c>
      <c r="AM83" s="26"/>
      <c r="AQ83" s="7"/>
    </row>
    <row r="84" spans="1:43" ht="120.75" customHeight="1" x14ac:dyDescent="0.55000000000000004">
      <c r="A84" s="417"/>
      <c r="B84" s="445"/>
      <c r="C84" s="244"/>
      <c r="D84" s="244"/>
      <c r="E84" s="244"/>
      <c r="F84" s="252"/>
      <c r="G84" s="257"/>
      <c r="H84" s="257"/>
      <c r="I84" s="257"/>
      <c r="J84" s="257"/>
      <c r="K84" s="257"/>
      <c r="L84" s="264"/>
      <c r="M84" s="265"/>
      <c r="N84" s="245"/>
      <c r="O84" s="266"/>
      <c r="P84" s="257"/>
      <c r="Q84" s="13" t="s">
        <v>298</v>
      </c>
      <c r="R84" s="13">
        <v>6</v>
      </c>
      <c r="S84" s="14" t="s">
        <v>475</v>
      </c>
      <c r="T84" s="15">
        <f>20*8</f>
        <v>160</v>
      </c>
      <c r="U84" s="13" t="s">
        <v>251</v>
      </c>
      <c r="V84" s="13" t="s">
        <v>251</v>
      </c>
      <c r="W84" s="16" t="s">
        <v>251</v>
      </c>
      <c r="X84" s="361"/>
      <c r="Y84" s="257"/>
      <c r="Z84" s="244"/>
      <c r="AA84" s="17">
        <v>122613127.2</v>
      </c>
      <c r="AB84" s="18" t="s">
        <v>482</v>
      </c>
      <c r="AC84" s="112"/>
      <c r="AD84" s="18" t="s">
        <v>500</v>
      </c>
      <c r="AE84" s="18"/>
      <c r="AF84" s="113"/>
      <c r="AG84" s="107" t="s">
        <v>394</v>
      </c>
      <c r="AH84" s="32" t="s">
        <v>432</v>
      </c>
      <c r="AI84" s="78"/>
      <c r="AJ84" s="78"/>
      <c r="AK84" s="352"/>
      <c r="AL84" s="30" t="s">
        <v>474</v>
      </c>
      <c r="AM84" s="26"/>
      <c r="AQ84" s="7"/>
    </row>
    <row r="85" spans="1:43" ht="168" customHeight="1" x14ac:dyDescent="0.55000000000000004">
      <c r="A85" s="417"/>
      <c r="B85" s="445"/>
      <c r="C85" s="244"/>
      <c r="D85" s="244"/>
      <c r="E85" s="244"/>
      <c r="F85" s="252"/>
      <c r="G85" s="243" t="s">
        <v>58</v>
      </c>
      <c r="H85" s="243" t="s">
        <v>521</v>
      </c>
      <c r="I85" s="243" t="s">
        <v>59</v>
      </c>
      <c r="J85" s="243" t="s">
        <v>60</v>
      </c>
      <c r="K85" s="254">
        <v>40</v>
      </c>
      <c r="L85" s="255">
        <v>15</v>
      </c>
      <c r="M85" s="323">
        <v>19</v>
      </c>
      <c r="N85" s="257" t="s">
        <v>61</v>
      </c>
      <c r="O85" s="266">
        <v>2020130010094</v>
      </c>
      <c r="P85" s="257" t="s">
        <v>62</v>
      </c>
      <c r="Q85" s="18" t="s">
        <v>240</v>
      </c>
      <c r="R85" s="13">
        <v>5</v>
      </c>
      <c r="S85" s="114">
        <v>44593</v>
      </c>
      <c r="T85" s="115">
        <v>333</v>
      </c>
      <c r="U85" s="116">
        <v>136864</v>
      </c>
      <c r="V85" s="72">
        <v>95804</v>
      </c>
      <c r="W85" s="117">
        <v>0.2</v>
      </c>
      <c r="X85" s="257" t="s">
        <v>32</v>
      </c>
      <c r="Y85" s="243" t="s">
        <v>469</v>
      </c>
      <c r="Z85" s="243"/>
      <c r="AA85" s="402">
        <v>6061600000</v>
      </c>
      <c r="AB85" s="482" t="s">
        <v>470</v>
      </c>
      <c r="AC85" s="284"/>
      <c r="AD85" s="257"/>
      <c r="AE85" s="70"/>
      <c r="AF85" s="243"/>
      <c r="AG85" s="118" t="s">
        <v>394</v>
      </c>
      <c r="AH85" s="20" t="s">
        <v>471</v>
      </c>
      <c r="AI85" s="75"/>
      <c r="AJ85" s="23"/>
      <c r="AK85" s="352"/>
      <c r="AL85" s="119">
        <v>44621</v>
      </c>
      <c r="AM85" s="120"/>
      <c r="AQ85" s="7"/>
    </row>
    <row r="86" spans="1:43" ht="240" customHeight="1" x14ac:dyDescent="0.55000000000000004">
      <c r="A86" s="417"/>
      <c r="B86" s="445"/>
      <c r="C86" s="244"/>
      <c r="D86" s="244"/>
      <c r="E86" s="244"/>
      <c r="F86" s="252"/>
      <c r="G86" s="244"/>
      <c r="H86" s="244"/>
      <c r="I86" s="244"/>
      <c r="J86" s="244"/>
      <c r="K86" s="255"/>
      <c r="L86" s="255"/>
      <c r="M86" s="324"/>
      <c r="N86" s="257"/>
      <c r="O86" s="266"/>
      <c r="P86" s="257"/>
      <c r="Q86" s="18" t="s">
        <v>239</v>
      </c>
      <c r="R86" s="13">
        <v>10</v>
      </c>
      <c r="S86" s="114">
        <v>44593</v>
      </c>
      <c r="T86" s="121">
        <v>333</v>
      </c>
      <c r="U86" s="116">
        <v>136864</v>
      </c>
      <c r="V86" s="18">
        <v>95804</v>
      </c>
      <c r="W86" s="16">
        <v>0.2</v>
      </c>
      <c r="X86" s="257"/>
      <c r="Y86" s="244"/>
      <c r="Z86" s="244"/>
      <c r="AA86" s="402"/>
      <c r="AB86" s="482"/>
      <c r="AC86" s="286"/>
      <c r="AD86" s="257"/>
      <c r="AE86" s="70"/>
      <c r="AF86" s="244"/>
      <c r="AG86" s="118" t="s">
        <v>394</v>
      </c>
      <c r="AH86" s="20" t="s">
        <v>471</v>
      </c>
      <c r="AI86" s="110"/>
      <c r="AJ86" s="110"/>
      <c r="AK86" s="352"/>
      <c r="AL86" s="119">
        <v>44621</v>
      </c>
      <c r="AM86" s="120"/>
      <c r="AQ86" s="7"/>
    </row>
    <row r="87" spans="1:43" ht="130.5" customHeight="1" x14ac:dyDescent="0.55000000000000004">
      <c r="A87" s="417"/>
      <c r="B87" s="445"/>
      <c r="C87" s="244"/>
      <c r="D87" s="244"/>
      <c r="E87" s="244"/>
      <c r="F87" s="252"/>
      <c r="G87" s="245"/>
      <c r="H87" s="245"/>
      <c r="I87" s="245"/>
      <c r="J87" s="245"/>
      <c r="K87" s="256"/>
      <c r="L87" s="256"/>
      <c r="M87" s="325"/>
      <c r="N87" s="257"/>
      <c r="O87" s="266"/>
      <c r="P87" s="257"/>
      <c r="Q87" s="18" t="s">
        <v>238</v>
      </c>
      <c r="R87" s="13">
        <v>10</v>
      </c>
      <c r="S87" s="114">
        <v>44622</v>
      </c>
      <c r="T87" s="116">
        <v>304</v>
      </c>
      <c r="U87" s="116">
        <v>44618</v>
      </c>
      <c r="V87" s="72">
        <v>44618</v>
      </c>
      <c r="W87" s="117">
        <v>0.2</v>
      </c>
      <c r="X87" s="257"/>
      <c r="Y87" s="244"/>
      <c r="Z87" s="244"/>
      <c r="AA87" s="402"/>
      <c r="AB87" s="482"/>
      <c r="AC87" s="286"/>
      <c r="AD87" s="257"/>
      <c r="AE87" s="18"/>
      <c r="AF87" s="245"/>
      <c r="AG87" s="118" t="s">
        <v>394</v>
      </c>
      <c r="AH87" s="20" t="s">
        <v>471</v>
      </c>
      <c r="AI87" s="110"/>
      <c r="AJ87" s="110"/>
      <c r="AK87" s="352"/>
      <c r="AL87" s="119">
        <v>44621</v>
      </c>
      <c r="AM87" s="120"/>
      <c r="AQ87" s="7"/>
    </row>
    <row r="88" spans="1:43" ht="177" x14ac:dyDescent="0.55000000000000004">
      <c r="A88" s="417"/>
      <c r="B88" s="445"/>
      <c r="C88" s="244"/>
      <c r="D88" s="244"/>
      <c r="E88" s="244"/>
      <c r="F88" s="252"/>
      <c r="G88" s="122" t="s">
        <v>529</v>
      </c>
      <c r="H88" s="18" t="s">
        <v>521</v>
      </c>
      <c r="I88" s="122">
        <v>0</v>
      </c>
      <c r="J88" s="122" t="s">
        <v>530</v>
      </c>
      <c r="K88" s="72">
        <v>3</v>
      </c>
      <c r="L88" s="72">
        <v>1</v>
      </c>
      <c r="M88" s="123">
        <v>0.9</v>
      </c>
      <c r="N88" s="257"/>
      <c r="O88" s="266"/>
      <c r="P88" s="257"/>
      <c r="Q88" s="18" t="s">
        <v>63</v>
      </c>
      <c r="R88" s="13">
        <v>1</v>
      </c>
      <c r="S88" s="114">
        <v>44654</v>
      </c>
      <c r="T88" s="116">
        <v>272</v>
      </c>
      <c r="U88" s="116">
        <v>8274</v>
      </c>
      <c r="V88" s="18">
        <v>4964</v>
      </c>
      <c r="W88" s="16">
        <v>7.0000000000000007E-2</v>
      </c>
      <c r="X88" s="257"/>
      <c r="Y88" s="244"/>
      <c r="Z88" s="244"/>
      <c r="AA88" s="402"/>
      <c r="AB88" s="482"/>
      <c r="AC88" s="286"/>
      <c r="AD88" s="257"/>
      <c r="AE88" s="70"/>
      <c r="AF88" s="97"/>
      <c r="AG88" s="20" t="s">
        <v>394</v>
      </c>
      <c r="AH88" s="20" t="s">
        <v>472</v>
      </c>
      <c r="AI88" s="110"/>
      <c r="AJ88" s="110"/>
      <c r="AK88" s="352"/>
      <c r="AL88" s="124">
        <v>44612</v>
      </c>
      <c r="AM88" s="120"/>
      <c r="AQ88" s="7"/>
    </row>
    <row r="89" spans="1:43" ht="162.75" customHeight="1" x14ac:dyDescent="0.55000000000000004">
      <c r="A89" s="417"/>
      <c r="B89" s="445"/>
      <c r="C89" s="244"/>
      <c r="D89" s="245"/>
      <c r="E89" s="244"/>
      <c r="F89" s="253"/>
      <c r="G89" s="18" t="s">
        <v>64</v>
      </c>
      <c r="H89" s="18" t="s">
        <v>521</v>
      </c>
      <c r="I89" s="18" t="s">
        <v>65</v>
      </c>
      <c r="J89" s="18" t="s">
        <v>66</v>
      </c>
      <c r="K89" s="125">
        <v>46</v>
      </c>
      <c r="L89" s="72">
        <v>13</v>
      </c>
      <c r="M89" s="126">
        <v>37</v>
      </c>
      <c r="N89" s="257"/>
      <c r="O89" s="266"/>
      <c r="P89" s="257"/>
      <c r="Q89" s="18" t="s">
        <v>67</v>
      </c>
      <c r="R89" s="13">
        <v>5</v>
      </c>
      <c r="S89" s="114">
        <v>44593</v>
      </c>
      <c r="T89" s="116">
        <v>333</v>
      </c>
      <c r="U89" s="127">
        <v>3972</v>
      </c>
      <c r="V89" s="18">
        <v>1588</v>
      </c>
      <c r="W89" s="16">
        <v>0.33</v>
      </c>
      <c r="X89" s="257"/>
      <c r="Y89" s="245"/>
      <c r="Z89" s="245"/>
      <c r="AA89" s="402"/>
      <c r="AB89" s="482"/>
      <c r="AC89" s="285"/>
      <c r="AD89" s="257"/>
      <c r="AE89" s="70"/>
      <c r="AF89" s="113"/>
      <c r="AG89" s="32" t="s">
        <v>394</v>
      </c>
      <c r="AH89" s="20" t="s">
        <v>472</v>
      </c>
      <c r="AI89" s="110"/>
      <c r="AJ89" s="128"/>
      <c r="AK89" s="352"/>
      <c r="AL89" s="119">
        <v>44612</v>
      </c>
      <c r="AM89" s="129"/>
      <c r="AQ89" s="7"/>
    </row>
    <row r="90" spans="1:43" ht="111.75" customHeight="1" x14ac:dyDescent="0.55000000000000004">
      <c r="A90" s="417"/>
      <c r="B90" s="130"/>
      <c r="C90" s="244"/>
      <c r="D90" s="28"/>
      <c r="E90" s="244"/>
      <c r="F90" s="251" t="s">
        <v>525</v>
      </c>
      <c r="G90" s="243" t="s">
        <v>68</v>
      </c>
      <c r="H90" s="243" t="s">
        <v>501</v>
      </c>
      <c r="I90" s="397" t="s">
        <v>502</v>
      </c>
      <c r="J90" s="243" t="s">
        <v>69</v>
      </c>
      <c r="K90" s="243">
        <v>78.760000000000005</v>
      </c>
      <c r="L90" s="406">
        <v>0.78759999999999997</v>
      </c>
      <c r="M90" s="409">
        <v>0.6784</v>
      </c>
      <c r="N90" s="243" t="s">
        <v>70</v>
      </c>
      <c r="O90" s="267">
        <v>2020130010256</v>
      </c>
      <c r="P90" s="243" t="s">
        <v>71</v>
      </c>
      <c r="Q90" s="12" t="s">
        <v>328</v>
      </c>
      <c r="R90" s="13">
        <v>1</v>
      </c>
      <c r="S90" s="91" t="s">
        <v>478</v>
      </c>
      <c r="T90" s="111">
        <f>20*5</f>
        <v>100</v>
      </c>
      <c r="U90" s="13" t="s">
        <v>251</v>
      </c>
      <c r="V90" s="13" t="s">
        <v>251</v>
      </c>
      <c r="W90" s="16" t="s">
        <v>251</v>
      </c>
      <c r="X90" s="467" t="s">
        <v>32</v>
      </c>
      <c r="Y90" s="243" t="s">
        <v>503</v>
      </c>
      <c r="Z90" s="243" t="s">
        <v>424</v>
      </c>
      <c r="AA90" s="17">
        <v>18619281.291575275</v>
      </c>
      <c r="AB90" s="18" t="s">
        <v>482</v>
      </c>
      <c r="AC90" s="131"/>
      <c r="AD90" s="18" t="s">
        <v>504</v>
      </c>
      <c r="AE90" s="254"/>
      <c r="AF90" s="431"/>
      <c r="AG90" s="77" t="s">
        <v>394</v>
      </c>
      <c r="AH90" s="32" t="s">
        <v>432</v>
      </c>
      <c r="AI90" s="423"/>
      <c r="AJ90" s="298"/>
      <c r="AK90" s="419"/>
      <c r="AL90" s="30" t="s">
        <v>474</v>
      </c>
      <c r="AM90" s="132"/>
      <c r="AQ90" s="7"/>
    </row>
    <row r="91" spans="1:43" ht="126.75" customHeight="1" x14ac:dyDescent="0.55000000000000004">
      <c r="A91" s="417"/>
      <c r="B91" s="130"/>
      <c r="C91" s="244"/>
      <c r="D91" s="28"/>
      <c r="E91" s="244"/>
      <c r="F91" s="252"/>
      <c r="G91" s="244"/>
      <c r="H91" s="244"/>
      <c r="I91" s="398"/>
      <c r="J91" s="244"/>
      <c r="K91" s="244"/>
      <c r="L91" s="407"/>
      <c r="M91" s="410"/>
      <c r="N91" s="244"/>
      <c r="O91" s="268"/>
      <c r="P91" s="244"/>
      <c r="Q91" s="12" t="s">
        <v>329</v>
      </c>
      <c r="R91" s="13">
        <v>1</v>
      </c>
      <c r="S91" s="91" t="s">
        <v>478</v>
      </c>
      <c r="T91" s="111">
        <f>20*5</f>
        <v>100</v>
      </c>
      <c r="U91" s="13" t="s">
        <v>251</v>
      </c>
      <c r="V91" s="13" t="s">
        <v>251</v>
      </c>
      <c r="W91" s="16" t="s">
        <v>251</v>
      </c>
      <c r="X91" s="467"/>
      <c r="Y91" s="244"/>
      <c r="Z91" s="244"/>
      <c r="AA91" s="17">
        <v>10398273.119996071</v>
      </c>
      <c r="AB91" s="18" t="s">
        <v>482</v>
      </c>
      <c r="AC91" s="133"/>
      <c r="AD91" s="18" t="s">
        <v>504</v>
      </c>
      <c r="AE91" s="255"/>
      <c r="AF91" s="431"/>
      <c r="AG91" s="77" t="s">
        <v>394</v>
      </c>
      <c r="AH91" s="32" t="s">
        <v>485</v>
      </c>
      <c r="AI91" s="424"/>
      <c r="AJ91" s="298"/>
      <c r="AK91" s="419"/>
      <c r="AL91" s="30" t="s">
        <v>476</v>
      </c>
      <c r="AM91" s="132"/>
      <c r="AQ91" s="7"/>
    </row>
    <row r="92" spans="1:43" ht="126.75" customHeight="1" x14ac:dyDescent="0.55000000000000004">
      <c r="A92" s="417"/>
      <c r="B92" s="130"/>
      <c r="C92" s="244"/>
      <c r="D92" s="28"/>
      <c r="E92" s="244"/>
      <c r="F92" s="252"/>
      <c r="G92" s="244"/>
      <c r="H92" s="244"/>
      <c r="I92" s="398"/>
      <c r="J92" s="244"/>
      <c r="K92" s="244"/>
      <c r="L92" s="407"/>
      <c r="M92" s="410"/>
      <c r="N92" s="244"/>
      <c r="O92" s="268"/>
      <c r="P92" s="244"/>
      <c r="Q92" s="12" t="s">
        <v>330</v>
      </c>
      <c r="R92" s="13">
        <v>1</v>
      </c>
      <c r="S92" s="91" t="s">
        <v>474</v>
      </c>
      <c r="T92" s="111">
        <f>20*11</f>
        <v>220</v>
      </c>
      <c r="U92" s="13" t="s">
        <v>251</v>
      </c>
      <c r="V92" s="13" t="s">
        <v>251</v>
      </c>
      <c r="W92" s="16" t="s">
        <v>251</v>
      </c>
      <c r="X92" s="467"/>
      <c r="Y92" s="244"/>
      <c r="Z92" s="244"/>
      <c r="AA92" s="17">
        <v>65167484.520513467</v>
      </c>
      <c r="AB92" s="18" t="s">
        <v>482</v>
      </c>
      <c r="AC92" s="133"/>
      <c r="AD92" s="18" t="s">
        <v>504</v>
      </c>
      <c r="AE92" s="255"/>
      <c r="AF92" s="431"/>
      <c r="AG92" s="77" t="s">
        <v>394</v>
      </c>
      <c r="AH92" s="32" t="s">
        <v>432</v>
      </c>
      <c r="AI92" s="424"/>
      <c r="AJ92" s="298"/>
      <c r="AK92" s="419"/>
      <c r="AL92" s="30" t="s">
        <v>474</v>
      </c>
      <c r="AM92" s="132"/>
      <c r="AQ92" s="7"/>
    </row>
    <row r="93" spans="1:43" ht="126.75" customHeight="1" x14ac:dyDescent="0.55000000000000004">
      <c r="A93" s="417"/>
      <c r="B93" s="130"/>
      <c r="C93" s="244"/>
      <c r="D93" s="28"/>
      <c r="E93" s="244"/>
      <c r="F93" s="252"/>
      <c r="G93" s="244"/>
      <c r="H93" s="244"/>
      <c r="I93" s="398"/>
      <c r="J93" s="244"/>
      <c r="K93" s="244"/>
      <c r="L93" s="407"/>
      <c r="M93" s="410"/>
      <c r="N93" s="244"/>
      <c r="O93" s="268"/>
      <c r="P93" s="244"/>
      <c r="Q93" s="12" t="s">
        <v>331</v>
      </c>
      <c r="R93" s="13">
        <v>6</v>
      </c>
      <c r="S93" s="91" t="s">
        <v>475</v>
      </c>
      <c r="T93" s="111">
        <f>20*6</f>
        <v>120</v>
      </c>
      <c r="U93" s="13" t="s">
        <v>251</v>
      </c>
      <c r="V93" s="13" t="s">
        <v>251</v>
      </c>
      <c r="W93" s="16" t="s">
        <v>251</v>
      </c>
      <c r="X93" s="467"/>
      <c r="Y93" s="244"/>
      <c r="Z93" s="244"/>
      <c r="AA93" s="17">
        <v>31032135.4859588</v>
      </c>
      <c r="AB93" s="18" t="s">
        <v>482</v>
      </c>
      <c r="AC93" s="133"/>
      <c r="AD93" s="18" t="s">
        <v>504</v>
      </c>
      <c r="AE93" s="255"/>
      <c r="AF93" s="431"/>
      <c r="AG93" s="77" t="s">
        <v>394</v>
      </c>
      <c r="AH93" s="32" t="s">
        <v>432</v>
      </c>
      <c r="AI93" s="424"/>
      <c r="AJ93" s="298"/>
      <c r="AK93" s="419"/>
      <c r="AL93" s="30" t="s">
        <v>474</v>
      </c>
      <c r="AM93" s="132"/>
      <c r="AQ93" s="7"/>
    </row>
    <row r="94" spans="1:43" ht="126.75" customHeight="1" x14ac:dyDescent="0.55000000000000004">
      <c r="A94" s="417"/>
      <c r="B94" s="130"/>
      <c r="C94" s="244"/>
      <c r="D94" s="28"/>
      <c r="E94" s="244"/>
      <c r="F94" s="252"/>
      <c r="G94" s="244"/>
      <c r="H94" s="244"/>
      <c r="I94" s="398"/>
      <c r="J94" s="244"/>
      <c r="K94" s="244"/>
      <c r="L94" s="407"/>
      <c r="M94" s="410"/>
      <c r="N94" s="244"/>
      <c r="O94" s="268"/>
      <c r="P94" s="244"/>
      <c r="Q94" s="12" t="s">
        <v>332</v>
      </c>
      <c r="R94" s="13">
        <v>1</v>
      </c>
      <c r="S94" s="91" t="s">
        <v>478</v>
      </c>
      <c r="T94" s="111">
        <f>20*6</f>
        <v>120</v>
      </c>
      <c r="U94" s="13" t="s">
        <v>251</v>
      </c>
      <c r="V94" s="13" t="s">
        <v>251</v>
      </c>
      <c r="W94" s="16" t="s">
        <v>251</v>
      </c>
      <c r="X94" s="467"/>
      <c r="Y94" s="244"/>
      <c r="Z94" s="244"/>
      <c r="AA94" s="17">
        <v>15440729.610585738</v>
      </c>
      <c r="AB94" s="18" t="s">
        <v>482</v>
      </c>
      <c r="AC94" s="133"/>
      <c r="AD94" s="18" t="s">
        <v>504</v>
      </c>
      <c r="AE94" s="255"/>
      <c r="AF94" s="431"/>
      <c r="AG94" s="77" t="s">
        <v>394</v>
      </c>
      <c r="AH94" s="32" t="s">
        <v>432</v>
      </c>
      <c r="AI94" s="424"/>
      <c r="AJ94" s="298"/>
      <c r="AK94" s="419"/>
      <c r="AL94" s="30" t="s">
        <v>474</v>
      </c>
      <c r="AM94" s="132"/>
      <c r="AQ94" s="7"/>
    </row>
    <row r="95" spans="1:43" ht="126.75" customHeight="1" x14ac:dyDescent="0.55000000000000004">
      <c r="A95" s="417"/>
      <c r="B95" s="130"/>
      <c r="C95" s="244"/>
      <c r="D95" s="28"/>
      <c r="E95" s="244"/>
      <c r="F95" s="252"/>
      <c r="G95" s="244"/>
      <c r="H95" s="244"/>
      <c r="I95" s="398"/>
      <c r="J95" s="244"/>
      <c r="K95" s="244"/>
      <c r="L95" s="407"/>
      <c r="M95" s="410"/>
      <c r="N95" s="244"/>
      <c r="O95" s="268"/>
      <c r="P95" s="244"/>
      <c r="Q95" s="12" t="s">
        <v>333</v>
      </c>
      <c r="R95" s="13">
        <v>1</v>
      </c>
      <c r="S95" s="91" t="s">
        <v>478</v>
      </c>
      <c r="T95" s="111">
        <f>20*6</f>
        <v>120</v>
      </c>
      <c r="U95" s="13" t="s">
        <v>251</v>
      </c>
      <c r="V95" s="13" t="s">
        <v>251</v>
      </c>
      <c r="W95" s="16" t="s">
        <v>251</v>
      </c>
      <c r="X95" s="467"/>
      <c r="Y95" s="244"/>
      <c r="Z95" s="244"/>
      <c r="AA95" s="17">
        <v>20587639.480780989</v>
      </c>
      <c r="AB95" s="18" t="s">
        <v>482</v>
      </c>
      <c r="AC95" s="133"/>
      <c r="AD95" s="18" t="s">
        <v>504</v>
      </c>
      <c r="AE95" s="255"/>
      <c r="AF95" s="431"/>
      <c r="AG95" s="77" t="s">
        <v>394</v>
      </c>
      <c r="AH95" s="32" t="s">
        <v>432</v>
      </c>
      <c r="AI95" s="424"/>
      <c r="AJ95" s="298"/>
      <c r="AK95" s="419"/>
      <c r="AL95" s="30" t="s">
        <v>474</v>
      </c>
      <c r="AM95" s="132"/>
      <c r="AQ95" s="7"/>
    </row>
    <row r="96" spans="1:43" ht="134.25" customHeight="1" x14ac:dyDescent="0.55000000000000004">
      <c r="A96" s="417"/>
      <c r="B96" s="130"/>
      <c r="C96" s="244"/>
      <c r="D96" s="28"/>
      <c r="E96" s="244"/>
      <c r="F96" s="252"/>
      <c r="G96" s="245"/>
      <c r="H96" s="245"/>
      <c r="I96" s="399"/>
      <c r="J96" s="245"/>
      <c r="K96" s="245"/>
      <c r="L96" s="408"/>
      <c r="M96" s="411"/>
      <c r="N96" s="245"/>
      <c r="O96" s="275"/>
      <c r="P96" s="245"/>
      <c r="Q96" s="12" t="s">
        <v>334</v>
      </c>
      <c r="R96" s="13">
        <v>1</v>
      </c>
      <c r="S96" s="91" t="s">
        <v>478</v>
      </c>
      <c r="T96" s="111">
        <f>20*6</f>
        <v>120</v>
      </c>
      <c r="U96" s="13" t="s">
        <v>251</v>
      </c>
      <c r="V96" s="13" t="s">
        <v>251</v>
      </c>
      <c r="W96" s="16" t="s">
        <v>251</v>
      </c>
      <c r="X96" s="467"/>
      <c r="Y96" s="245"/>
      <c r="Z96" s="245"/>
      <c r="AA96" s="17">
        <v>15440729.610585738</v>
      </c>
      <c r="AB96" s="18" t="s">
        <v>482</v>
      </c>
      <c r="AC96" s="134"/>
      <c r="AD96" s="18" t="s">
        <v>504</v>
      </c>
      <c r="AE96" s="256"/>
      <c r="AF96" s="431"/>
      <c r="AG96" s="77" t="s">
        <v>394</v>
      </c>
      <c r="AH96" s="32" t="s">
        <v>432</v>
      </c>
      <c r="AI96" s="425"/>
      <c r="AJ96" s="298"/>
      <c r="AK96" s="419"/>
      <c r="AL96" s="30" t="s">
        <v>474</v>
      </c>
      <c r="AM96" s="132"/>
      <c r="AQ96" s="7"/>
    </row>
    <row r="97" spans="1:43" ht="166.5" customHeight="1" x14ac:dyDescent="0.55000000000000004">
      <c r="A97" s="417"/>
      <c r="B97" s="130"/>
      <c r="C97" s="244"/>
      <c r="D97" s="28"/>
      <c r="E97" s="244"/>
      <c r="F97" s="252"/>
      <c r="G97" s="243" t="s">
        <v>505</v>
      </c>
      <c r="H97" s="243" t="s">
        <v>506</v>
      </c>
      <c r="I97" s="243">
        <v>0</v>
      </c>
      <c r="J97" s="243" t="s">
        <v>72</v>
      </c>
      <c r="K97" s="243">
        <v>1</v>
      </c>
      <c r="L97" s="243">
        <v>1</v>
      </c>
      <c r="M97" s="269">
        <v>1</v>
      </c>
      <c r="N97" s="243" t="s">
        <v>73</v>
      </c>
      <c r="O97" s="267">
        <v>2020130010270</v>
      </c>
      <c r="P97" s="243" t="s">
        <v>74</v>
      </c>
      <c r="Q97" s="12" t="s">
        <v>320</v>
      </c>
      <c r="R97" s="13">
        <v>1</v>
      </c>
      <c r="S97" s="14" t="s">
        <v>478</v>
      </c>
      <c r="T97" s="13">
        <f>20*5</f>
        <v>100</v>
      </c>
      <c r="U97" s="13" t="s">
        <v>251</v>
      </c>
      <c r="V97" s="15" t="s">
        <v>251</v>
      </c>
      <c r="W97" s="27" t="s">
        <v>251</v>
      </c>
      <c r="X97" s="359" t="s">
        <v>498</v>
      </c>
      <c r="Y97" s="243" t="s">
        <v>503</v>
      </c>
      <c r="Z97" s="243" t="s">
        <v>424</v>
      </c>
      <c r="AA97" s="17">
        <v>10620346.875</v>
      </c>
      <c r="AB97" s="18" t="s">
        <v>482</v>
      </c>
      <c r="AC97" s="77"/>
      <c r="AD97" s="18" t="s">
        <v>507</v>
      </c>
      <c r="AE97" s="135"/>
      <c r="AF97" s="431"/>
      <c r="AG97" s="136"/>
      <c r="AH97" s="65"/>
      <c r="AI97" s="65"/>
      <c r="AJ97" s="298"/>
      <c r="AK97" s="419"/>
      <c r="AL97" s="132"/>
      <c r="AM97" s="137"/>
      <c r="AQ97" s="7"/>
    </row>
    <row r="98" spans="1:43" ht="138.75" customHeight="1" x14ac:dyDescent="0.55000000000000004">
      <c r="A98" s="417"/>
      <c r="B98" s="130"/>
      <c r="C98" s="244"/>
      <c r="D98" s="28"/>
      <c r="E98" s="244"/>
      <c r="F98" s="252"/>
      <c r="G98" s="244"/>
      <c r="H98" s="244"/>
      <c r="I98" s="244"/>
      <c r="J98" s="244"/>
      <c r="K98" s="244"/>
      <c r="L98" s="244"/>
      <c r="M98" s="270"/>
      <c r="N98" s="244"/>
      <c r="O98" s="268"/>
      <c r="P98" s="244"/>
      <c r="Q98" s="12" t="s">
        <v>321</v>
      </c>
      <c r="R98" s="13">
        <v>1</v>
      </c>
      <c r="S98" s="91" t="s">
        <v>478</v>
      </c>
      <c r="T98" s="111">
        <f>20*6</f>
        <v>120</v>
      </c>
      <c r="U98" s="13" t="s">
        <v>251</v>
      </c>
      <c r="V98" s="13" t="s">
        <v>251</v>
      </c>
      <c r="W98" s="16" t="s">
        <v>251</v>
      </c>
      <c r="X98" s="360"/>
      <c r="Y98" s="244"/>
      <c r="Z98" s="244"/>
      <c r="AA98" s="17">
        <v>8496277.6194785777</v>
      </c>
      <c r="AB98" s="18" t="s">
        <v>482</v>
      </c>
      <c r="AC98" s="77"/>
      <c r="AD98" s="18" t="s">
        <v>507</v>
      </c>
      <c r="AE98" s="135"/>
      <c r="AF98" s="431"/>
      <c r="AG98" s="136"/>
      <c r="AH98" s="65"/>
      <c r="AI98" s="65"/>
      <c r="AJ98" s="298"/>
      <c r="AK98" s="419"/>
      <c r="AL98" s="132"/>
      <c r="AM98" s="137"/>
      <c r="AQ98" s="7"/>
    </row>
    <row r="99" spans="1:43" ht="138.75" customHeight="1" x14ac:dyDescent="0.55000000000000004">
      <c r="A99" s="417"/>
      <c r="B99" s="130"/>
      <c r="C99" s="244"/>
      <c r="D99" s="28"/>
      <c r="E99" s="244"/>
      <c r="F99" s="252"/>
      <c r="G99" s="245"/>
      <c r="H99" s="245"/>
      <c r="I99" s="245"/>
      <c r="J99" s="245"/>
      <c r="K99" s="245"/>
      <c r="L99" s="245"/>
      <c r="M99" s="271"/>
      <c r="N99" s="244"/>
      <c r="O99" s="268"/>
      <c r="P99" s="244"/>
      <c r="Q99" s="12" t="s">
        <v>322</v>
      </c>
      <c r="R99" s="13">
        <v>30</v>
      </c>
      <c r="S99" s="91" t="s">
        <v>475</v>
      </c>
      <c r="T99" s="111">
        <f>20*4</f>
        <v>80</v>
      </c>
      <c r="U99" s="111" t="s">
        <v>251</v>
      </c>
      <c r="V99" s="13" t="s">
        <v>251</v>
      </c>
      <c r="W99" s="16" t="s">
        <v>251</v>
      </c>
      <c r="X99" s="360"/>
      <c r="Y99" s="244"/>
      <c r="Z99" s="244"/>
      <c r="AA99" s="17">
        <v>145585652</v>
      </c>
      <c r="AB99" s="18" t="s">
        <v>482</v>
      </c>
      <c r="AC99" s="77"/>
      <c r="AD99" s="18" t="s">
        <v>507</v>
      </c>
      <c r="AE99" s="135"/>
      <c r="AF99" s="431"/>
      <c r="AG99" s="136"/>
      <c r="AH99" s="65"/>
      <c r="AI99" s="65"/>
      <c r="AJ99" s="298"/>
      <c r="AK99" s="419"/>
      <c r="AL99" s="132"/>
      <c r="AM99" s="137"/>
      <c r="AQ99" s="7"/>
    </row>
    <row r="100" spans="1:43" ht="138.75" customHeight="1" x14ac:dyDescent="0.55000000000000004">
      <c r="A100" s="417"/>
      <c r="B100" s="130"/>
      <c r="C100" s="244"/>
      <c r="D100" s="28"/>
      <c r="E100" s="244"/>
      <c r="F100" s="252"/>
      <c r="G100" s="263" t="s">
        <v>75</v>
      </c>
      <c r="H100" s="263" t="s">
        <v>526</v>
      </c>
      <c r="I100" s="263">
        <v>0</v>
      </c>
      <c r="J100" s="263" t="s">
        <v>76</v>
      </c>
      <c r="K100" s="254">
        <v>80</v>
      </c>
      <c r="L100" s="260">
        <v>30</v>
      </c>
      <c r="M100" s="269">
        <v>21</v>
      </c>
      <c r="N100" s="244"/>
      <c r="O100" s="268"/>
      <c r="P100" s="244"/>
      <c r="Q100" s="12" t="s">
        <v>335</v>
      </c>
      <c r="R100" s="13">
        <v>6</v>
      </c>
      <c r="S100" s="91" t="s">
        <v>477</v>
      </c>
      <c r="T100" s="111">
        <f>20*6</f>
        <v>120</v>
      </c>
      <c r="U100" s="111" t="s">
        <v>251</v>
      </c>
      <c r="V100" s="13" t="s">
        <v>251</v>
      </c>
      <c r="W100" s="16" t="s">
        <v>251</v>
      </c>
      <c r="X100" s="360"/>
      <c r="Y100" s="244"/>
      <c r="Z100" s="244"/>
      <c r="AA100" s="17">
        <v>25488832.261042845</v>
      </c>
      <c r="AB100" s="18" t="s">
        <v>482</v>
      </c>
      <c r="AC100" s="77"/>
      <c r="AD100" s="18" t="s">
        <v>507</v>
      </c>
      <c r="AE100" s="135"/>
      <c r="AF100" s="431"/>
      <c r="AG100" s="136"/>
      <c r="AH100" s="65"/>
      <c r="AI100" s="65"/>
      <c r="AJ100" s="298"/>
      <c r="AK100" s="419"/>
      <c r="AL100" s="132"/>
      <c r="AM100" s="137"/>
      <c r="AQ100" s="7"/>
    </row>
    <row r="101" spans="1:43" ht="138.75" customHeight="1" x14ac:dyDescent="0.55000000000000004">
      <c r="A101" s="417"/>
      <c r="B101" s="130"/>
      <c r="C101" s="244"/>
      <c r="D101" s="28"/>
      <c r="E101" s="244"/>
      <c r="F101" s="252"/>
      <c r="G101" s="263"/>
      <c r="H101" s="263"/>
      <c r="I101" s="263"/>
      <c r="J101" s="263"/>
      <c r="K101" s="255"/>
      <c r="L101" s="261"/>
      <c r="M101" s="270"/>
      <c r="N101" s="244"/>
      <c r="O101" s="268"/>
      <c r="P101" s="244"/>
      <c r="Q101" s="12" t="s">
        <v>323</v>
      </c>
      <c r="R101" s="13">
        <v>1</v>
      </c>
      <c r="S101" s="14" t="s">
        <v>478</v>
      </c>
      <c r="T101" s="13">
        <f>20*5</f>
        <v>100</v>
      </c>
      <c r="U101" s="13" t="s">
        <v>251</v>
      </c>
      <c r="V101" s="15" t="s">
        <v>251</v>
      </c>
      <c r="W101" s="27" t="s">
        <v>251</v>
      </c>
      <c r="X101" s="360"/>
      <c r="Y101" s="244"/>
      <c r="Z101" s="244"/>
      <c r="AA101" s="17">
        <v>10620346.875</v>
      </c>
      <c r="AB101" s="18" t="s">
        <v>482</v>
      </c>
      <c r="AC101" s="77"/>
      <c r="AD101" s="18" t="s">
        <v>507</v>
      </c>
      <c r="AE101" s="135"/>
      <c r="AF101" s="431"/>
      <c r="AG101" s="136"/>
      <c r="AH101" s="65"/>
      <c r="AI101" s="65"/>
      <c r="AJ101" s="298"/>
      <c r="AK101" s="419"/>
      <c r="AL101" s="132"/>
      <c r="AM101" s="137"/>
      <c r="AQ101" s="7"/>
    </row>
    <row r="102" spans="1:43" ht="138.75" customHeight="1" x14ac:dyDescent="0.55000000000000004">
      <c r="A102" s="417"/>
      <c r="B102" s="130"/>
      <c r="C102" s="244"/>
      <c r="D102" s="28"/>
      <c r="E102" s="244"/>
      <c r="F102" s="252"/>
      <c r="G102" s="263"/>
      <c r="H102" s="263"/>
      <c r="I102" s="263"/>
      <c r="J102" s="263"/>
      <c r="K102" s="255"/>
      <c r="L102" s="261"/>
      <c r="M102" s="270"/>
      <c r="N102" s="244"/>
      <c r="O102" s="268"/>
      <c r="P102" s="244"/>
      <c r="Q102" s="12" t="s">
        <v>324</v>
      </c>
      <c r="R102" s="13">
        <v>1</v>
      </c>
      <c r="S102" s="91" t="s">
        <v>475</v>
      </c>
      <c r="T102" s="111">
        <v>20</v>
      </c>
      <c r="U102" s="13" t="s">
        <v>251</v>
      </c>
      <c r="V102" s="15" t="s">
        <v>251</v>
      </c>
      <c r="W102" s="27" t="s">
        <v>251</v>
      </c>
      <c r="X102" s="360"/>
      <c r="Y102" s="244"/>
      <c r="Z102" s="244"/>
      <c r="AA102" s="17">
        <v>8496277.6194785777</v>
      </c>
      <c r="AB102" s="18" t="s">
        <v>482</v>
      </c>
      <c r="AC102" s="77"/>
      <c r="AD102" s="18" t="s">
        <v>507</v>
      </c>
      <c r="AE102" s="135"/>
      <c r="AF102" s="431"/>
      <c r="AG102" s="136"/>
      <c r="AH102" s="65"/>
      <c r="AI102" s="65"/>
      <c r="AJ102" s="298"/>
      <c r="AK102" s="419"/>
      <c r="AL102" s="132"/>
      <c r="AM102" s="137"/>
      <c r="AQ102" s="7"/>
    </row>
    <row r="103" spans="1:43" ht="138.75" customHeight="1" x14ac:dyDescent="0.55000000000000004">
      <c r="A103" s="417"/>
      <c r="B103" s="130"/>
      <c r="C103" s="244"/>
      <c r="D103" s="28"/>
      <c r="E103" s="244"/>
      <c r="F103" s="252"/>
      <c r="G103" s="263"/>
      <c r="H103" s="263"/>
      <c r="I103" s="263"/>
      <c r="J103" s="263"/>
      <c r="K103" s="255"/>
      <c r="L103" s="261"/>
      <c r="M103" s="270"/>
      <c r="N103" s="244"/>
      <c r="O103" s="268"/>
      <c r="P103" s="244"/>
      <c r="Q103" s="12" t="s">
        <v>325</v>
      </c>
      <c r="R103" s="13">
        <v>1</v>
      </c>
      <c r="S103" s="91" t="s">
        <v>478</v>
      </c>
      <c r="T103" s="111">
        <f>20*6</f>
        <v>120</v>
      </c>
      <c r="U103" s="13" t="s">
        <v>251</v>
      </c>
      <c r="V103" s="13" t="s">
        <v>251</v>
      </c>
      <c r="W103" s="16" t="s">
        <v>251</v>
      </c>
      <c r="X103" s="360"/>
      <c r="Y103" s="244"/>
      <c r="Z103" s="244"/>
      <c r="AA103" s="17">
        <v>31861040.625</v>
      </c>
      <c r="AB103" s="18" t="s">
        <v>482</v>
      </c>
      <c r="AC103" s="77"/>
      <c r="AD103" s="18" t="s">
        <v>507</v>
      </c>
      <c r="AE103" s="135"/>
      <c r="AF103" s="431"/>
      <c r="AG103" s="136"/>
      <c r="AH103" s="65"/>
      <c r="AI103" s="65"/>
      <c r="AJ103" s="298"/>
      <c r="AK103" s="419"/>
      <c r="AL103" s="132"/>
      <c r="AM103" s="137"/>
      <c r="AQ103" s="7"/>
    </row>
    <row r="104" spans="1:43" ht="138.75" customHeight="1" x14ac:dyDescent="0.55000000000000004">
      <c r="A104" s="417"/>
      <c r="B104" s="130"/>
      <c r="C104" s="244"/>
      <c r="D104" s="28"/>
      <c r="E104" s="244"/>
      <c r="F104" s="252"/>
      <c r="G104" s="263"/>
      <c r="H104" s="263"/>
      <c r="I104" s="263"/>
      <c r="J104" s="263"/>
      <c r="K104" s="255"/>
      <c r="L104" s="261"/>
      <c r="M104" s="270"/>
      <c r="N104" s="244"/>
      <c r="O104" s="268"/>
      <c r="P104" s="244"/>
      <c r="Q104" s="12" t="s">
        <v>326</v>
      </c>
      <c r="R104" s="13">
        <v>1</v>
      </c>
      <c r="S104" s="91" t="s">
        <v>478</v>
      </c>
      <c r="T104" s="111">
        <f>20*6</f>
        <v>120</v>
      </c>
      <c r="U104" s="13" t="s">
        <v>251</v>
      </c>
      <c r="V104" s="13" t="s">
        <v>251</v>
      </c>
      <c r="W104" s="16" t="s">
        <v>251</v>
      </c>
      <c r="X104" s="360"/>
      <c r="Y104" s="244"/>
      <c r="Z104" s="244"/>
      <c r="AA104" s="17">
        <v>42481387.5</v>
      </c>
      <c r="AB104" s="18" t="s">
        <v>482</v>
      </c>
      <c r="AC104" s="77"/>
      <c r="AD104" s="18" t="s">
        <v>507</v>
      </c>
      <c r="AE104" s="135"/>
      <c r="AF104" s="431"/>
      <c r="AG104" s="136"/>
      <c r="AH104" s="65"/>
      <c r="AI104" s="65"/>
      <c r="AJ104" s="298"/>
      <c r="AK104" s="419"/>
      <c r="AL104" s="132"/>
      <c r="AM104" s="137"/>
      <c r="AQ104" s="7"/>
    </row>
    <row r="105" spans="1:43" ht="138.75" customHeight="1" x14ac:dyDescent="0.55000000000000004">
      <c r="A105" s="417"/>
      <c r="B105" s="130"/>
      <c r="C105" s="244"/>
      <c r="D105" s="28"/>
      <c r="E105" s="244"/>
      <c r="F105" s="252"/>
      <c r="G105" s="263"/>
      <c r="H105" s="263"/>
      <c r="I105" s="263"/>
      <c r="J105" s="263"/>
      <c r="K105" s="256"/>
      <c r="L105" s="262"/>
      <c r="M105" s="271"/>
      <c r="N105" s="244"/>
      <c r="O105" s="268"/>
      <c r="P105" s="244"/>
      <c r="Q105" s="12" t="s">
        <v>327</v>
      </c>
      <c r="R105" s="13">
        <v>1</v>
      </c>
      <c r="S105" s="91" t="s">
        <v>478</v>
      </c>
      <c r="T105" s="111">
        <f>20*6</f>
        <v>120</v>
      </c>
      <c r="U105" s="13" t="s">
        <v>251</v>
      </c>
      <c r="V105" s="13" t="s">
        <v>251</v>
      </c>
      <c r="W105" s="16" t="s">
        <v>251</v>
      </c>
      <c r="X105" s="361"/>
      <c r="Y105" s="245"/>
      <c r="Z105" s="245"/>
      <c r="AA105" s="17">
        <v>31861040.625</v>
      </c>
      <c r="AB105" s="18" t="s">
        <v>482</v>
      </c>
      <c r="AC105" s="77"/>
      <c r="AD105" s="18" t="s">
        <v>507</v>
      </c>
      <c r="AE105" s="135"/>
      <c r="AF105" s="431"/>
      <c r="AG105" s="136"/>
      <c r="AH105" s="65"/>
      <c r="AI105" s="65"/>
      <c r="AJ105" s="298"/>
      <c r="AK105" s="419"/>
      <c r="AL105" s="132"/>
      <c r="AM105" s="137"/>
      <c r="AQ105" s="7"/>
    </row>
    <row r="106" spans="1:43" ht="120" customHeight="1" x14ac:dyDescent="0.55000000000000004">
      <c r="A106" s="417"/>
      <c r="B106" s="130"/>
      <c r="C106" s="244"/>
      <c r="D106" s="28"/>
      <c r="E106" s="244"/>
      <c r="F106" s="252"/>
      <c r="G106" s="260" t="s">
        <v>77</v>
      </c>
      <c r="H106" s="260" t="s">
        <v>473</v>
      </c>
      <c r="I106" s="260">
        <v>0</v>
      </c>
      <c r="J106" s="260" t="s">
        <v>78</v>
      </c>
      <c r="K106" s="403">
        <v>0.8</v>
      </c>
      <c r="L106" s="403">
        <v>0.5</v>
      </c>
      <c r="M106" s="272">
        <v>0.2</v>
      </c>
      <c r="N106" s="243" t="s">
        <v>79</v>
      </c>
      <c r="O106" s="267">
        <v>2021130010036</v>
      </c>
      <c r="P106" s="243" t="s">
        <v>80</v>
      </c>
      <c r="Q106" s="12" t="s">
        <v>313</v>
      </c>
      <c r="R106" s="13">
        <v>1</v>
      </c>
      <c r="S106" s="91" t="s">
        <v>478</v>
      </c>
      <c r="T106" s="111">
        <f>20*6</f>
        <v>120</v>
      </c>
      <c r="U106" s="13" t="s">
        <v>251</v>
      </c>
      <c r="V106" s="13" t="s">
        <v>251</v>
      </c>
      <c r="W106" s="16" t="s">
        <v>251</v>
      </c>
      <c r="X106" s="359" t="s">
        <v>498</v>
      </c>
      <c r="Y106" s="243" t="s">
        <v>503</v>
      </c>
      <c r="Z106" s="243" t="s">
        <v>424</v>
      </c>
      <c r="AA106" s="17">
        <v>18675665.648854963</v>
      </c>
      <c r="AB106" s="18" t="s">
        <v>482</v>
      </c>
      <c r="AC106" s="25"/>
      <c r="AD106" s="18" t="s">
        <v>508</v>
      </c>
      <c r="AE106" s="138"/>
      <c r="AF106" s="431"/>
      <c r="AG106" s="77" t="s">
        <v>394</v>
      </c>
      <c r="AH106" s="32" t="s">
        <v>432</v>
      </c>
      <c r="AI106" s="139"/>
      <c r="AJ106" s="298"/>
      <c r="AK106" s="419"/>
      <c r="AL106" s="30" t="s">
        <v>474</v>
      </c>
      <c r="AM106" s="132"/>
      <c r="AQ106" s="7"/>
    </row>
    <row r="107" spans="1:43" ht="120" customHeight="1" x14ac:dyDescent="0.55000000000000004">
      <c r="A107" s="417"/>
      <c r="B107" s="130"/>
      <c r="C107" s="244"/>
      <c r="D107" s="28"/>
      <c r="E107" s="244"/>
      <c r="F107" s="252"/>
      <c r="G107" s="261"/>
      <c r="H107" s="261"/>
      <c r="I107" s="261"/>
      <c r="J107" s="261"/>
      <c r="K107" s="261"/>
      <c r="L107" s="404"/>
      <c r="M107" s="273"/>
      <c r="N107" s="244"/>
      <c r="O107" s="268"/>
      <c r="P107" s="244"/>
      <c r="Q107" s="12" t="s">
        <v>314</v>
      </c>
      <c r="R107" s="140">
        <v>3</v>
      </c>
      <c r="S107" s="14" t="s">
        <v>475</v>
      </c>
      <c r="T107" s="13">
        <f>20*4</f>
        <v>80</v>
      </c>
      <c r="U107" s="13" t="s">
        <v>251</v>
      </c>
      <c r="V107" s="13" t="s">
        <v>251</v>
      </c>
      <c r="W107" s="16" t="s">
        <v>251</v>
      </c>
      <c r="X107" s="360"/>
      <c r="Y107" s="244"/>
      <c r="Z107" s="244"/>
      <c r="AA107" s="17">
        <v>32682414.885496181</v>
      </c>
      <c r="AB107" s="18" t="s">
        <v>482</v>
      </c>
      <c r="AC107" s="25"/>
      <c r="AD107" s="18" t="s">
        <v>508</v>
      </c>
      <c r="AE107" s="138"/>
      <c r="AF107" s="431"/>
      <c r="AG107" s="77" t="s">
        <v>394</v>
      </c>
      <c r="AH107" s="32" t="s">
        <v>432</v>
      </c>
      <c r="AI107" s="139"/>
      <c r="AJ107" s="298"/>
      <c r="AK107" s="419"/>
      <c r="AL107" s="30" t="s">
        <v>474</v>
      </c>
      <c r="AM107" s="132"/>
      <c r="AQ107" s="7"/>
    </row>
    <row r="108" spans="1:43" ht="120" customHeight="1" x14ac:dyDescent="0.55000000000000004">
      <c r="A108" s="417"/>
      <c r="B108" s="130"/>
      <c r="C108" s="244"/>
      <c r="D108" s="28"/>
      <c r="E108" s="244"/>
      <c r="F108" s="252"/>
      <c r="G108" s="261"/>
      <c r="H108" s="261"/>
      <c r="I108" s="261"/>
      <c r="J108" s="261"/>
      <c r="K108" s="261"/>
      <c r="L108" s="404"/>
      <c r="M108" s="273"/>
      <c r="N108" s="244"/>
      <c r="O108" s="268"/>
      <c r="P108" s="244"/>
      <c r="Q108" s="12" t="s">
        <v>315</v>
      </c>
      <c r="R108" s="13">
        <v>1</v>
      </c>
      <c r="S108" s="14" t="s">
        <v>491</v>
      </c>
      <c r="T108" s="13">
        <f>20*4</f>
        <v>80</v>
      </c>
      <c r="U108" s="13" t="s">
        <v>251</v>
      </c>
      <c r="V108" s="13" t="s">
        <v>251</v>
      </c>
      <c r="W108" s="16" t="s">
        <v>251</v>
      </c>
      <c r="X108" s="360"/>
      <c r="Y108" s="244"/>
      <c r="Z108" s="244"/>
      <c r="AA108" s="17">
        <v>5523965.7760000005</v>
      </c>
      <c r="AB108" s="18" t="s">
        <v>482</v>
      </c>
      <c r="AC108" s="25"/>
      <c r="AD108" s="18" t="s">
        <v>508</v>
      </c>
      <c r="AE108" s="138"/>
      <c r="AF108" s="431"/>
      <c r="AG108" s="77" t="s">
        <v>394</v>
      </c>
      <c r="AH108" s="32" t="s">
        <v>486</v>
      </c>
      <c r="AI108" s="139"/>
      <c r="AJ108" s="298"/>
      <c r="AK108" s="419"/>
      <c r="AL108" s="30" t="s">
        <v>474</v>
      </c>
      <c r="AM108" s="132"/>
      <c r="AQ108" s="7"/>
    </row>
    <row r="109" spans="1:43" ht="120" customHeight="1" x14ac:dyDescent="0.55000000000000004">
      <c r="A109" s="417"/>
      <c r="B109" s="130"/>
      <c r="C109" s="244"/>
      <c r="D109" s="28"/>
      <c r="E109" s="244"/>
      <c r="F109" s="252"/>
      <c r="G109" s="261"/>
      <c r="H109" s="261"/>
      <c r="I109" s="261"/>
      <c r="J109" s="261"/>
      <c r="K109" s="261"/>
      <c r="L109" s="404"/>
      <c r="M109" s="273"/>
      <c r="N109" s="244"/>
      <c r="O109" s="268"/>
      <c r="P109" s="244"/>
      <c r="Q109" s="12" t="s">
        <v>316</v>
      </c>
      <c r="R109" s="13">
        <v>1</v>
      </c>
      <c r="S109" s="14" t="s">
        <v>491</v>
      </c>
      <c r="T109" s="13">
        <f>20*4</f>
        <v>80</v>
      </c>
      <c r="U109" s="13" t="s">
        <v>251</v>
      </c>
      <c r="V109" s="13" t="s">
        <v>251</v>
      </c>
      <c r="W109" s="16" t="s">
        <v>251</v>
      </c>
      <c r="X109" s="360"/>
      <c r="Y109" s="244"/>
      <c r="Z109" s="244"/>
      <c r="AA109" s="17">
        <v>18675665.648854963</v>
      </c>
      <c r="AB109" s="18" t="s">
        <v>482</v>
      </c>
      <c r="AC109" s="25"/>
      <c r="AD109" s="18" t="s">
        <v>508</v>
      </c>
      <c r="AE109" s="138"/>
      <c r="AF109" s="431"/>
      <c r="AG109" s="77" t="s">
        <v>394</v>
      </c>
      <c r="AH109" s="32" t="s">
        <v>432</v>
      </c>
      <c r="AI109" s="139"/>
      <c r="AJ109" s="298"/>
      <c r="AK109" s="419"/>
      <c r="AL109" s="30" t="s">
        <v>474</v>
      </c>
      <c r="AM109" s="132"/>
      <c r="AQ109" s="7"/>
    </row>
    <row r="110" spans="1:43" ht="120" customHeight="1" x14ac:dyDescent="0.55000000000000004">
      <c r="A110" s="417"/>
      <c r="B110" s="130"/>
      <c r="C110" s="244"/>
      <c r="D110" s="28"/>
      <c r="E110" s="244"/>
      <c r="F110" s="252"/>
      <c r="G110" s="261"/>
      <c r="H110" s="261"/>
      <c r="I110" s="261"/>
      <c r="J110" s="261"/>
      <c r="K110" s="261"/>
      <c r="L110" s="404"/>
      <c r="M110" s="273"/>
      <c r="N110" s="244"/>
      <c r="O110" s="268"/>
      <c r="P110" s="244"/>
      <c r="Q110" s="12" t="s">
        <v>317</v>
      </c>
      <c r="R110" s="13">
        <v>1</v>
      </c>
      <c r="S110" s="14" t="s">
        <v>491</v>
      </c>
      <c r="T110" s="13">
        <f>20*4</f>
        <v>80</v>
      </c>
      <c r="U110" s="13" t="s">
        <v>251</v>
      </c>
      <c r="V110" s="13" t="s">
        <v>251</v>
      </c>
      <c r="W110" s="16" t="s">
        <v>251</v>
      </c>
      <c r="X110" s="360"/>
      <c r="Y110" s="244"/>
      <c r="Z110" s="244"/>
      <c r="AA110" s="17">
        <v>32682414.885496181</v>
      </c>
      <c r="AB110" s="18" t="s">
        <v>482</v>
      </c>
      <c r="AC110" s="25"/>
      <c r="AD110" s="18" t="s">
        <v>508</v>
      </c>
      <c r="AE110" s="138"/>
      <c r="AF110" s="431"/>
      <c r="AG110" s="77" t="s">
        <v>394</v>
      </c>
      <c r="AH110" s="32" t="s">
        <v>432</v>
      </c>
      <c r="AI110" s="139"/>
      <c r="AJ110" s="298"/>
      <c r="AK110" s="419"/>
      <c r="AL110" s="30" t="s">
        <v>474</v>
      </c>
      <c r="AM110" s="132"/>
      <c r="AQ110" s="7"/>
    </row>
    <row r="111" spans="1:43" ht="120" customHeight="1" x14ac:dyDescent="0.55000000000000004">
      <c r="A111" s="417"/>
      <c r="B111" s="130"/>
      <c r="C111" s="244"/>
      <c r="D111" s="28"/>
      <c r="E111" s="244"/>
      <c r="F111" s="252"/>
      <c r="G111" s="261"/>
      <c r="H111" s="261"/>
      <c r="I111" s="261"/>
      <c r="J111" s="261"/>
      <c r="K111" s="261"/>
      <c r="L111" s="404"/>
      <c r="M111" s="273"/>
      <c r="N111" s="244"/>
      <c r="O111" s="268"/>
      <c r="P111" s="244"/>
      <c r="Q111" s="12" t="s">
        <v>318</v>
      </c>
      <c r="R111" s="13">
        <v>1</v>
      </c>
      <c r="S111" s="141" t="s">
        <v>491</v>
      </c>
      <c r="T111" s="13">
        <f>20*5</f>
        <v>100</v>
      </c>
      <c r="U111" s="13" t="s">
        <v>251</v>
      </c>
      <c r="V111" s="13" t="s">
        <v>251</v>
      </c>
      <c r="W111" s="16" t="s">
        <v>251</v>
      </c>
      <c r="X111" s="360"/>
      <c r="Y111" s="244"/>
      <c r="Z111" s="244"/>
      <c r="AA111" s="17">
        <v>19536870.483297709</v>
      </c>
      <c r="AB111" s="18" t="s">
        <v>482</v>
      </c>
      <c r="AC111" s="25"/>
      <c r="AD111" s="18" t="s">
        <v>508</v>
      </c>
      <c r="AE111" s="138"/>
      <c r="AF111" s="431"/>
      <c r="AG111" s="77" t="s">
        <v>394</v>
      </c>
      <c r="AH111" s="32" t="s">
        <v>486</v>
      </c>
      <c r="AI111" s="139"/>
      <c r="AJ111" s="298"/>
      <c r="AK111" s="419"/>
      <c r="AL111" s="30" t="s">
        <v>474</v>
      </c>
      <c r="AM111" s="132"/>
      <c r="AQ111" s="7"/>
    </row>
    <row r="112" spans="1:43" ht="120" customHeight="1" x14ac:dyDescent="0.55000000000000004">
      <c r="A112" s="417"/>
      <c r="B112" s="130"/>
      <c r="C112" s="244"/>
      <c r="D112" s="28"/>
      <c r="E112" s="244"/>
      <c r="F112" s="253"/>
      <c r="G112" s="262"/>
      <c r="H112" s="262"/>
      <c r="I112" s="262"/>
      <c r="J112" s="262"/>
      <c r="K112" s="262"/>
      <c r="L112" s="405"/>
      <c r="M112" s="274"/>
      <c r="N112" s="245"/>
      <c r="O112" s="275"/>
      <c r="P112" s="245"/>
      <c r="Q112" s="12" t="s">
        <v>319</v>
      </c>
      <c r="R112" s="13">
        <v>6</v>
      </c>
      <c r="S112" s="14" t="s">
        <v>477</v>
      </c>
      <c r="T112" s="13">
        <f>20*9</f>
        <v>180</v>
      </c>
      <c r="U112" s="13" t="s">
        <v>251</v>
      </c>
      <c r="V112" s="13" t="s">
        <v>251</v>
      </c>
      <c r="W112" s="16" t="s">
        <v>251</v>
      </c>
      <c r="X112" s="361"/>
      <c r="Y112" s="245"/>
      <c r="Z112" s="245"/>
      <c r="AA112" s="17">
        <v>11047931.552000001</v>
      </c>
      <c r="AB112" s="18" t="s">
        <v>482</v>
      </c>
      <c r="AC112" s="25"/>
      <c r="AD112" s="18" t="s">
        <v>508</v>
      </c>
      <c r="AE112" s="138"/>
      <c r="AF112" s="431"/>
      <c r="AG112" s="77" t="s">
        <v>394</v>
      </c>
      <c r="AH112" s="32" t="s">
        <v>486</v>
      </c>
      <c r="AI112" s="139"/>
      <c r="AJ112" s="298"/>
      <c r="AK112" s="419"/>
      <c r="AL112" s="30" t="s">
        <v>474</v>
      </c>
      <c r="AM112" s="132"/>
      <c r="AQ112" s="7"/>
    </row>
    <row r="113" spans="1:43" ht="213.75" customHeight="1" x14ac:dyDescent="0.55000000000000004">
      <c r="A113" s="417"/>
      <c r="B113" s="130"/>
      <c r="C113" s="243" t="s">
        <v>81</v>
      </c>
      <c r="D113" s="243" t="s">
        <v>82</v>
      </c>
      <c r="E113" s="243" t="s">
        <v>83</v>
      </c>
      <c r="F113" s="252" t="s">
        <v>84</v>
      </c>
      <c r="G113" s="244" t="s">
        <v>85</v>
      </c>
      <c r="H113" s="243" t="s">
        <v>523</v>
      </c>
      <c r="I113" s="244" t="s">
        <v>531</v>
      </c>
      <c r="J113" s="244" t="s">
        <v>86</v>
      </c>
      <c r="K113" s="254">
        <v>12</v>
      </c>
      <c r="L113" s="244">
        <v>15</v>
      </c>
      <c r="M113" s="270">
        <v>13</v>
      </c>
      <c r="N113" s="257" t="s">
        <v>88</v>
      </c>
      <c r="O113" s="266">
        <v>2020130010186</v>
      </c>
      <c r="P113" s="257" t="s">
        <v>89</v>
      </c>
      <c r="Q113" s="97" t="s">
        <v>257</v>
      </c>
      <c r="R113" s="18">
        <v>500</v>
      </c>
      <c r="S113" s="142">
        <v>44652</v>
      </c>
      <c r="T113" s="14"/>
      <c r="U113" s="14">
        <v>5</v>
      </c>
      <c r="V113" s="143"/>
      <c r="W113" s="144">
        <v>30</v>
      </c>
      <c r="X113" s="257" t="s">
        <v>90</v>
      </c>
      <c r="Y113" s="257" t="s">
        <v>423</v>
      </c>
      <c r="Z113" s="341" t="s">
        <v>424</v>
      </c>
      <c r="AA113" s="18">
        <v>729426000</v>
      </c>
      <c r="AB113" s="145" t="s">
        <v>381</v>
      </c>
      <c r="AC113" s="146" t="s">
        <v>425</v>
      </c>
      <c r="AD113" s="72" t="s">
        <v>426</v>
      </c>
      <c r="AE113" s="243"/>
      <c r="AF113" s="430"/>
      <c r="AG113" s="426" t="s">
        <v>389</v>
      </c>
      <c r="AH113" s="377" t="s">
        <v>431</v>
      </c>
      <c r="AI113" s="349"/>
      <c r="AJ113" s="289">
        <v>691568667</v>
      </c>
      <c r="AK113" s="420" t="e">
        <f>+#REF!/#REF!</f>
        <v>#REF!</v>
      </c>
      <c r="AL113" s="303"/>
      <c r="AM113" s="293"/>
      <c r="AQ113" s="7"/>
    </row>
    <row r="114" spans="1:43" ht="171" customHeight="1" x14ac:dyDescent="0.55000000000000004">
      <c r="A114" s="417"/>
      <c r="B114" s="130"/>
      <c r="C114" s="244"/>
      <c r="D114" s="244"/>
      <c r="E114" s="244"/>
      <c r="F114" s="252"/>
      <c r="G114" s="244"/>
      <c r="H114" s="244"/>
      <c r="I114" s="244"/>
      <c r="J114" s="244"/>
      <c r="K114" s="255"/>
      <c r="L114" s="244"/>
      <c r="M114" s="270"/>
      <c r="N114" s="257"/>
      <c r="O114" s="266"/>
      <c r="P114" s="257"/>
      <c r="Q114" s="97" t="s">
        <v>258</v>
      </c>
      <c r="R114" s="18">
        <v>4</v>
      </c>
      <c r="S114" s="142">
        <v>44652</v>
      </c>
      <c r="T114" s="14"/>
      <c r="U114" s="14">
        <v>0.04</v>
      </c>
      <c r="V114" s="143"/>
      <c r="W114" s="144">
        <v>30</v>
      </c>
      <c r="X114" s="257"/>
      <c r="Y114" s="257"/>
      <c r="Z114" s="342"/>
      <c r="AA114" s="28"/>
      <c r="AB114" s="453" t="s">
        <v>427</v>
      </c>
      <c r="AC114" s="147"/>
      <c r="AD114" s="147"/>
      <c r="AE114" s="245"/>
      <c r="AF114" s="430"/>
      <c r="AG114" s="427"/>
      <c r="AH114" s="377"/>
      <c r="AI114" s="349"/>
      <c r="AJ114" s="300"/>
      <c r="AK114" s="352"/>
      <c r="AL114" s="304"/>
      <c r="AM114" s="294"/>
      <c r="AQ114" s="7"/>
    </row>
    <row r="115" spans="1:43" ht="225" customHeight="1" x14ac:dyDescent="0.55000000000000004">
      <c r="A115" s="417"/>
      <c r="B115" s="130"/>
      <c r="C115" s="244"/>
      <c r="D115" s="244"/>
      <c r="E115" s="244"/>
      <c r="F115" s="252"/>
      <c r="G115" s="245"/>
      <c r="H115" s="245"/>
      <c r="I115" s="245"/>
      <c r="J115" s="245"/>
      <c r="K115" s="256"/>
      <c r="L115" s="245"/>
      <c r="M115" s="271"/>
      <c r="N115" s="257"/>
      <c r="O115" s="266"/>
      <c r="P115" s="257"/>
      <c r="Q115" s="148" t="s">
        <v>249</v>
      </c>
      <c r="R115" s="18">
        <v>1</v>
      </c>
      <c r="S115" s="142">
        <v>44652</v>
      </c>
      <c r="T115" s="14"/>
      <c r="U115" s="14">
        <v>0.01</v>
      </c>
      <c r="V115" s="143"/>
      <c r="W115" s="144">
        <v>20</v>
      </c>
      <c r="X115" s="257"/>
      <c r="Y115" s="257"/>
      <c r="Z115" s="342"/>
      <c r="AA115" s="67">
        <v>601450000</v>
      </c>
      <c r="AB115" s="454"/>
      <c r="AC115" s="149" t="s">
        <v>425</v>
      </c>
      <c r="AD115" s="87" t="s">
        <v>428</v>
      </c>
      <c r="AE115" s="243"/>
      <c r="AF115" s="430"/>
      <c r="AG115" s="428"/>
      <c r="AH115" s="377" t="s">
        <v>431</v>
      </c>
      <c r="AI115" s="349"/>
      <c r="AJ115" s="300">
        <v>423171789.88</v>
      </c>
      <c r="AK115" s="352"/>
      <c r="AL115" s="303"/>
      <c r="AM115" s="294"/>
      <c r="AQ115" s="7"/>
    </row>
    <row r="116" spans="1:43" ht="225" customHeight="1" x14ac:dyDescent="0.55000000000000004">
      <c r="A116" s="417"/>
      <c r="B116" s="130"/>
      <c r="C116" s="244"/>
      <c r="D116" s="244"/>
      <c r="E116" s="244"/>
      <c r="F116" s="252"/>
      <c r="G116" s="18" t="s">
        <v>91</v>
      </c>
      <c r="H116" s="18" t="s">
        <v>521</v>
      </c>
      <c r="I116" s="18" t="s">
        <v>92</v>
      </c>
      <c r="J116" s="18" t="s">
        <v>93</v>
      </c>
      <c r="K116" s="18">
        <v>13</v>
      </c>
      <c r="L116" s="18">
        <v>4</v>
      </c>
      <c r="M116" s="150">
        <v>6</v>
      </c>
      <c r="N116" s="257"/>
      <c r="O116" s="266"/>
      <c r="P116" s="257"/>
      <c r="Q116" s="97" t="s">
        <v>94</v>
      </c>
      <c r="R116" s="18">
        <v>4</v>
      </c>
      <c r="S116" s="142">
        <v>44621</v>
      </c>
      <c r="T116" s="14">
        <v>2</v>
      </c>
      <c r="U116" s="14">
        <v>0.04</v>
      </c>
      <c r="V116" s="151"/>
      <c r="W116" s="152">
        <v>20</v>
      </c>
      <c r="X116" s="257"/>
      <c r="Y116" s="257"/>
      <c r="Z116" s="343"/>
      <c r="AA116" s="86"/>
      <c r="AB116" s="455"/>
      <c r="AC116" s="153"/>
      <c r="AD116" s="153"/>
      <c r="AE116" s="245"/>
      <c r="AF116" s="421"/>
      <c r="AG116" s="428"/>
      <c r="AH116" s="377"/>
      <c r="AI116" s="349"/>
      <c r="AJ116" s="300"/>
      <c r="AK116" s="352"/>
      <c r="AL116" s="304"/>
      <c r="AM116" s="294"/>
      <c r="AQ116" s="7"/>
    </row>
    <row r="117" spans="1:43" ht="133.5" customHeight="1" x14ac:dyDescent="0.55000000000000004">
      <c r="A117" s="417"/>
      <c r="B117" s="130"/>
      <c r="C117" s="244"/>
      <c r="D117" s="244"/>
      <c r="E117" s="244"/>
      <c r="F117" s="252"/>
      <c r="G117" s="243" t="s">
        <v>95</v>
      </c>
      <c r="H117" s="243" t="s">
        <v>521</v>
      </c>
      <c r="I117" s="243" t="s">
        <v>96</v>
      </c>
      <c r="J117" s="243" t="s">
        <v>97</v>
      </c>
      <c r="K117" s="258">
        <v>18</v>
      </c>
      <c r="L117" s="258">
        <v>1</v>
      </c>
      <c r="M117" s="323">
        <v>8</v>
      </c>
      <c r="N117" s="260" t="s">
        <v>98</v>
      </c>
      <c r="O117" s="441">
        <v>2020130010257</v>
      </c>
      <c r="P117" s="263" t="s">
        <v>99</v>
      </c>
      <c r="Q117" s="20" t="s">
        <v>259</v>
      </c>
      <c r="R117" s="20" t="s">
        <v>416</v>
      </c>
      <c r="S117" s="154">
        <v>44593</v>
      </c>
      <c r="T117" s="155"/>
      <c r="U117" s="155" t="s">
        <v>417</v>
      </c>
      <c r="V117" s="156"/>
      <c r="W117" s="157">
        <v>20</v>
      </c>
      <c r="X117" s="263" t="s">
        <v>90</v>
      </c>
      <c r="Y117" s="263" t="s">
        <v>423</v>
      </c>
      <c r="Z117" s="263" t="s">
        <v>424</v>
      </c>
      <c r="AA117" s="262">
        <v>82500000</v>
      </c>
      <c r="AB117" s="392" t="s">
        <v>381</v>
      </c>
      <c r="AC117" s="380" t="s">
        <v>429</v>
      </c>
      <c r="AD117" s="379" t="s">
        <v>430</v>
      </c>
      <c r="AE117" s="379"/>
      <c r="AF117" s="373"/>
      <c r="AG117" s="429" t="s">
        <v>394</v>
      </c>
      <c r="AH117" s="260" t="s">
        <v>432</v>
      </c>
      <c r="AI117" s="298"/>
      <c r="AJ117" s="488">
        <v>67500000</v>
      </c>
      <c r="AK117" s="352"/>
      <c r="AL117" s="299">
        <v>44593</v>
      </c>
      <c r="AM117" s="295"/>
      <c r="AQ117" s="7"/>
    </row>
    <row r="118" spans="1:43" ht="134.25" customHeight="1" x14ac:dyDescent="0.55000000000000004">
      <c r="A118" s="417"/>
      <c r="B118" s="130"/>
      <c r="C118" s="244"/>
      <c r="D118" s="244"/>
      <c r="E118" s="244"/>
      <c r="F118" s="252"/>
      <c r="G118" s="244"/>
      <c r="H118" s="244"/>
      <c r="I118" s="244"/>
      <c r="J118" s="244"/>
      <c r="K118" s="287"/>
      <c r="L118" s="287"/>
      <c r="M118" s="324"/>
      <c r="N118" s="261"/>
      <c r="O118" s="442"/>
      <c r="P118" s="263"/>
      <c r="Q118" s="20" t="s">
        <v>100</v>
      </c>
      <c r="R118" s="20" t="s">
        <v>416</v>
      </c>
      <c r="S118" s="158">
        <v>44593</v>
      </c>
      <c r="T118" s="155"/>
      <c r="U118" s="155" t="s">
        <v>418</v>
      </c>
      <c r="V118" s="156"/>
      <c r="W118" s="157">
        <v>20</v>
      </c>
      <c r="X118" s="263"/>
      <c r="Y118" s="263"/>
      <c r="Z118" s="263"/>
      <c r="AA118" s="263"/>
      <c r="AB118" s="392"/>
      <c r="AC118" s="381"/>
      <c r="AD118" s="379"/>
      <c r="AE118" s="379"/>
      <c r="AF118" s="374"/>
      <c r="AG118" s="294"/>
      <c r="AH118" s="261"/>
      <c r="AI118" s="298"/>
      <c r="AJ118" s="488"/>
      <c r="AK118" s="352"/>
      <c r="AL118" s="270"/>
      <c r="AM118" s="296"/>
      <c r="AQ118" s="7"/>
    </row>
    <row r="119" spans="1:43" ht="209.25" customHeight="1" x14ac:dyDescent="0.55000000000000004">
      <c r="A119" s="417"/>
      <c r="B119" s="130"/>
      <c r="C119" s="244"/>
      <c r="D119" s="244"/>
      <c r="E119" s="244"/>
      <c r="F119" s="252"/>
      <c r="G119" s="245"/>
      <c r="H119" s="245"/>
      <c r="I119" s="245"/>
      <c r="J119" s="245"/>
      <c r="K119" s="259"/>
      <c r="L119" s="259"/>
      <c r="M119" s="325"/>
      <c r="N119" s="261"/>
      <c r="O119" s="442"/>
      <c r="P119" s="263"/>
      <c r="Q119" s="20" t="s">
        <v>101</v>
      </c>
      <c r="R119" s="20" t="s">
        <v>416</v>
      </c>
      <c r="S119" s="158">
        <v>44593</v>
      </c>
      <c r="T119" s="155"/>
      <c r="U119" s="155" t="s">
        <v>419</v>
      </c>
      <c r="V119" s="156"/>
      <c r="W119" s="157">
        <v>20</v>
      </c>
      <c r="X119" s="263"/>
      <c r="Y119" s="263"/>
      <c r="Z119" s="263"/>
      <c r="AA119" s="263"/>
      <c r="AB119" s="392"/>
      <c r="AC119" s="381"/>
      <c r="AD119" s="379"/>
      <c r="AE119" s="379"/>
      <c r="AF119" s="374"/>
      <c r="AG119" s="294"/>
      <c r="AH119" s="261"/>
      <c r="AI119" s="298"/>
      <c r="AJ119" s="488"/>
      <c r="AK119" s="352"/>
      <c r="AL119" s="270"/>
      <c r="AM119" s="296"/>
      <c r="AQ119" s="7"/>
    </row>
    <row r="120" spans="1:43" ht="168.75" customHeight="1" x14ac:dyDescent="0.55000000000000004">
      <c r="A120" s="417"/>
      <c r="B120" s="130"/>
      <c r="C120" s="244"/>
      <c r="D120" s="244"/>
      <c r="E120" s="244"/>
      <c r="F120" s="252"/>
      <c r="G120" s="243" t="s">
        <v>102</v>
      </c>
      <c r="H120" s="243" t="s">
        <v>521</v>
      </c>
      <c r="I120" s="243" t="s">
        <v>103</v>
      </c>
      <c r="J120" s="243" t="s">
        <v>104</v>
      </c>
      <c r="K120" s="258">
        <v>6</v>
      </c>
      <c r="L120" s="258">
        <v>1</v>
      </c>
      <c r="M120" s="323">
        <v>3</v>
      </c>
      <c r="N120" s="261"/>
      <c r="O120" s="442"/>
      <c r="P120" s="263" t="s">
        <v>105</v>
      </c>
      <c r="Q120" s="20" t="s">
        <v>106</v>
      </c>
      <c r="R120" s="20" t="s">
        <v>420</v>
      </c>
      <c r="S120" s="159">
        <v>44593</v>
      </c>
      <c r="T120" s="160"/>
      <c r="U120" s="160" t="s">
        <v>421</v>
      </c>
      <c r="V120" s="499"/>
      <c r="W120" s="161">
        <v>20</v>
      </c>
      <c r="X120" s="263" t="s">
        <v>90</v>
      </c>
      <c r="Y120" s="263" t="s">
        <v>107</v>
      </c>
      <c r="Z120" s="263"/>
      <c r="AA120" s="263"/>
      <c r="AB120" s="392"/>
      <c r="AC120" s="381"/>
      <c r="AD120" s="379"/>
      <c r="AE120" s="379"/>
      <c r="AF120" s="374"/>
      <c r="AG120" s="294"/>
      <c r="AH120" s="261"/>
      <c r="AI120" s="298"/>
      <c r="AJ120" s="488"/>
      <c r="AK120" s="352"/>
      <c r="AL120" s="270"/>
      <c r="AM120" s="296"/>
      <c r="AQ120" s="7"/>
    </row>
    <row r="121" spans="1:43" ht="278.25" customHeight="1" x14ac:dyDescent="0.55000000000000004">
      <c r="A121" s="417"/>
      <c r="B121" s="130"/>
      <c r="C121" s="244"/>
      <c r="D121" s="244"/>
      <c r="E121" s="244"/>
      <c r="F121" s="253"/>
      <c r="G121" s="245"/>
      <c r="H121" s="245"/>
      <c r="I121" s="245"/>
      <c r="J121" s="245"/>
      <c r="K121" s="259"/>
      <c r="L121" s="259"/>
      <c r="M121" s="325"/>
      <c r="N121" s="262"/>
      <c r="O121" s="443"/>
      <c r="P121" s="263"/>
      <c r="Q121" s="20" t="s">
        <v>108</v>
      </c>
      <c r="R121" s="20" t="s">
        <v>420</v>
      </c>
      <c r="S121" s="159">
        <v>44593</v>
      </c>
      <c r="T121" s="160"/>
      <c r="U121" s="160" t="s">
        <v>422</v>
      </c>
      <c r="V121" s="500"/>
      <c r="W121" s="161">
        <v>20</v>
      </c>
      <c r="X121" s="263"/>
      <c r="Y121" s="263"/>
      <c r="Z121" s="263"/>
      <c r="AA121" s="263"/>
      <c r="AB121" s="392"/>
      <c r="AC121" s="382"/>
      <c r="AD121" s="379"/>
      <c r="AE121" s="379"/>
      <c r="AF121" s="374"/>
      <c r="AG121" s="294"/>
      <c r="AH121" s="262"/>
      <c r="AI121" s="298"/>
      <c r="AJ121" s="489"/>
      <c r="AK121" s="352"/>
      <c r="AL121" s="271"/>
      <c r="AM121" s="297"/>
      <c r="AQ121" s="7"/>
    </row>
    <row r="122" spans="1:43" ht="186.75" customHeight="1" x14ac:dyDescent="0.55000000000000004">
      <c r="A122" s="417"/>
      <c r="B122" s="130"/>
      <c r="C122" s="244"/>
      <c r="D122" s="244"/>
      <c r="E122" s="244"/>
      <c r="F122" s="251" t="s">
        <v>109</v>
      </c>
      <c r="G122" s="162" t="s">
        <v>110</v>
      </c>
      <c r="H122" s="162" t="s">
        <v>523</v>
      </c>
      <c r="I122" s="162" t="s">
        <v>111</v>
      </c>
      <c r="J122" s="162" t="s">
        <v>112</v>
      </c>
      <c r="K122" s="18">
        <v>1000</v>
      </c>
      <c r="L122" s="18">
        <v>250</v>
      </c>
      <c r="M122" s="163">
        <v>368</v>
      </c>
      <c r="N122" s="257" t="s">
        <v>113</v>
      </c>
      <c r="O122" s="266">
        <v>2020130010142</v>
      </c>
      <c r="P122" s="257" t="s">
        <v>114</v>
      </c>
      <c r="Q122" s="18" t="s">
        <v>115</v>
      </c>
      <c r="R122" s="18">
        <v>250</v>
      </c>
      <c r="S122" s="154">
        <v>44652</v>
      </c>
      <c r="T122" s="155"/>
      <c r="U122" s="155">
        <v>2.5</v>
      </c>
      <c r="V122" s="143"/>
      <c r="W122" s="144">
        <v>30</v>
      </c>
      <c r="X122" s="257" t="s">
        <v>90</v>
      </c>
      <c r="Y122" s="243" t="s">
        <v>437</v>
      </c>
      <c r="Z122" s="243" t="s">
        <v>438</v>
      </c>
      <c r="AA122" s="122" t="s">
        <v>445</v>
      </c>
      <c r="AB122" s="386" t="s">
        <v>427</v>
      </c>
      <c r="AC122" s="389" t="s">
        <v>439</v>
      </c>
      <c r="AD122" s="122" t="s">
        <v>441</v>
      </c>
      <c r="AE122" s="164"/>
      <c r="AF122" s="165"/>
      <c r="AG122" s="1" t="s">
        <v>442</v>
      </c>
      <c r="AH122" s="260" t="s">
        <v>395</v>
      </c>
      <c r="AI122" s="110"/>
      <c r="AJ122" s="128">
        <v>51066667</v>
      </c>
      <c r="AK122" s="352" t="e">
        <f>+#REF!/#REF!</f>
        <v>#REF!</v>
      </c>
      <c r="AL122" s="119">
        <v>44713</v>
      </c>
      <c r="AM122" s="2"/>
      <c r="AQ122" s="7"/>
    </row>
    <row r="123" spans="1:43" ht="148.5" customHeight="1" x14ac:dyDescent="0.55000000000000004">
      <c r="A123" s="417"/>
      <c r="B123" s="130"/>
      <c r="C123" s="244"/>
      <c r="D123" s="244"/>
      <c r="E123" s="244"/>
      <c r="F123" s="252"/>
      <c r="G123" s="18" t="s">
        <v>116</v>
      </c>
      <c r="H123" s="162" t="s">
        <v>523</v>
      </c>
      <c r="I123" s="18">
        <v>0</v>
      </c>
      <c r="J123" s="18" t="s">
        <v>117</v>
      </c>
      <c r="K123" s="18">
        <v>15</v>
      </c>
      <c r="L123" s="18">
        <v>4</v>
      </c>
      <c r="M123" s="163">
        <v>5</v>
      </c>
      <c r="N123" s="257"/>
      <c r="O123" s="266"/>
      <c r="P123" s="257"/>
      <c r="Q123" s="18" t="s">
        <v>260</v>
      </c>
      <c r="R123" s="18" t="s">
        <v>416</v>
      </c>
      <c r="S123" s="154">
        <v>44593</v>
      </c>
      <c r="T123" s="155"/>
      <c r="U123" s="155" t="s">
        <v>419</v>
      </c>
      <c r="V123" s="166"/>
      <c r="W123" s="167">
        <v>30</v>
      </c>
      <c r="X123" s="257"/>
      <c r="Y123" s="244"/>
      <c r="Z123" s="244"/>
      <c r="AA123" s="168">
        <v>44000000</v>
      </c>
      <c r="AB123" s="387"/>
      <c r="AC123" s="390"/>
      <c r="AD123" s="122" t="s">
        <v>443</v>
      </c>
      <c r="AE123" s="164"/>
      <c r="AF123" s="165"/>
      <c r="AG123" s="169"/>
      <c r="AH123" s="261"/>
      <c r="AI123" s="110"/>
      <c r="AJ123" s="170">
        <v>0</v>
      </c>
      <c r="AK123" s="352"/>
      <c r="AL123" s="119">
        <v>44713</v>
      </c>
      <c r="AM123" s="169"/>
      <c r="AQ123" s="7"/>
    </row>
    <row r="124" spans="1:43" ht="155.25" customHeight="1" x14ac:dyDescent="0.55000000000000004">
      <c r="A124" s="417"/>
      <c r="B124" s="130"/>
      <c r="C124" s="244"/>
      <c r="D124" s="244"/>
      <c r="E124" s="244"/>
      <c r="F124" s="252"/>
      <c r="G124" s="18" t="s">
        <v>118</v>
      </c>
      <c r="H124" s="162" t="s">
        <v>523</v>
      </c>
      <c r="I124" s="18" t="s">
        <v>87</v>
      </c>
      <c r="J124" s="18" t="s">
        <v>119</v>
      </c>
      <c r="K124" s="171" t="s">
        <v>517</v>
      </c>
      <c r="L124" s="171">
        <v>375</v>
      </c>
      <c r="M124" s="163">
        <v>461</v>
      </c>
      <c r="N124" s="257"/>
      <c r="O124" s="266"/>
      <c r="P124" s="257"/>
      <c r="Q124" s="18" t="s">
        <v>120</v>
      </c>
      <c r="R124" s="18">
        <v>375</v>
      </c>
      <c r="S124" s="154">
        <v>44593</v>
      </c>
      <c r="T124" s="155"/>
      <c r="U124" s="155">
        <v>3.75</v>
      </c>
      <c r="V124" s="143"/>
      <c r="W124" s="144">
        <v>40</v>
      </c>
      <c r="X124" s="257"/>
      <c r="Y124" s="245"/>
      <c r="Z124" s="245"/>
      <c r="AA124" s="168">
        <v>44000000</v>
      </c>
      <c r="AB124" s="388"/>
      <c r="AC124" s="391"/>
      <c r="AD124" s="122" t="s">
        <v>444</v>
      </c>
      <c r="AE124" s="172"/>
      <c r="AF124" s="165"/>
      <c r="AG124" s="169"/>
      <c r="AH124" s="262"/>
      <c r="AI124" s="110"/>
      <c r="AJ124" s="170">
        <v>0</v>
      </c>
      <c r="AK124" s="352"/>
      <c r="AL124" s="119">
        <v>44713</v>
      </c>
      <c r="AM124" s="169"/>
      <c r="AQ124" s="7"/>
    </row>
    <row r="125" spans="1:43" ht="157.5" customHeight="1" x14ac:dyDescent="0.55000000000000004">
      <c r="A125" s="417"/>
      <c r="B125" s="130"/>
      <c r="C125" s="244"/>
      <c r="D125" s="244"/>
      <c r="E125" s="244"/>
      <c r="F125" s="252"/>
      <c r="G125" s="243" t="s">
        <v>121</v>
      </c>
      <c r="H125" s="243" t="s">
        <v>523</v>
      </c>
      <c r="I125" s="243" t="s">
        <v>122</v>
      </c>
      <c r="J125" s="243" t="s">
        <v>123</v>
      </c>
      <c r="K125" s="243">
        <f>105-60</f>
        <v>45</v>
      </c>
      <c r="L125" s="315">
        <v>25</v>
      </c>
      <c r="M125" s="290">
        <v>32</v>
      </c>
      <c r="N125" s="449" t="s">
        <v>124</v>
      </c>
      <c r="O125" s="334">
        <v>2020130010185</v>
      </c>
      <c r="P125" s="244" t="s">
        <v>125</v>
      </c>
      <c r="Q125" s="82" t="s">
        <v>263</v>
      </c>
      <c r="R125" s="82" t="s">
        <v>433</v>
      </c>
      <c r="S125" s="142">
        <v>44593</v>
      </c>
      <c r="T125" s="14"/>
      <c r="U125" s="14" t="s">
        <v>434</v>
      </c>
      <c r="V125" s="143"/>
      <c r="W125" s="144">
        <v>30</v>
      </c>
      <c r="X125" s="244" t="s">
        <v>90</v>
      </c>
      <c r="Y125" s="244" t="s">
        <v>436</v>
      </c>
      <c r="Z125" s="244" t="s">
        <v>438</v>
      </c>
      <c r="AA125" s="383">
        <v>750785746</v>
      </c>
      <c r="AB125" s="375" t="s">
        <v>381</v>
      </c>
      <c r="AC125" s="393" t="s">
        <v>440</v>
      </c>
      <c r="AD125" s="312" t="s">
        <v>384</v>
      </c>
      <c r="AE125" s="172"/>
      <c r="AF125" s="165"/>
      <c r="AG125" s="393" t="s">
        <v>394</v>
      </c>
      <c r="AH125" s="260" t="s">
        <v>395</v>
      </c>
      <c r="AI125" s="110"/>
      <c r="AJ125" s="170">
        <v>0</v>
      </c>
      <c r="AK125" s="352"/>
      <c r="AL125" s="173">
        <v>44713</v>
      </c>
      <c r="AM125" s="2"/>
      <c r="AQ125" s="7"/>
    </row>
    <row r="126" spans="1:43" ht="172.5" customHeight="1" x14ac:dyDescent="0.55000000000000004">
      <c r="A126" s="417"/>
      <c r="B126" s="130"/>
      <c r="C126" s="244"/>
      <c r="D126" s="244"/>
      <c r="E126" s="244"/>
      <c r="F126" s="252"/>
      <c r="G126" s="244"/>
      <c r="H126" s="244"/>
      <c r="I126" s="244"/>
      <c r="J126" s="244"/>
      <c r="K126" s="244"/>
      <c r="L126" s="316"/>
      <c r="M126" s="291"/>
      <c r="N126" s="316"/>
      <c r="O126" s="334"/>
      <c r="P126" s="244"/>
      <c r="Q126" s="18" t="s">
        <v>262</v>
      </c>
      <c r="R126" s="18" t="s">
        <v>433</v>
      </c>
      <c r="S126" s="142">
        <v>44593</v>
      </c>
      <c r="T126" s="14"/>
      <c r="U126" s="14" t="s">
        <v>434</v>
      </c>
      <c r="V126" s="143"/>
      <c r="W126" s="144">
        <v>30</v>
      </c>
      <c r="X126" s="244"/>
      <c r="Y126" s="244"/>
      <c r="Z126" s="244"/>
      <c r="AA126" s="384"/>
      <c r="AB126" s="375"/>
      <c r="AC126" s="390"/>
      <c r="AD126" s="313"/>
      <c r="AE126" s="164"/>
      <c r="AF126" s="165"/>
      <c r="AG126" s="390"/>
      <c r="AH126" s="261"/>
      <c r="AI126" s="110"/>
      <c r="AJ126" s="170">
        <v>149966666</v>
      </c>
      <c r="AK126" s="352"/>
      <c r="AL126" s="174"/>
      <c r="AM126" s="169"/>
      <c r="AQ126" s="7"/>
    </row>
    <row r="127" spans="1:43" ht="173.25" customHeight="1" x14ac:dyDescent="0.55000000000000004">
      <c r="A127" s="417"/>
      <c r="B127" s="130"/>
      <c r="C127" s="244"/>
      <c r="D127" s="244"/>
      <c r="E127" s="244"/>
      <c r="F127" s="252"/>
      <c r="G127" s="244"/>
      <c r="H127" s="245"/>
      <c r="I127" s="244"/>
      <c r="J127" s="244"/>
      <c r="K127" s="245"/>
      <c r="L127" s="316"/>
      <c r="M127" s="292"/>
      <c r="N127" s="439"/>
      <c r="O127" s="333"/>
      <c r="P127" s="245"/>
      <c r="Q127" s="18" t="s">
        <v>261</v>
      </c>
      <c r="R127" s="18" t="s">
        <v>433</v>
      </c>
      <c r="S127" s="142">
        <v>44593</v>
      </c>
      <c r="T127" s="14"/>
      <c r="U127" s="14" t="s">
        <v>435</v>
      </c>
      <c r="V127" s="143"/>
      <c r="W127" s="144">
        <v>40</v>
      </c>
      <c r="X127" s="244"/>
      <c r="Y127" s="244"/>
      <c r="Z127" s="244"/>
      <c r="AA127" s="385"/>
      <c r="AB127" s="375"/>
      <c r="AC127" s="391"/>
      <c r="AD127" s="314"/>
      <c r="AE127" s="175"/>
      <c r="AF127" s="165"/>
      <c r="AG127" s="391"/>
      <c r="AH127" s="262"/>
      <c r="AI127" s="110"/>
      <c r="AJ127" s="176">
        <v>0</v>
      </c>
      <c r="AK127" s="352"/>
      <c r="AL127" s="174"/>
      <c r="AM127" s="169"/>
      <c r="AQ127" s="7"/>
    </row>
    <row r="128" spans="1:43" ht="163.5" customHeight="1" x14ac:dyDescent="0.55000000000000004">
      <c r="A128" s="417"/>
      <c r="B128" s="130"/>
      <c r="C128" s="244"/>
      <c r="D128" s="244"/>
      <c r="E128" s="244"/>
      <c r="F128" s="251" t="s">
        <v>126</v>
      </c>
      <c r="G128" s="243" t="s">
        <v>127</v>
      </c>
      <c r="H128" s="243" t="s">
        <v>521</v>
      </c>
      <c r="I128" s="243" t="s">
        <v>128</v>
      </c>
      <c r="J128" s="263" t="s">
        <v>129</v>
      </c>
      <c r="K128" s="263">
        <v>100</v>
      </c>
      <c r="L128" s="320">
        <v>35</v>
      </c>
      <c r="M128" s="323">
        <v>45</v>
      </c>
      <c r="N128" s="448" t="s">
        <v>130</v>
      </c>
      <c r="O128" s="267">
        <v>2020130010227</v>
      </c>
      <c r="P128" s="243" t="s">
        <v>131</v>
      </c>
      <c r="Q128" s="97" t="s">
        <v>132</v>
      </c>
      <c r="R128" s="97">
        <v>35</v>
      </c>
      <c r="S128" s="177">
        <v>44593</v>
      </c>
      <c r="T128" s="155"/>
      <c r="U128" s="155"/>
      <c r="V128" s="143"/>
      <c r="W128" s="144">
        <v>10</v>
      </c>
      <c r="X128" s="468" t="s">
        <v>90</v>
      </c>
      <c r="Y128" s="474" t="s">
        <v>449</v>
      </c>
      <c r="Z128" s="243" t="s">
        <v>424</v>
      </c>
      <c r="AA128" s="471" t="s">
        <v>451</v>
      </c>
      <c r="AB128" s="284" t="s">
        <v>452</v>
      </c>
      <c r="AC128" s="278" t="s">
        <v>453</v>
      </c>
      <c r="AD128" s="278" t="s">
        <v>454</v>
      </c>
      <c r="AE128" s="263"/>
      <c r="AF128" s="421"/>
      <c r="AG128" s="278" t="s">
        <v>394</v>
      </c>
      <c r="AH128" s="308" t="s">
        <v>432</v>
      </c>
      <c r="AI128" s="349"/>
      <c r="AJ128" s="422"/>
      <c r="AK128" s="352"/>
      <c r="AL128" s="178">
        <v>44593</v>
      </c>
      <c r="AM128" s="3"/>
      <c r="AQ128" s="7"/>
    </row>
    <row r="129" spans="1:43" ht="127.5" customHeight="1" x14ac:dyDescent="0.55000000000000004">
      <c r="A129" s="417"/>
      <c r="B129" s="130"/>
      <c r="C129" s="244"/>
      <c r="D129" s="244"/>
      <c r="E129" s="244"/>
      <c r="F129" s="252"/>
      <c r="G129" s="244"/>
      <c r="H129" s="244"/>
      <c r="I129" s="244"/>
      <c r="J129" s="263"/>
      <c r="K129" s="263"/>
      <c r="L129" s="321"/>
      <c r="M129" s="324"/>
      <c r="N129" s="244"/>
      <c r="O129" s="268"/>
      <c r="P129" s="244"/>
      <c r="Q129" s="148" t="s">
        <v>234</v>
      </c>
      <c r="R129" s="18">
        <v>35</v>
      </c>
      <c r="S129" s="178">
        <v>44593</v>
      </c>
      <c r="T129" s="155"/>
      <c r="U129" s="155" t="s">
        <v>446</v>
      </c>
      <c r="V129" s="143"/>
      <c r="W129" s="144">
        <v>20</v>
      </c>
      <c r="X129" s="495"/>
      <c r="Y129" s="475"/>
      <c r="Z129" s="244"/>
      <c r="AA129" s="472"/>
      <c r="AB129" s="286"/>
      <c r="AC129" s="279"/>
      <c r="AD129" s="279"/>
      <c r="AE129" s="263"/>
      <c r="AF129" s="377"/>
      <c r="AG129" s="326"/>
      <c r="AH129" s="497"/>
      <c r="AI129" s="349"/>
      <c r="AJ129" s="349"/>
      <c r="AK129" s="352"/>
      <c r="AL129" s="299">
        <v>44593</v>
      </c>
      <c r="AM129" s="169"/>
      <c r="AQ129" s="7"/>
    </row>
    <row r="130" spans="1:43" ht="166.5" customHeight="1" x14ac:dyDescent="0.55000000000000004">
      <c r="A130" s="417"/>
      <c r="B130" s="130"/>
      <c r="C130" s="244"/>
      <c r="D130" s="244"/>
      <c r="E130" s="244"/>
      <c r="F130" s="252"/>
      <c r="G130" s="244"/>
      <c r="H130" s="244"/>
      <c r="I130" s="244"/>
      <c r="J130" s="263"/>
      <c r="K130" s="263"/>
      <c r="L130" s="321"/>
      <c r="M130" s="324"/>
      <c r="N130" s="244"/>
      <c r="O130" s="268"/>
      <c r="P130" s="244"/>
      <c r="Q130" s="148" t="s">
        <v>235</v>
      </c>
      <c r="R130" s="18">
        <v>35</v>
      </c>
      <c r="S130" s="178">
        <v>44593</v>
      </c>
      <c r="T130" s="155"/>
      <c r="U130" s="155" t="s">
        <v>447</v>
      </c>
      <c r="V130" s="143"/>
      <c r="W130" s="144">
        <v>10</v>
      </c>
      <c r="X130" s="495"/>
      <c r="Y130" s="475"/>
      <c r="Z130" s="244"/>
      <c r="AA130" s="472"/>
      <c r="AB130" s="286"/>
      <c r="AC130" s="279"/>
      <c r="AD130" s="279"/>
      <c r="AE130" s="263"/>
      <c r="AF130" s="377"/>
      <c r="AG130" s="326"/>
      <c r="AH130" s="309"/>
      <c r="AI130" s="349"/>
      <c r="AJ130" s="349"/>
      <c r="AK130" s="352"/>
      <c r="AL130" s="271"/>
      <c r="AM130" s="169"/>
      <c r="AQ130" s="7"/>
    </row>
    <row r="131" spans="1:43" ht="166.5" customHeight="1" x14ac:dyDescent="0.55000000000000004">
      <c r="A131" s="417"/>
      <c r="B131" s="130"/>
      <c r="C131" s="244"/>
      <c r="D131" s="244"/>
      <c r="E131" s="244"/>
      <c r="F131" s="252"/>
      <c r="G131" s="244"/>
      <c r="H131" s="244"/>
      <c r="I131" s="244"/>
      <c r="J131" s="263"/>
      <c r="K131" s="263"/>
      <c r="L131" s="321"/>
      <c r="M131" s="324"/>
      <c r="N131" s="244"/>
      <c r="O131" s="268"/>
      <c r="P131" s="244"/>
      <c r="Q131" s="478" t="s">
        <v>291</v>
      </c>
      <c r="R131" s="243">
        <v>1</v>
      </c>
      <c r="S131" s="319">
        <v>44593</v>
      </c>
      <c r="T131" s="317"/>
      <c r="U131" s="317" t="s">
        <v>421</v>
      </c>
      <c r="V131" s="328"/>
      <c r="W131" s="468">
        <v>10</v>
      </c>
      <c r="X131" s="495"/>
      <c r="Y131" s="475"/>
      <c r="Z131" s="244"/>
      <c r="AA131" s="472"/>
      <c r="AB131" s="286"/>
      <c r="AC131" s="279"/>
      <c r="AD131" s="279"/>
      <c r="AE131" s="20"/>
      <c r="AF131" s="377"/>
      <c r="AG131" s="326"/>
      <c r="AH131" s="308" t="s">
        <v>457</v>
      </c>
      <c r="AI131" s="75"/>
      <c r="AJ131" s="75"/>
      <c r="AK131" s="352"/>
      <c r="AL131" s="299">
        <v>44593</v>
      </c>
      <c r="AM131" s="310"/>
      <c r="AQ131" s="7"/>
    </row>
    <row r="132" spans="1:43" ht="21.75" customHeight="1" x14ac:dyDescent="0.55000000000000004">
      <c r="A132" s="417"/>
      <c r="B132" s="130"/>
      <c r="C132" s="244"/>
      <c r="D132" s="244"/>
      <c r="E132" s="244"/>
      <c r="F132" s="252"/>
      <c r="G132" s="67"/>
      <c r="H132" s="245"/>
      <c r="I132" s="245"/>
      <c r="J132" s="263"/>
      <c r="K132" s="263"/>
      <c r="L132" s="322"/>
      <c r="M132" s="325"/>
      <c r="N132" s="244"/>
      <c r="O132" s="268"/>
      <c r="P132" s="244"/>
      <c r="Q132" s="343"/>
      <c r="R132" s="245"/>
      <c r="S132" s="318"/>
      <c r="T132" s="318"/>
      <c r="U132" s="318"/>
      <c r="V132" s="329"/>
      <c r="W132" s="469"/>
      <c r="X132" s="495"/>
      <c r="Y132" s="475"/>
      <c r="Z132" s="244"/>
      <c r="AA132" s="472"/>
      <c r="AB132" s="286"/>
      <c r="AC132" s="279"/>
      <c r="AD132" s="279"/>
      <c r="AE132" s="20"/>
      <c r="AF132" s="377"/>
      <c r="AG132" s="326"/>
      <c r="AH132" s="309"/>
      <c r="AI132" s="75"/>
      <c r="AJ132" s="75"/>
      <c r="AK132" s="352"/>
      <c r="AL132" s="271"/>
      <c r="AM132" s="311"/>
      <c r="AQ132" s="7"/>
    </row>
    <row r="133" spans="1:43" ht="121.5" customHeight="1" x14ac:dyDescent="0.55000000000000004">
      <c r="A133" s="417"/>
      <c r="B133" s="130"/>
      <c r="C133" s="244"/>
      <c r="D133" s="244"/>
      <c r="E133" s="244"/>
      <c r="F133" s="252"/>
      <c r="G133" s="243" t="s">
        <v>133</v>
      </c>
      <c r="H133" s="243" t="s">
        <v>523</v>
      </c>
      <c r="I133" s="243" t="s">
        <v>516</v>
      </c>
      <c r="J133" s="301" t="s">
        <v>134</v>
      </c>
      <c r="K133" s="243">
        <v>57</v>
      </c>
      <c r="L133" s="438">
        <v>4</v>
      </c>
      <c r="M133" s="447">
        <v>45</v>
      </c>
      <c r="N133" s="244"/>
      <c r="O133" s="268"/>
      <c r="P133" s="244"/>
      <c r="Q133" s="97" t="s">
        <v>236</v>
      </c>
      <c r="R133" s="97">
        <v>15</v>
      </c>
      <c r="S133" s="179">
        <v>44593</v>
      </c>
      <c r="T133" s="155"/>
      <c r="U133" s="155" t="s">
        <v>448</v>
      </c>
      <c r="V133" s="143"/>
      <c r="W133" s="144">
        <v>20</v>
      </c>
      <c r="X133" s="495"/>
      <c r="Y133" s="475"/>
      <c r="Z133" s="244"/>
      <c r="AA133" s="472"/>
      <c r="AB133" s="286"/>
      <c r="AC133" s="279"/>
      <c r="AD133" s="279"/>
      <c r="AE133" s="263"/>
      <c r="AF133" s="377"/>
      <c r="AG133" s="326"/>
      <c r="AH133" s="180" t="s">
        <v>432</v>
      </c>
      <c r="AI133" s="349"/>
      <c r="AJ133" s="349"/>
      <c r="AK133" s="352"/>
      <c r="AL133" s="269"/>
      <c r="AM133" s="169"/>
      <c r="AQ133" s="7"/>
    </row>
    <row r="134" spans="1:43" ht="117" customHeight="1" x14ac:dyDescent="0.55000000000000004">
      <c r="A134" s="417"/>
      <c r="B134" s="130"/>
      <c r="C134" s="244"/>
      <c r="D134" s="244"/>
      <c r="E134" s="244"/>
      <c r="F134" s="252"/>
      <c r="G134" s="245"/>
      <c r="H134" s="245"/>
      <c r="I134" s="245"/>
      <c r="J134" s="437"/>
      <c r="K134" s="245"/>
      <c r="L134" s="439"/>
      <c r="M134" s="447"/>
      <c r="N134" s="244"/>
      <c r="O134" s="268"/>
      <c r="P134" s="244"/>
      <c r="Q134" s="97" t="s">
        <v>237</v>
      </c>
      <c r="R134" s="97">
        <v>15</v>
      </c>
      <c r="S134" s="179">
        <v>44593</v>
      </c>
      <c r="T134" s="155"/>
      <c r="U134" s="155" t="s">
        <v>448</v>
      </c>
      <c r="V134" s="143"/>
      <c r="W134" s="144">
        <v>20</v>
      </c>
      <c r="X134" s="495"/>
      <c r="Y134" s="475"/>
      <c r="Z134" s="244"/>
      <c r="AA134" s="472"/>
      <c r="AB134" s="286"/>
      <c r="AC134" s="279"/>
      <c r="AD134" s="279"/>
      <c r="AE134" s="263"/>
      <c r="AF134" s="377"/>
      <c r="AG134" s="326"/>
      <c r="AH134" s="180" t="s">
        <v>458</v>
      </c>
      <c r="AI134" s="349"/>
      <c r="AJ134" s="349"/>
      <c r="AK134" s="352"/>
      <c r="AL134" s="271"/>
      <c r="AM134" s="169"/>
      <c r="AQ134" s="7"/>
    </row>
    <row r="135" spans="1:43" ht="119.25" customHeight="1" x14ac:dyDescent="0.55000000000000004">
      <c r="A135" s="417"/>
      <c r="B135" s="130"/>
      <c r="C135" s="244"/>
      <c r="D135" s="244"/>
      <c r="E135" s="244"/>
      <c r="F135" s="252"/>
      <c r="G135" s="243" t="s">
        <v>135</v>
      </c>
      <c r="H135" s="243" t="s">
        <v>523</v>
      </c>
      <c r="I135" s="243" t="s">
        <v>136</v>
      </c>
      <c r="J135" s="301" t="s">
        <v>137</v>
      </c>
      <c r="K135" s="243">
        <v>4</v>
      </c>
      <c r="L135" s="315">
        <v>1</v>
      </c>
      <c r="M135" s="447">
        <v>1</v>
      </c>
      <c r="N135" s="244"/>
      <c r="O135" s="268"/>
      <c r="P135" s="244"/>
      <c r="Q135" s="97" t="s">
        <v>138</v>
      </c>
      <c r="R135" s="97">
        <v>1</v>
      </c>
      <c r="S135" s="179">
        <v>44621</v>
      </c>
      <c r="T135" s="155">
        <v>1.6</v>
      </c>
      <c r="U135" s="155">
        <v>0.01</v>
      </c>
      <c r="V135" s="143"/>
      <c r="W135" s="144">
        <v>10</v>
      </c>
      <c r="X135" s="495"/>
      <c r="Y135" s="475"/>
      <c r="Z135" s="244"/>
      <c r="AA135" s="472"/>
      <c r="AB135" s="286"/>
      <c r="AC135" s="279"/>
      <c r="AD135" s="279"/>
      <c r="AE135" s="263"/>
      <c r="AF135" s="377"/>
      <c r="AG135" s="326"/>
      <c r="AH135" s="308" t="s">
        <v>458</v>
      </c>
      <c r="AI135" s="349"/>
      <c r="AJ135" s="349"/>
      <c r="AK135" s="352"/>
      <c r="AL135" s="299">
        <v>44621</v>
      </c>
      <c r="AM135" s="169"/>
      <c r="AQ135" s="7"/>
    </row>
    <row r="136" spans="1:43" ht="182.25" customHeight="1" x14ac:dyDescent="0.55000000000000004">
      <c r="A136" s="417"/>
      <c r="B136" s="130"/>
      <c r="C136" s="244"/>
      <c r="D136" s="244"/>
      <c r="E136" s="244"/>
      <c r="F136" s="252"/>
      <c r="G136" s="245"/>
      <c r="H136" s="245"/>
      <c r="I136" s="245"/>
      <c r="J136" s="437"/>
      <c r="K136" s="245"/>
      <c r="L136" s="440"/>
      <c r="M136" s="447"/>
      <c r="N136" s="245"/>
      <c r="O136" s="275"/>
      <c r="P136" s="245"/>
      <c r="Q136" s="97" t="s">
        <v>139</v>
      </c>
      <c r="R136" s="97">
        <v>1</v>
      </c>
      <c r="S136" s="179">
        <v>44593</v>
      </c>
      <c r="T136" s="155">
        <v>0.6</v>
      </c>
      <c r="U136" s="155">
        <v>0.01</v>
      </c>
      <c r="V136" s="181"/>
      <c r="W136" s="144">
        <v>10</v>
      </c>
      <c r="X136" s="495"/>
      <c r="Y136" s="476"/>
      <c r="Z136" s="245"/>
      <c r="AA136" s="473"/>
      <c r="AB136" s="470"/>
      <c r="AC136" s="477"/>
      <c r="AD136" s="280"/>
      <c r="AE136" s="263"/>
      <c r="AF136" s="377"/>
      <c r="AG136" s="327"/>
      <c r="AH136" s="498"/>
      <c r="AI136" s="349"/>
      <c r="AJ136" s="349"/>
      <c r="AK136" s="352"/>
      <c r="AL136" s="270"/>
      <c r="AM136" s="169"/>
      <c r="AQ136" s="7"/>
    </row>
    <row r="137" spans="1:43" ht="197.25" customHeight="1" x14ac:dyDescent="0.55000000000000004">
      <c r="A137" s="417"/>
      <c r="B137" s="130"/>
      <c r="C137" s="244"/>
      <c r="D137" s="244"/>
      <c r="E137" s="244"/>
      <c r="F137" s="252"/>
      <c r="G137" s="243" t="s">
        <v>140</v>
      </c>
      <c r="H137" s="243" t="s">
        <v>523</v>
      </c>
      <c r="I137" s="243" t="s">
        <v>141</v>
      </c>
      <c r="J137" s="243" t="s">
        <v>142</v>
      </c>
      <c r="K137" s="243">
        <v>105</v>
      </c>
      <c r="L137" s="413">
        <v>35</v>
      </c>
      <c r="M137" s="323">
        <v>35</v>
      </c>
      <c r="N137" s="243" t="s">
        <v>143</v>
      </c>
      <c r="O137" s="332">
        <v>2020130010240</v>
      </c>
      <c r="P137" s="243" t="s">
        <v>144</v>
      </c>
      <c r="Q137" s="182" t="s">
        <v>230</v>
      </c>
      <c r="R137" s="122">
        <v>35</v>
      </c>
      <c r="S137" s="183">
        <v>44621</v>
      </c>
      <c r="T137" s="14">
        <v>1.6</v>
      </c>
      <c r="U137" s="14" t="s">
        <v>446</v>
      </c>
      <c r="V137" s="184"/>
      <c r="W137" s="151">
        <v>30</v>
      </c>
      <c r="X137" s="495"/>
      <c r="Y137" s="474" t="s">
        <v>450</v>
      </c>
      <c r="Z137" s="243" t="s">
        <v>424</v>
      </c>
      <c r="AA137" s="434">
        <v>240000000</v>
      </c>
      <c r="AB137" s="346" t="s">
        <v>381</v>
      </c>
      <c r="AC137" s="464" t="s">
        <v>455</v>
      </c>
      <c r="AD137" s="312" t="s">
        <v>456</v>
      </c>
      <c r="AE137" s="261"/>
      <c r="AF137" s="434"/>
      <c r="AG137" s="434" t="s">
        <v>394</v>
      </c>
      <c r="AH137" s="496" t="s">
        <v>432</v>
      </c>
      <c r="AI137" s="298"/>
      <c r="AJ137" s="298"/>
      <c r="AK137" s="352"/>
      <c r="AL137" s="270"/>
      <c r="AM137" s="3"/>
      <c r="AQ137" s="7"/>
    </row>
    <row r="138" spans="1:43" ht="141" customHeight="1" x14ac:dyDescent="0.55000000000000004">
      <c r="A138" s="417"/>
      <c r="B138" s="130"/>
      <c r="C138" s="244"/>
      <c r="D138" s="244"/>
      <c r="E138" s="244"/>
      <c r="F138" s="252"/>
      <c r="G138" s="244"/>
      <c r="H138" s="244"/>
      <c r="I138" s="244"/>
      <c r="J138" s="244"/>
      <c r="K138" s="244"/>
      <c r="L138" s="414"/>
      <c r="M138" s="324"/>
      <c r="N138" s="244"/>
      <c r="O138" s="334"/>
      <c r="P138" s="244"/>
      <c r="Q138" s="182" t="s">
        <v>231</v>
      </c>
      <c r="R138" s="122">
        <v>35</v>
      </c>
      <c r="S138" s="183">
        <v>44621</v>
      </c>
      <c r="T138" s="14">
        <v>1.6</v>
      </c>
      <c r="U138" s="14" t="s">
        <v>446</v>
      </c>
      <c r="V138" s="185"/>
      <c r="W138" s="152">
        <v>10</v>
      </c>
      <c r="X138" s="495"/>
      <c r="Y138" s="475"/>
      <c r="Z138" s="244"/>
      <c r="AA138" s="434"/>
      <c r="AB138" s="347"/>
      <c r="AC138" s="465"/>
      <c r="AD138" s="313"/>
      <c r="AE138" s="261"/>
      <c r="AF138" s="434"/>
      <c r="AG138" s="294"/>
      <c r="AH138" s="430"/>
      <c r="AI138" s="298"/>
      <c r="AJ138" s="298"/>
      <c r="AK138" s="352"/>
      <c r="AL138" s="271"/>
      <c r="AM138" s="169"/>
      <c r="AQ138" s="7"/>
    </row>
    <row r="139" spans="1:43" ht="131.25" customHeight="1" x14ac:dyDescent="0.55000000000000004">
      <c r="A139" s="417"/>
      <c r="B139" s="130"/>
      <c r="C139" s="244"/>
      <c r="D139" s="244"/>
      <c r="E139" s="244"/>
      <c r="F139" s="252"/>
      <c r="G139" s="244"/>
      <c r="H139" s="244"/>
      <c r="I139" s="244"/>
      <c r="J139" s="244"/>
      <c r="K139" s="244"/>
      <c r="L139" s="414"/>
      <c r="M139" s="324"/>
      <c r="N139" s="244"/>
      <c r="O139" s="334"/>
      <c r="P139" s="244"/>
      <c r="Q139" s="182" t="s">
        <v>232</v>
      </c>
      <c r="R139" s="122">
        <v>35</v>
      </c>
      <c r="S139" s="183">
        <v>44621</v>
      </c>
      <c r="T139" s="141">
        <v>1.6</v>
      </c>
      <c r="U139" s="14" t="s">
        <v>446</v>
      </c>
      <c r="V139" s="151"/>
      <c r="W139" s="152">
        <v>30</v>
      </c>
      <c r="X139" s="495"/>
      <c r="Y139" s="475"/>
      <c r="Z139" s="244"/>
      <c r="AA139" s="434"/>
      <c r="AB139" s="347"/>
      <c r="AC139" s="465"/>
      <c r="AD139" s="313"/>
      <c r="AE139" s="261"/>
      <c r="AF139" s="434"/>
      <c r="AG139" s="294"/>
      <c r="AH139" s="430"/>
      <c r="AI139" s="298"/>
      <c r="AJ139" s="298"/>
      <c r="AK139" s="352"/>
      <c r="AL139" s="174"/>
      <c r="AM139" s="169"/>
      <c r="AQ139" s="7"/>
    </row>
    <row r="140" spans="1:43" ht="143.25" customHeight="1" x14ac:dyDescent="0.55000000000000004">
      <c r="A140" s="417"/>
      <c r="B140" s="130"/>
      <c r="C140" s="244"/>
      <c r="D140" s="244"/>
      <c r="E140" s="244"/>
      <c r="F140" s="253"/>
      <c r="G140" s="245"/>
      <c r="H140" s="245"/>
      <c r="I140" s="245"/>
      <c r="J140" s="245"/>
      <c r="K140" s="245"/>
      <c r="L140" s="415"/>
      <c r="M140" s="325"/>
      <c r="N140" s="245"/>
      <c r="O140" s="333"/>
      <c r="P140" s="245"/>
      <c r="Q140" s="171" t="s">
        <v>233</v>
      </c>
      <c r="R140" s="186">
        <v>35</v>
      </c>
      <c r="S140" s="183">
        <v>44621</v>
      </c>
      <c r="T140" s="187">
        <v>1.6</v>
      </c>
      <c r="U140" s="14" t="s">
        <v>447</v>
      </c>
      <c r="V140" s="151"/>
      <c r="W140" s="152">
        <v>30</v>
      </c>
      <c r="X140" s="469"/>
      <c r="Y140" s="475"/>
      <c r="Z140" s="244"/>
      <c r="AA140" s="435"/>
      <c r="AB140" s="347"/>
      <c r="AC140" s="466"/>
      <c r="AD140" s="313"/>
      <c r="AE140" s="261"/>
      <c r="AF140" s="435"/>
      <c r="AG140" s="294"/>
      <c r="AH140" s="421"/>
      <c r="AI140" s="298"/>
      <c r="AJ140" s="298"/>
      <c r="AK140" s="352"/>
      <c r="AL140" s="174"/>
      <c r="AM140" s="169"/>
      <c r="AQ140" s="7"/>
    </row>
    <row r="141" spans="1:43" ht="136.5" customHeight="1" x14ac:dyDescent="0.55000000000000004">
      <c r="A141" s="417"/>
      <c r="B141" s="130"/>
      <c r="C141" s="244"/>
      <c r="D141" s="244"/>
      <c r="E141" s="244"/>
      <c r="F141" s="394" t="s">
        <v>145</v>
      </c>
      <c r="G141" s="257" t="s">
        <v>527</v>
      </c>
      <c r="H141" s="243" t="s">
        <v>521</v>
      </c>
      <c r="I141" s="257">
        <v>0</v>
      </c>
      <c r="J141" s="243" t="s">
        <v>146</v>
      </c>
      <c r="K141" s="243">
        <v>105</v>
      </c>
      <c r="L141" s="243">
        <v>105</v>
      </c>
      <c r="M141" s="243">
        <v>105</v>
      </c>
      <c r="N141" s="243" t="s">
        <v>147</v>
      </c>
      <c r="O141" s="332">
        <v>2020130010040</v>
      </c>
      <c r="P141" s="341" t="s">
        <v>148</v>
      </c>
      <c r="Q141" s="18" t="s">
        <v>227</v>
      </c>
      <c r="R141" s="18">
        <v>102</v>
      </c>
      <c r="S141" s="188">
        <v>44562</v>
      </c>
      <c r="T141" s="89">
        <v>365</v>
      </c>
      <c r="U141" s="89">
        <v>165000</v>
      </c>
      <c r="V141" s="18"/>
      <c r="W141" s="189">
        <v>0.05</v>
      </c>
      <c r="X141" s="369" t="s">
        <v>149</v>
      </c>
      <c r="Y141" s="244" t="s">
        <v>269</v>
      </c>
      <c r="Z141" s="244"/>
      <c r="AA141" s="244" t="s">
        <v>509</v>
      </c>
      <c r="AB141" s="451">
        <v>3170451700</v>
      </c>
      <c r="AC141" s="344" t="s">
        <v>509</v>
      </c>
      <c r="AD141" s="490" t="s">
        <v>510</v>
      </c>
      <c r="AE141" s="371" t="s">
        <v>511</v>
      </c>
      <c r="AF141" s="245"/>
      <c r="AG141" s="244"/>
      <c r="AH141" s="257" t="s">
        <v>394</v>
      </c>
      <c r="AI141" s="349"/>
      <c r="AJ141" s="307">
        <v>531335624</v>
      </c>
      <c r="AK141" s="487" t="e">
        <f>+#REF!/#REF!</f>
        <v>#REF!</v>
      </c>
      <c r="AL141" s="18"/>
      <c r="AM141" s="70"/>
      <c r="AQ141" s="7"/>
    </row>
    <row r="142" spans="1:43" ht="183" customHeight="1" x14ac:dyDescent="0.55000000000000004">
      <c r="A142" s="417"/>
      <c r="B142" s="130"/>
      <c r="C142" s="244"/>
      <c r="D142" s="244"/>
      <c r="E142" s="244"/>
      <c r="F142" s="395"/>
      <c r="G142" s="257"/>
      <c r="H142" s="244"/>
      <c r="I142" s="257"/>
      <c r="J142" s="244"/>
      <c r="K142" s="244"/>
      <c r="L142" s="244"/>
      <c r="M142" s="244"/>
      <c r="N142" s="244"/>
      <c r="O142" s="334"/>
      <c r="P142" s="342"/>
      <c r="Q142" s="18" t="s">
        <v>150</v>
      </c>
      <c r="R142" s="18">
        <v>102</v>
      </c>
      <c r="S142" s="188">
        <v>44562</v>
      </c>
      <c r="T142" s="89">
        <v>365</v>
      </c>
      <c r="U142" s="89">
        <v>165000</v>
      </c>
      <c r="V142" s="18"/>
      <c r="W142" s="189">
        <v>0.05</v>
      </c>
      <c r="X142" s="369"/>
      <c r="Y142" s="244"/>
      <c r="Z142" s="244"/>
      <c r="AA142" s="244"/>
      <c r="AB142" s="451"/>
      <c r="AC142" s="344"/>
      <c r="AD142" s="491"/>
      <c r="AE142" s="371"/>
      <c r="AF142" s="257"/>
      <c r="AG142" s="244"/>
      <c r="AH142" s="257"/>
      <c r="AI142" s="349"/>
      <c r="AJ142" s="307"/>
      <c r="AK142" s="487"/>
      <c r="AL142" s="18"/>
      <c r="AM142" s="70"/>
      <c r="AQ142" s="7"/>
    </row>
    <row r="143" spans="1:43" ht="132" customHeight="1" x14ac:dyDescent="0.55000000000000004">
      <c r="A143" s="417"/>
      <c r="B143" s="130"/>
      <c r="C143" s="244"/>
      <c r="D143" s="244"/>
      <c r="E143" s="244"/>
      <c r="F143" s="395"/>
      <c r="G143" s="257"/>
      <c r="H143" s="245"/>
      <c r="I143" s="257"/>
      <c r="J143" s="245"/>
      <c r="K143" s="245"/>
      <c r="L143" s="245"/>
      <c r="M143" s="245"/>
      <c r="N143" s="244"/>
      <c r="O143" s="334"/>
      <c r="P143" s="342"/>
      <c r="Q143" s="18" t="s">
        <v>151</v>
      </c>
      <c r="R143" s="18">
        <v>150</v>
      </c>
      <c r="S143" s="188">
        <v>44562</v>
      </c>
      <c r="T143" s="89">
        <v>365</v>
      </c>
      <c r="U143" s="89">
        <v>150</v>
      </c>
      <c r="V143" s="18"/>
      <c r="W143" s="189">
        <v>0.1</v>
      </c>
      <c r="X143" s="369"/>
      <c r="Y143" s="244"/>
      <c r="Z143" s="244"/>
      <c r="AA143" s="244"/>
      <c r="AB143" s="451"/>
      <c r="AC143" s="344"/>
      <c r="AD143" s="491"/>
      <c r="AE143" s="371"/>
      <c r="AF143" s="257"/>
      <c r="AG143" s="244"/>
      <c r="AH143" s="257"/>
      <c r="AI143" s="349"/>
      <c r="AJ143" s="307"/>
      <c r="AK143" s="487"/>
      <c r="AL143" s="18" t="s">
        <v>512</v>
      </c>
      <c r="AM143" s="70"/>
      <c r="AQ143" s="7"/>
    </row>
    <row r="144" spans="1:43" ht="120.75" customHeight="1" x14ac:dyDescent="0.55000000000000004">
      <c r="A144" s="417"/>
      <c r="B144" s="130"/>
      <c r="C144" s="244"/>
      <c r="D144" s="244"/>
      <c r="E144" s="244"/>
      <c r="F144" s="395"/>
      <c r="G144" s="257" t="s">
        <v>152</v>
      </c>
      <c r="H144" s="243" t="s">
        <v>521</v>
      </c>
      <c r="I144" s="257" t="s">
        <v>153</v>
      </c>
      <c r="J144" s="243" t="s">
        <v>248</v>
      </c>
      <c r="K144" s="243">
        <v>50</v>
      </c>
      <c r="L144" s="254">
        <v>50</v>
      </c>
      <c r="M144" s="243">
        <v>216</v>
      </c>
      <c r="N144" s="244"/>
      <c r="O144" s="334"/>
      <c r="P144" s="342"/>
      <c r="Q144" s="18" t="s">
        <v>154</v>
      </c>
      <c r="R144" s="18">
        <v>15</v>
      </c>
      <c r="S144" s="188">
        <v>44562</v>
      </c>
      <c r="T144" s="89">
        <v>365</v>
      </c>
      <c r="U144" s="89">
        <v>50000</v>
      </c>
      <c r="V144" s="72"/>
      <c r="W144" s="190">
        <v>0.15</v>
      </c>
      <c r="X144" s="369"/>
      <c r="Y144" s="244"/>
      <c r="Z144" s="244"/>
      <c r="AA144" s="244"/>
      <c r="AB144" s="451"/>
      <c r="AC144" s="344"/>
      <c r="AD144" s="491"/>
      <c r="AE144" s="371"/>
      <c r="AF144" s="257"/>
      <c r="AG144" s="244"/>
      <c r="AH144" s="257"/>
      <c r="AI144" s="349"/>
      <c r="AJ144" s="307"/>
      <c r="AK144" s="487"/>
      <c r="AL144" s="18" t="s">
        <v>512</v>
      </c>
      <c r="AM144" s="70"/>
      <c r="AQ144" s="7"/>
    </row>
    <row r="145" spans="1:43" ht="137.25" customHeight="1" x14ac:dyDescent="0.55000000000000004">
      <c r="A145" s="417"/>
      <c r="B145" s="130"/>
      <c r="C145" s="244"/>
      <c r="D145" s="244"/>
      <c r="E145" s="244"/>
      <c r="F145" s="395"/>
      <c r="G145" s="257"/>
      <c r="H145" s="244"/>
      <c r="I145" s="257"/>
      <c r="J145" s="244"/>
      <c r="K145" s="244"/>
      <c r="L145" s="255"/>
      <c r="M145" s="244"/>
      <c r="N145" s="244"/>
      <c r="O145" s="334"/>
      <c r="P145" s="342"/>
      <c r="Q145" s="18" t="s">
        <v>255</v>
      </c>
      <c r="R145" s="18">
        <v>161</v>
      </c>
      <c r="S145" s="188">
        <v>44562</v>
      </c>
      <c r="T145" s="89">
        <v>315</v>
      </c>
      <c r="U145" s="89">
        <v>130000</v>
      </c>
      <c r="V145" s="72"/>
      <c r="W145" s="190">
        <v>0.1</v>
      </c>
      <c r="X145" s="369"/>
      <c r="Y145" s="244"/>
      <c r="Z145" s="244"/>
      <c r="AA145" s="244"/>
      <c r="AB145" s="451"/>
      <c r="AC145" s="344"/>
      <c r="AD145" s="491"/>
      <c r="AE145" s="371"/>
      <c r="AF145" s="257"/>
      <c r="AG145" s="244"/>
      <c r="AH145" s="257"/>
      <c r="AI145" s="349"/>
      <c r="AJ145" s="289"/>
      <c r="AK145" s="487"/>
      <c r="AL145" s="18"/>
      <c r="AM145" s="70"/>
      <c r="AQ145" s="7"/>
    </row>
    <row r="146" spans="1:43" ht="121.5" customHeight="1" x14ac:dyDescent="0.55000000000000004">
      <c r="A146" s="417"/>
      <c r="B146" s="130"/>
      <c r="C146" s="244"/>
      <c r="D146" s="244"/>
      <c r="E146" s="244"/>
      <c r="F146" s="395"/>
      <c r="G146" s="257"/>
      <c r="H146" s="244"/>
      <c r="I146" s="257"/>
      <c r="J146" s="244"/>
      <c r="K146" s="244"/>
      <c r="L146" s="255"/>
      <c r="M146" s="244"/>
      <c r="N146" s="244"/>
      <c r="O146" s="334"/>
      <c r="P146" s="342"/>
      <c r="Q146" s="18" t="s">
        <v>155</v>
      </c>
      <c r="R146" s="18">
        <v>1</v>
      </c>
      <c r="S146" s="188">
        <v>44562</v>
      </c>
      <c r="T146" s="89">
        <v>90</v>
      </c>
      <c r="U146" s="89">
        <v>12000</v>
      </c>
      <c r="V146" s="72"/>
      <c r="W146" s="190">
        <v>0.05</v>
      </c>
      <c r="X146" s="369"/>
      <c r="Y146" s="244"/>
      <c r="Z146" s="244"/>
      <c r="AA146" s="244"/>
      <c r="AB146" s="451"/>
      <c r="AC146" s="344"/>
      <c r="AD146" s="491"/>
      <c r="AE146" s="371"/>
      <c r="AF146" s="18"/>
      <c r="AG146" s="244"/>
      <c r="AH146" s="257"/>
      <c r="AI146" s="349"/>
      <c r="AJ146" s="288">
        <v>947253675</v>
      </c>
      <c r="AK146" s="487"/>
      <c r="AL146" s="18" t="s">
        <v>513</v>
      </c>
      <c r="AM146" s="70"/>
      <c r="AQ146" s="7"/>
    </row>
    <row r="147" spans="1:43" ht="192" customHeight="1" x14ac:dyDescent="0.55000000000000004">
      <c r="A147" s="417"/>
      <c r="B147" s="130"/>
      <c r="C147" s="244"/>
      <c r="D147" s="244"/>
      <c r="E147" s="244"/>
      <c r="F147" s="395"/>
      <c r="G147" s="257"/>
      <c r="H147" s="245"/>
      <c r="I147" s="257"/>
      <c r="J147" s="245"/>
      <c r="K147" s="245"/>
      <c r="L147" s="256"/>
      <c r="M147" s="245"/>
      <c r="N147" s="244"/>
      <c r="O147" s="334"/>
      <c r="P147" s="342"/>
      <c r="Q147" s="18" t="s">
        <v>256</v>
      </c>
      <c r="R147" s="18">
        <v>1</v>
      </c>
      <c r="S147" s="188">
        <v>44562</v>
      </c>
      <c r="T147" s="89">
        <v>365</v>
      </c>
      <c r="U147" s="89">
        <v>1</v>
      </c>
      <c r="V147" s="72"/>
      <c r="W147" s="190">
        <v>0.2</v>
      </c>
      <c r="X147" s="369"/>
      <c r="Y147" s="244"/>
      <c r="Z147" s="244"/>
      <c r="AA147" s="244"/>
      <c r="AB147" s="451"/>
      <c r="AC147" s="344"/>
      <c r="AD147" s="491"/>
      <c r="AE147" s="371"/>
      <c r="AF147" s="191"/>
      <c r="AG147" s="244"/>
      <c r="AH147" s="257"/>
      <c r="AI147" s="349"/>
      <c r="AJ147" s="307"/>
      <c r="AK147" s="487"/>
      <c r="AL147" s="18" t="s">
        <v>514</v>
      </c>
      <c r="AM147" s="70"/>
      <c r="AQ147" s="7"/>
    </row>
    <row r="148" spans="1:43" ht="171.75" customHeight="1" x14ac:dyDescent="0.55000000000000004">
      <c r="A148" s="417"/>
      <c r="B148" s="130"/>
      <c r="C148" s="244"/>
      <c r="D148" s="244"/>
      <c r="E148" s="244"/>
      <c r="F148" s="395"/>
      <c r="G148" s="257" t="s">
        <v>156</v>
      </c>
      <c r="H148" s="243" t="s">
        <v>521</v>
      </c>
      <c r="I148" s="257" t="s">
        <v>157</v>
      </c>
      <c r="J148" s="243" t="s">
        <v>158</v>
      </c>
      <c r="K148" s="243">
        <v>856</v>
      </c>
      <c r="L148" s="243">
        <v>200</v>
      </c>
      <c r="M148" s="330">
        <v>430</v>
      </c>
      <c r="N148" s="244"/>
      <c r="O148" s="334"/>
      <c r="P148" s="342"/>
      <c r="Q148" s="18" t="s">
        <v>159</v>
      </c>
      <c r="R148" s="18">
        <v>1</v>
      </c>
      <c r="S148" s="188">
        <v>44562</v>
      </c>
      <c r="T148" s="89">
        <v>315</v>
      </c>
      <c r="U148" s="89">
        <v>500</v>
      </c>
      <c r="V148" s="72"/>
      <c r="W148" s="190">
        <v>0.05</v>
      </c>
      <c r="X148" s="369"/>
      <c r="Y148" s="244"/>
      <c r="Z148" s="244"/>
      <c r="AA148" s="244"/>
      <c r="AB148" s="451"/>
      <c r="AC148" s="344"/>
      <c r="AD148" s="491"/>
      <c r="AE148" s="371"/>
      <c r="AF148" s="191"/>
      <c r="AG148" s="244"/>
      <c r="AH148" s="257"/>
      <c r="AI148" s="349"/>
      <c r="AJ148" s="307"/>
      <c r="AK148" s="487"/>
      <c r="AL148" s="18"/>
      <c r="AM148" s="70"/>
      <c r="AQ148" s="7"/>
    </row>
    <row r="149" spans="1:43" ht="185.25" customHeight="1" x14ac:dyDescent="0.55000000000000004">
      <c r="A149" s="417"/>
      <c r="B149" s="130"/>
      <c r="C149" s="244"/>
      <c r="D149" s="244"/>
      <c r="E149" s="244"/>
      <c r="F149" s="395"/>
      <c r="G149" s="257"/>
      <c r="H149" s="245"/>
      <c r="I149" s="257"/>
      <c r="J149" s="245"/>
      <c r="K149" s="245"/>
      <c r="L149" s="245"/>
      <c r="M149" s="331"/>
      <c r="N149" s="244"/>
      <c r="O149" s="334"/>
      <c r="P149" s="342"/>
      <c r="Q149" s="18" t="s">
        <v>160</v>
      </c>
      <c r="R149" s="18">
        <v>1</v>
      </c>
      <c r="S149" s="188">
        <v>44562</v>
      </c>
      <c r="T149" s="89">
        <v>365</v>
      </c>
      <c r="U149" s="89">
        <v>165000</v>
      </c>
      <c r="V149" s="18"/>
      <c r="W149" s="189">
        <v>0.1</v>
      </c>
      <c r="X149" s="369"/>
      <c r="Y149" s="244"/>
      <c r="Z149" s="244"/>
      <c r="AA149" s="244"/>
      <c r="AB149" s="451"/>
      <c r="AC149" s="344"/>
      <c r="AD149" s="491"/>
      <c r="AE149" s="371"/>
      <c r="AF149" s="191"/>
      <c r="AG149" s="244"/>
      <c r="AH149" s="257"/>
      <c r="AI149" s="349"/>
      <c r="AJ149" s="307"/>
      <c r="AK149" s="487"/>
      <c r="AL149" s="18" t="s">
        <v>514</v>
      </c>
      <c r="AM149" s="70"/>
      <c r="AQ149" s="7"/>
    </row>
    <row r="150" spans="1:43" ht="120.75" customHeight="1" x14ac:dyDescent="0.55000000000000004">
      <c r="A150" s="417"/>
      <c r="B150" s="130"/>
      <c r="C150" s="244"/>
      <c r="D150" s="244"/>
      <c r="E150" s="244"/>
      <c r="F150" s="395"/>
      <c r="G150" s="257" t="s">
        <v>161</v>
      </c>
      <c r="H150" s="243" t="s">
        <v>521</v>
      </c>
      <c r="I150" s="257" t="s">
        <v>162</v>
      </c>
      <c r="J150" s="243" t="s">
        <v>163</v>
      </c>
      <c r="K150" s="243">
        <v>27144</v>
      </c>
      <c r="L150" s="243">
        <v>7381</v>
      </c>
      <c r="M150" s="330">
        <v>26575</v>
      </c>
      <c r="N150" s="244"/>
      <c r="O150" s="334"/>
      <c r="P150" s="342"/>
      <c r="Q150" s="18" t="s">
        <v>228</v>
      </c>
      <c r="R150" s="18">
        <v>1</v>
      </c>
      <c r="S150" s="188">
        <v>44562</v>
      </c>
      <c r="T150" s="89">
        <v>365</v>
      </c>
      <c r="U150" s="89">
        <v>165000</v>
      </c>
      <c r="V150" s="18"/>
      <c r="W150" s="189">
        <v>0.05</v>
      </c>
      <c r="X150" s="369"/>
      <c r="Y150" s="244"/>
      <c r="Z150" s="244"/>
      <c r="AA150" s="244"/>
      <c r="AB150" s="451"/>
      <c r="AC150" s="344"/>
      <c r="AD150" s="491"/>
      <c r="AE150" s="371"/>
      <c r="AF150" s="191"/>
      <c r="AG150" s="244"/>
      <c r="AH150" s="257"/>
      <c r="AI150" s="349"/>
      <c r="AJ150" s="307"/>
      <c r="AK150" s="487"/>
      <c r="AL150" s="18" t="s">
        <v>514</v>
      </c>
      <c r="AM150" s="70"/>
      <c r="AQ150" s="7"/>
    </row>
    <row r="151" spans="1:43" ht="153" customHeight="1" x14ac:dyDescent="0.55000000000000004">
      <c r="A151" s="417"/>
      <c r="B151" s="130"/>
      <c r="C151" s="245"/>
      <c r="D151" s="245"/>
      <c r="E151" s="245"/>
      <c r="F151" s="396"/>
      <c r="G151" s="257"/>
      <c r="H151" s="245"/>
      <c r="I151" s="257"/>
      <c r="J151" s="245"/>
      <c r="K151" s="245"/>
      <c r="L151" s="245"/>
      <c r="M151" s="331"/>
      <c r="N151" s="245"/>
      <c r="O151" s="333"/>
      <c r="P151" s="343"/>
      <c r="Q151" s="18" t="s">
        <v>164</v>
      </c>
      <c r="R151" s="18">
        <v>20</v>
      </c>
      <c r="S151" s="188">
        <v>44562</v>
      </c>
      <c r="T151" s="89">
        <v>315</v>
      </c>
      <c r="U151" s="89">
        <v>500</v>
      </c>
      <c r="V151" s="18"/>
      <c r="W151" s="189">
        <v>0.1</v>
      </c>
      <c r="X151" s="370"/>
      <c r="Y151" s="245"/>
      <c r="Z151" s="245"/>
      <c r="AA151" s="245"/>
      <c r="AB151" s="452"/>
      <c r="AC151" s="345"/>
      <c r="AD151" s="492"/>
      <c r="AE151" s="372"/>
      <c r="AF151" s="70"/>
      <c r="AG151" s="244"/>
      <c r="AH151" s="257"/>
      <c r="AI151" s="349"/>
      <c r="AJ151" s="289"/>
      <c r="AK151" s="487"/>
      <c r="AL151" s="18" t="s">
        <v>514</v>
      </c>
      <c r="AM151" s="70"/>
      <c r="AQ151" s="7"/>
    </row>
    <row r="152" spans="1:43" ht="257.25" customHeight="1" x14ac:dyDescent="0.55000000000000004">
      <c r="A152" s="417"/>
      <c r="B152" s="130"/>
      <c r="C152" s="312" t="s">
        <v>165</v>
      </c>
      <c r="D152" s="312" t="s">
        <v>166</v>
      </c>
      <c r="E152" s="312" t="s">
        <v>167</v>
      </c>
      <c r="F152" s="251" t="s">
        <v>168</v>
      </c>
      <c r="G152" s="192" t="s">
        <v>169</v>
      </c>
      <c r="H152" s="192" t="s">
        <v>521</v>
      </c>
      <c r="I152" s="122" t="s">
        <v>170</v>
      </c>
      <c r="J152" s="122" t="s">
        <v>171</v>
      </c>
      <c r="K152" s="72">
        <v>4141</v>
      </c>
      <c r="L152" s="72">
        <v>1600</v>
      </c>
      <c r="M152" s="193">
        <v>1472</v>
      </c>
      <c r="N152" s="312" t="s">
        <v>172</v>
      </c>
      <c r="O152" s="332">
        <v>2020130010268</v>
      </c>
      <c r="P152" s="122" t="s">
        <v>173</v>
      </c>
      <c r="Q152" s="192" t="s">
        <v>222</v>
      </c>
      <c r="R152" s="18">
        <v>880</v>
      </c>
      <c r="S152" s="194"/>
      <c r="T152" s="14"/>
      <c r="U152" s="72">
        <v>1600</v>
      </c>
      <c r="V152" s="82">
        <v>0</v>
      </c>
      <c r="W152" s="195">
        <v>0</v>
      </c>
      <c r="X152" s="243" t="s">
        <v>391</v>
      </c>
      <c r="Y152" s="243" t="s">
        <v>392</v>
      </c>
      <c r="Z152" s="243"/>
      <c r="AA152" s="243">
        <f>9369087428+44000000</f>
        <v>9413087428</v>
      </c>
      <c r="AB152" s="493" t="s">
        <v>393</v>
      </c>
      <c r="AC152" s="196"/>
      <c r="AD152" s="243"/>
      <c r="AE152" s="70"/>
      <c r="AF152" s="34"/>
      <c r="AG152" s="22" t="s">
        <v>389</v>
      </c>
      <c r="AH152" s="32" t="s">
        <v>395</v>
      </c>
      <c r="AI152" s="75"/>
      <c r="AJ152" s="75"/>
      <c r="AK152" s="352"/>
      <c r="AL152" s="56">
        <v>0</v>
      </c>
      <c r="AM152" s="174"/>
      <c r="AQ152" s="7"/>
    </row>
    <row r="153" spans="1:43" ht="209.25" customHeight="1" x14ac:dyDescent="0.55000000000000004">
      <c r="A153" s="417"/>
      <c r="B153" s="130"/>
      <c r="C153" s="313"/>
      <c r="D153" s="313"/>
      <c r="E153" s="313"/>
      <c r="F153" s="252"/>
      <c r="G153" s="18" t="s">
        <v>178</v>
      </c>
      <c r="H153" s="192" t="s">
        <v>521</v>
      </c>
      <c r="I153" s="18" t="s">
        <v>179</v>
      </c>
      <c r="J153" s="18" t="s">
        <v>180</v>
      </c>
      <c r="K153" s="72">
        <v>228</v>
      </c>
      <c r="L153" s="72">
        <f>57+57</f>
        <v>114</v>
      </c>
      <c r="M153" s="193">
        <v>112</v>
      </c>
      <c r="N153" s="314"/>
      <c r="O153" s="333"/>
      <c r="P153" s="122" t="s">
        <v>173</v>
      </c>
      <c r="Q153" s="122" t="s">
        <v>223</v>
      </c>
      <c r="R153" s="18">
        <v>57</v>
      </c>
      <c r="S153" s="194"/>
      <c r="T153" s="14"/>
      <c r="U153" s="72">
        <f>57+57</f>
        <v>114</v>
      </c>
      <c r="V153" s="82">
        <v>0</v>
      </c>
      <c r="W153" s="82"/>
      <c r="X153" s="244"/>
      <c r="Y153" s="244"/>
      <c r="Z153" s="244"/>
      <c r="AA153" s="256"/>
      <c r="AB153" s="494"/>
      <c r="AC153" s="197"/>
      <c r="AD153" s="245"/>
      <c r="AE153" s="70"/>
      <c r="AF153" s="34"/>
      <c r="AG153" s="85"/>
      <c r="AH153" s="198"/>
      <c r="AI153" s="109"/>
      <c r="AJ153" s="75"/>
      <c r="AK153" s="352"/>
      <c r="AL153" s="174"/>
      <c r="AM153" s="174"/>
      <c r="AQ153" s="7"/>
    </row>
    <row r="154" spans="1:43" ht="231" customHeight="1" x14ac:dyDescent="0.55000000000000004">
      <c r="A154" s="417"/>
      <c r="B154" s="130"/>
      <c r="C154" s="313"/>
      <c r="D154" s="313"/>
      <c r="E154" s="313"/>
      <c r="F154" s="252"/>
      <c r="G154" s="122" t="s">
        <v>174</v>
      </c>
      <c r="H154" s="192" t="s">
        <v>521</v>
      </c>
      <c r="I154" s="122">
        <v>0</v>
      </c>
      <c r="J154" s="122" t="s">
        <v>175</v>
      </c>
      <c r="K154" s="72">
        <v>1300</v>
      </c>
      <c r="L154" s="72">
        <v>100</v>
      </c>
      <c r="M154" s="193">
        <v>0</v>
      </c>
      <c r="N154" s="122" t="s">
        <v>176</v>
      </c>
      <c r="O154" s="199">
        <v>2020130011390</v>
      </c>
      <c r="P154" s="122" t="s">
        <v>177</v>
      </c>
      <c r="Q154" s="122" t="s">
        <v>224</v>
      </c>
      <c r="R154" s="18">
        <v>400</v>
      </c>
      <c r="S154" s="141"/>
      <c r="T154" s="14"/>
      <c r="U154" s="200">
        <v>100</v>
      </c>
      <c r="V154" s="82"/>
      <c r="W154" s="82"/>
      <c r="X154" s="244"/>
      <c r="Y154" s="244"/>
      <c r="Z154" s="244"/>
      <c r="AA154" s="18">
        <v>200000000</v>
      </c>
      <c r="AB154" s="201" t="s">
        <v>381</v>
      </c>
      <c r="AC154" s="201"/>
      <c r="AD154" s="18"/>
      <c r="AE154" s="18"/>
      <c r="AF154" s="22"/>
      <c r="AG154" s="22" t="s">
        <v>394</v>
      </c>
      <c r="AH154" s="32" t="s">
        <v>396</v>
      </c>
      <c r="AI154" s="202"/>
      <c r="AJ154" s="75"/>
      <c r="AK154" s="352"/>
      <c r="AL154" s="203"/>
      <c r="AM154" s="204"/>
      <c r="AQ154" s="7"/>
    </row>
    <row r="155" spans="1:43" ht="163.5" customHeight="1" x14ac:dyDescent="0.55000000000000004">
      <c r="A155" s="417"/>
      <c r="B155" s="130"/>
      <c r="C155" s="313"/>
      <c r="D155" s="313"/>
      <c r="E155" s="313"/>
      <c r="F155" s="252"/>
      <c r="G155" s="18" t="s">
        <v>181</v>
      </c>
      <c r="H155" s="192" t="s">
        <v>521</v>
      </c>
      <c r="I155" s="18" t="s">
        <v>87</v>
      </c>
      <c r="J155" s="18" t="s">
        <v>182</v>
      </c>
      <c r="K155" s="62">
        <v>9000</v>
      </c>
      <c r="L155" s="62">
        <v>3500</v>
      </c>
      <c r="M155" s="193">
        <v>6913</v>
      </c>
      <c r="N155" s="243" t="s">
        <v>183</v>
      </c>
      <c r="O155" s="332">
        <v>2020130010162</v>
      </c>
      <c r="P155" s="243" t="s">
        <v>184</v>
      </c>
      <c r="Q155" s="18" t="s">
        <v>185</v>
      </c>
      <c r="R155" s="62">
        <v>30000</v>
      </c>
      <c r="S155" s="194"/>
      <c r="T155" s="187"/>
      <c r="U155" s="31">
        <v>3500</v>
      </c>
      <c r="V155" s="82"/>
      <c r="W155" s="82"/>
      <c r="X155" s="244"/>
      <c r="Y155" s="244"/>
      <c r="Z155" s="244"/>
      <c r="AA155" s="72">
        <v>432000000</v>
      </c>
      <c r="AB155" s="205" t="s">
        <v>381</v>
      </c>
      <c r="AC155" s="205"/>
      <c r="AD155" s="243"/>
      <c r="AE155" s="18"/>
      <c r="AF155" s="25"/>
      <c r="AG155" s="32" t="s">
        <v>394</v>
      </c>
      <c r="AH155" s="206" t="s">
        <v>397</v>
      </c>
      <c r="AI155" s="110"/>
      <c r="AJ155" s="110"/>
      <c r="AK155" s="352"/>
      <c r="AL155" s="203"/>
      <c r="AM155" s="203"/>
      <c r="AQ155" s="7"/>
    </row>
    <row r="156" spans="1:43" ht="278.25" customHeight="1" x14ac:dyDescent="0.55000000000000004">
      <c r="A156" s="417"/>
      <c r="B156" s="130"/>
      <c r="C156" s="314"/>
      <c r="D156" s="314"/>
      <c r="E156" s="314"/>
      <c r="F156" s="253"/>
      <c r="G156" s="122" t="s">
        <v>532</v>
      </c>
      <c r="H156" s="192" t="s">
        <v>473</v>
      </c>
      <c r="I156" s="207">
        <v>0</v>
      </c>
      <c r="J156" s="122" t="s">
        <v>533</v>
      </c>
      <c r="K156" s="20" t="s">
        <v>518</v>
      </c>
      <c r="L156" s="208" t="s">
        <v>519</v>
      </c>
      <c r="M156" s="163" t="s">
        <v>524</v>
      </c>
      <c r="N156" s="245"/>
      <c r="O156" s="333"/>
      <c r="P156" s="245"/>
      <c r="Q156" s="18" t="s">
        <v>186</v>
      </c>
      <c r="R156" s="155">
        <v>0.2</v>
      </c>
      <c r="S156" s="194"/>
      <c r="T156" s="187"/>
      <c r="U156" s="209">
        <v>6</v>
      </c>
      <c r="V156" s="82"/>
      <c r="W156" s="82"/>
      <c r="X156" s="245"/>
      <c r="Y156" s="245"/>
      <c r="Z156" s="245"/>
      <c r="AA156" s="18"/>
      <c r="AB156" s="210"/>
      <c r="AC156" s="197"/>
      <c r="AD156" s="245"/>
      <c r="AE156" s="82"/>
      <c r="AF156" s="211"/>
      <c r="AG156" s="32"/>
      <c r="AH156" s="191"/>
      <c r="AI156" s="110"/>
      <c r="AJ156" s="110"/>
      <c r="AK156" s="352"/>
      <c r="AL156" s="203"/>
      <c r="AM156" s="212"/>
      <c r="AQ156" s="7"/>
    </row>
    <row r="157" spans="1:43" ht="129.75" customHeight="1" x14ac:dyDescent="0.55000000000000004">
      <c r="A157" s="417"/>
      <c r="B157" s="130"/>
      <c r="C157" s="243" t="s">
        <v>187</v>
      </c>
      <c r="D157" s="243">
        <v>0</v>
      </c>
      <c r="E157" s="243" t="s">
        <v>188</v>
      </c>
      <c r="F157" s="251" t="s">
        <v>189</v>
      </c>
      <c r="G157" s="243" t="s">
        <v>190</v>
      </c>
      <c r="H157" s="243" t="s">
        <v>506</v>
      </c>
      <c r="I157" s="243" t="s">
        <v>191</v>
      </c>
      <c r="J157" s="243" t="s">
        <v>192</v>
      </c>
      <c r="K157" s="243" t="s">
        <v>520</v>
      </c>
      <c r="L157" s="243" t="s">
        <v>242</v>
      </c>
      <c r="M157" s="243" t="s">
        <v>242</v>
      </c>
      <c r="N157" s="243" t="s">
        <v>193</v>
      </c>
      <c r="O157" s="332">
        <v>2020130010139</v>
      </c>
      <c r="P157" s="243" t="s">
        <v>194</v>
      </c>
      <c r="Q157" s="18" t="s">
        <v>225</v>
      </c>
      <c r="R157" s="18">
        <v>3</v>
      </c>
      <c r="S157" s="213">
        <v>44592</v>
      </c>
      <c r="T157" s="72">
        <v>300</v>
      </c>
      <c r="U157" s="72">
        <v>150</v>
      </c>
      <c r="V157" s="72"/>
      <c r="W157" s="190">
        <v>0.05</v>
      </c>
      <c r="X157" s="260" t="s">
        <v>195</v>
      </c>
      <c r="Y157" s="243" t="s">
        <v>196</v>
      </c>
      <c r="Z157" s="243" t="s">
        <v>381</v>
      </c>
      <c r="AA157" s="450">
        <v>421800000</v>
      </c>
      <c r="AB157" s="453" t="s">
        <v>382</v>
      </c>
      <c r="AC157" s="284" t="s">
        <v>383</v>
      </c>
      <c r="AD157" s="456" t="s">
        <v>384</v>
      </c>
      <c r="AE157" s="243"/>
      <c r="AF157" s="286"/>
      <c r="AG157" s="286"/>
      <c r="AH157" s="349"/>
      <c r="AI157" s="349"/>
      <c r="AJ157" s="288">
        <v>359781329</v>
      </c>
      <c r="AK157" s="203" t="e">
        <f>+#REF!/#REF!</f>
        <v>#REF!</v>
      </c>
      <c r="AL157" s="303"/>
      <c r="AM157" s="44"/>
      <c r="AQ157" s="7"/>
    </row>
    <row r="158" spans="1:43" ht="166.5" customHeight="1" x14ac:dyDescent="0.55000000000000004">
      <c r="A158" s="417"/>
      <c r="B158" s="130"/>
      <c r="C158" s="244"/>
      <c r="D158" s="244"/>
      <c r="E158" s="244"/>
      <c r="F158" s="252"/>
      <c r="G158" s="244"/>
      <c r="H158" s="245"/>
      <c r="I158" s="245"/>
      <c r="J158" s="244"/>
      <c r="K158" s="245"/>
      <c r="L158" s="245"/>
      <c r="M158" s="245"/>
      <c r="N158" s="244"/>
      <c r="O158" s="334"/>
      <c r="P158" s="244"/>
      <c r="Q158" s="18" t="s">
        <v>226</v>
      </c>
      <c r="R158" s="18">
        <v>3</v>
      </c>
      <c r="S158" s="213">
        <v>44592</v>
      </c>
      <c r="T158" s="72">
        <v>300</v>
      </c>
      <c r="U158" s="72">
        <v>150</v>
      </c>
      <c r="V158" s="72"/>
      <c r="W158" s="190">
        <v>0.1</v>
      </c>
      <c r="X158" s="261"/>
      <c r="Y158" s="244"/>
      <c r="Z158" s="244"/>
      <c r="AA158" s="451"/>
      <c r="AB158" s="454"/>
      <c r="AC158" s="286"/>
      <c r="AD158" s="457"/>
      <c r="AE158" s="244"/>
      <c r="AF158" s="286"/>
      <c r="AG158" s="286"/>
      <c r="AH158" s="349"/>
      <c r="AI158" s="349"/>
      <c r="AJ158" s="307"/>
      <c r="AK158" s="203"/>
      <c r="AL158" s="486"/>
      <c r="AM158" s="214"/>
      <c r="AQ158" s="7"/>
    </row>
    <row r="159" spans="1:43" ht="184.5" customHeight="1" x14ac:dyDescent="0.55000000000000004">
      <c r="A159" s="417"/>
      <c r="B159" s="130"/>
      <c r="C159" s="244"/>
      <c r="D159" s="244"/>
      <c r="E159" s="244"/>
      <c r="F159" s="252"/>
      <c r="G159" s="162" t="s">
        <v>197</v>
      </c>
      <c r="H159" s="18" t="s">
        <v>473</v>
      </c>
      <c r="I159" s="18">
        <v>1</v>
      </c>
      <c r="J159" s="162" t="s">
        <v>198</v>
      </c>
      <c r="K159" s="18">
        <v>1</v>
      </c>
      <c r="L159" s="18">
        <v>0.35</v>
      </c>
      <c r="M159" s="99">
        <v>3.0000000000000001E-3</v>
      </c>
      <c r="N159" s="244"/>
      <c r="O159" s="334"/>
      <c r="P159" s="244"/>
      <c r="Q159" s="18" t="s">
        <v>253</v>
      </c>
      <c r="R159" s="18">
        <v>3</v>
      </c>
      <c r="S159" s="213">
        <v>44227</v>
      </c>
      <c r="T159" s="72">
        <v>300</v>
      </c>
      <c r="U159" s="72">
        <v>150</v>
      </c>
      <c r="V159" s="72"/>
      <c r="W159" s="190">
        <v>0.3</v>
      </c>
      <c r="X159" s="261"/>
      <c r="Y159" s="244"/>
      <c r="Z159" s="244"/>
      <c r="AA159" s="451"/>
      <c r="AB159" s="454"/>
      <c r="AC159" s="286"/>
      <c r="AD159" s="457"/>
      <c r="AE159" s="244"/>
      <c r="AF159" s="286"/>
      <c r="AG159" s="286"/>
      <c r="AH159" s="349"/>
      <c r="AI159" s="349"/>
      <c r="AJ159" s="307"/>
      <c r="AK159" s="203"/>
      <c r="AL159" s="486"/>
      <c r="AM159" s="214"/>
      <c r="AQ159" s="7"/>
    </row>
    <row r="160" spans="1:43" ht="133.5" customHeight="1" x14ac:dyDescent="0.55000000000000004">
      <c r="A160" s="417"/>
      <c r="B160" s="130"/>
      <c r="C160" s="244"/>
      <c r="D160" s="244"/>
      <c r="E160" s="244"/>
      <c r="F160" s="252"/>
      <c r="G160" s="243" t="s">
        <v>244</v>
      </c>
      <c r="H160" s="243" t="s">
        <v>521</v>
      </c>
      <c r="I160" s="338">
        <v>28</v>
      </c>
      <c r="J160" s="243" t="s">
        <v>254</v>
      </c>
      <c r="K160" s="243">
        <f>42-28</f>
        <v>14</v>
      </c>
      <c r="L160" s="243">
        <v>5</v>
      </c>
      <c r="M160" s="269">
        <v>4</v>
      </c>
      <c r="N160" s="244"/>
      <c r="O160" s="334"/>
      <c r="P160" s="244"/>
      <c r="Q160" s="18" t="s">
        <v>199</v>
      </c>
      <c r="R160" s="18">
        <v>5</v>
      </c>
      <c r="S160" s="213">
        <v>44227</v>
      </c>
      <c r="T160" s="72">
        <v>300</v>
      </c>
      <c r="U160" s="72">
        <v>150</v>
      </c>
      <c r="V160" s="72"/>
      <c r="W160" s="190">
        <v>0.15</v>
      </c>
      <c r="X160" s="261"/>
      <c r="Y160" s="244"/>
      <c r="Z160" s="244"/>
      <c r="AA160" s="451"/>
      <c r="AB160" s="454"/>
      <c r="AC160" s="286"/>
      <c r="AD160" s="457"/>
      <c r="AE160" s="244"/>
      <c r="AF160" s="286"/>
      <c r="AG160" s="286"/>
      <c r="AH160" s="349"/>
      <c r="AI160" s="349"/>
      <c r="AJ160" s="307"/>
      <c r="AK160" s="203"/>
      <c r="AL160" s="486"/>
      <c r="AM160" s="214"/>
      <c r="AQ160" s="7"/>
    </row>
    <row r="161" spans="1:43" ht="126" customHeight="1" x14ac:dyDescent="0.55000000000000004">
      <c r="A161" s="417"/>
      <c r="B161" s="130"/>
      <c r="C161" s="244"/>
      <c r="D161" s="244"/>
      <c r="E161" s="244"/>
      <c r="F161" s="252"/>
      <c r="G161" s="244"/>
      <c r="H161" s="244"/>
      <c r="I161" s="339"/>
      <c r="J161" s="244"/>
      <c r="K161" s="244"/>
      <c r="L161" s="244"/>
      <c r="M161" s="270"/>
      <c r="N161" s="244"/>
      <c r="O161" s="334"/>
      <c r="P161" s="244"/>
      <c r="Q161" s="18" t="s">
        <v>243</v>
      </c>
      <c r="R161" s="18">
        <v>6</v>
      </c>
      <c r="S161" s="213">
        <v>44227</v>
      </c>
      <c r="T161" s="72">
        <v>300</v>
      </c>
      <c r="U161" s="72">
        <v>150</v>
      </c>
      <c r="V161" s="72"/>
      <c r="W161" s="190">
        <v>0.3</v>
      </c>
      <c r="X161" s="261"/>
      <c r="Y161" s="244"/>
      <c r="Z161" s="244"/>
      <c r="AA161" s="451"/>
      <c r="AB161" s="454"/>
      <c r="AC161" s="286"/>
      <c r="AD161" s="457"/>
      <c r="AE161" s="244"/>
      <c r="AF161" s="286"/>
      <c r="AG161" s="286"/>
      <c r="AH161" s="349"/>
      <c r="AI161" s="349"/>
      <c r="AJ161" s="307"/>
      <c r="AK161" s="203"/>
      <c r="AL161" s="486"/>
      <c r="AM161" s="214"/>
      <c r="AQ161" s="7"/>
    </row>
    <row r="162" spans="1:43" ht="148.5" customHeight="1" x14ac:dyDescent="0.55000000000000004">
      <c r="A162" s="417"/>
      <c r="B162" s="130"/>
      <c r="C162" s="244"/>
      <c r="D162" s="244"/>
      <c r="E162" s="244"/>
      <c r="F162" s="252"/>
      <c r="G162" s="245"/>
      <c r="H162" s="245"/>
      <c r="I162" s="340"/>
      <c r="J162" s="245"/>
      <c r="K162" s="245"/>
      <c r="L162" s="245"/>
      <c r="M162" s="271"/>
      <c r="N162" s="245"/>
      <c r="O162" s="333"/>
      <c r="P162" s="245"/>
      <c r="Q162" s="18" t="s">
        <v>200</v>
      </c>
      <c r="R162" s="18">
        <v>6</v>
      </c>
      <c r="S162" s="213">
        <v>44287</v>
      </c>
      <c r="T162" s="72">
        <v>210</v>
      </c>
      <c r="U162" s="72"/>
      <c r="V162" s="72"/>
      <c r="W162" s="190">
        <v>0.1</v>
      </c>
      <c r="X162" s="262"/>
      <c r="Y162" s="245"/>
      <c r="Z162" s="245"/>
      <c r="AA162" s="452"/>
      <c r="AB162" s="455"/>
      <c r="AC162" s="285"/>
      <c r="AD162" s="458"/>
      <c r="AE162" s="245"/>
      <c r="AF162" s="285"/>
      <c r="AG162" s="285"/>
      <c r="AH162" s="349"/>
      <c r="AI162" s="349"/>
      <c r="AJ162" s="289"/>
      <c r="AK162" s="203"/>
      <c r="AL162" s="304"/>
      <c r="AM162" s="51"/>
      <c r="AQ162" s="7"/>
    </row>
    <row r="163" spans="1:43" ht="145.5" customHeight="1" x14ac:dyDescent="0.55000000000000004">
      <c r="A163" s="417"/>
      <c r="B163" s="130"/>
      <c r="C163" s="244"/>
      <c r="D163" s="244"/>
      <c r="E163" s="244"/>
      <c r="F163" s="252"/>
      <c r="G163" s="243" t="s">
        <v>201</v>
      </c>
      <c r="H163" s="243" t="s">
        <v>523</v>
      </c>
      <c r="I163" s="243">
        <v>0</v>
      </c>
      <c r="J163" s="243" t="s">
        <v>202</v>
      </c>
      <c r="K163" s="243">
        <v>1</v>
      </c>
      <c r="L163" s="336">
        <v>0.5</v>
      </c>
      <c r="M163" s="272">
        <v>0.15</v>
      </c>
      <c r="N163" s="243" t="s">
        <v>203</v>
      </c>
      <c r="O163" s="267">
        <v>2020130010165</v>
      </c>
      <c r="P163" s="243" t="s">
        <v>204</v>
      </c>
      <c r="Q163" s="18" t="s">
        <v>205</v>
      </c>
      <c r="R163" s="215">
        <v>10</v>
      </c>
      <c r="S163" s="216"/>
      <c r="T163" s="99"/>
      <c r="U163" s="217">
        <v>520</v>
      </c>
      <c r="V163" s="215"/>
      <c r="W163" s="215"/>
      <c r="X163" s="243" t="s">
        <v>206</v>
      </c>
      <c r="Y163" s="243" t="s">
        <v>207</v>
      </c>
      <c r="Z163" s="459"/>
      <c r="AA163" s="459">
        <v>828000000</v>
      </c>
      <c r="AB163" s="366" t="s">
        <v>381</v>
      </c>
      <c r="AC163" s="366" t="s">
        <v>459</v>
      </c>
      <c r="AD163" s="462" t="s">
        <v>460</v>
      </c>
      <c r="AE163" s="162"/>
      <c r="AF163" s="366" t="s">
        <v>394</v>
      </c>
      <c r="AG163" s="366" t="s">
        <v>394</v>
      </c>
      <c r="AH163" s="260" t="s">
        <v>461</v>
      </c>
      <c r="AI163" s="276"/>
      <c r="AJ163" s="288">
        <v>280699422.10000002</v>
      </c>
      <c r="AK163" s="203"/>
      <c r="AL163" s="350" t="s">
        <v>462</v>
      </c>
      <c r="AM163" s="218"/>
      <c r="AQ163" s="7"/>
    </row>
    <row r="164" spans="1:43" ht="178.5" customHeight="1" x14ac:dyDescent="0.55000000000000004">
      <c r="A164" s="417"/>
      <c r="B164" s="130"/>
      <c r="C164" s="244"/>
      <c r="D164" s="244"/>
      <c r="E164" s="244"/>
      <c r="F164" s="252"/>
      <c r="G164" s="244"/>
      <c r="H164" s="244"/>
      <c r="I164" s="244"/>
      <c r="J164" s="244"/>
      <c r="K164" s="244"/>
      <c r="L164" s="337"/>
      <c r="M164" s="273"/>
      <c r="N164" s="244"/>
      <c r="O164" s="268"/>
      <c r="P164" s="244"/>
      <c r="Q164" s="18" t="s">
        <v>208</v>
      </c>
      <c r="R164" s="20">
        <v>500</v>
      </c>
      <c r="S164" s="216"/>
      <c r="T164" s="99"/>
      <c r="U164" s="217">
        <v>1000</v>
      </c>
      <c r="V164" s="20"/>
      <c r="W164" s="20"/>
      <c r="X164" s="244"/>
      <c r="Y164" s="244"/>
      <c r="Z164" s="460"/>
      <c r="AA164" s="460"/>
      <c r="AB164" s="367"/>
      <c r="AC164" s="367"/>
      <c r="AD164" s="463"/>
      <c r="AE164" s="67"/>
      <c r="AF164" s="367"/>
      <c r="AG164" s="367"/>
      <c r="AH164" s="261"/>
      <c r="AI164" s="277"/>
      <c r="AJ164" s="307"/>
      <c r="AK164" s="203"/>
      <c r="AL164" s="351"/>
      <c r="AM164" s="219"/>
      <c r="AQ164" s="7"/>
    </row>
    <row r="165" spans="1:43" ht="149.25" customHeight="1" x14ac:dyDescent="0.55000000000000004">
      <c r="A165" s="417"/>
      <c r="B165" s="130"/>
      <c r="C165" s="244"/>
      <c r="D165" s="244"/>
      <c r="E165" s="244"/>
      <c r="F165" s="252"/>
      <c r="G165" s="244"/>
      <c r="H165" s="244"/>
      <c r="I165" s="244"/>
      <c r="J165" s="244"/>
      <c r="K165" s="244"/>
      <c r="L165" s="337"/>
      <c r="M165" s="273"/>
      <c r="N165" s="244"/>
      <c r="O165" s="268"/>
      <c r="P165" s="244"/>
      <c r="Q165" s="18" t="s">
        <v>209</v>
      </c>
      <c r="R165" s="20">
        <v>4</v>
      </c>
      <c r="S165" s="216"/>
      <c r="T165" s="99"/>
      <c r="U165" s="220">
        <v>832</v>
      </c>
      <c r="V165" s="20"/>
      <c r="W165" s="20"/>
      <c r="X165" s="244"/>
      <c r="Y165" s="245"/>
      <c r="Z165" s="460"/>
      <c r="AA165" s="460"/>
      <c r="AB165" s="367"/>
      <c r="AC165" s="367"/>
      <c r="AD165" s="463"/>
      <c r="AE165" s="67"/>
      <c r="AF165" s="367"/>
      <c r="AG165" s="367"/>
      <c r="AH165" s="261"/>
      <c r="AI165" s="277"/>
      <c r="AJ165" s="307"/>
      <c r="AK165" s="203"/>
      <c r="AL165" s="351"/>
      <c r="AM165" s="219"/>
      <c r="AQ165" s="7"/>
    </row>
    <row r="166" spans="1:43" ht="200.25" customHeight="1" x14ac:dyDescent="0.55000000000000004">
      <c r="A166" s="417"/>
      <c r="B166" s="130"/>
      <c r="C166" s="244"/>
      <c r="D166" s="244"/>
      <c r="E166" s="244"/>
      <c r="F166" s="252"/>
      <c r="G166" s="244"/>
      <c r="H166" s="245"/>
      <c r="I166" s="245"/>
      <c r="J166" s="244"/>
      <c r="K166" s="244"/>
      <c r="L166" s="337"/>
      <c r="M166" s="273"/>
      <c r="N166" s="244"/>
      <c r="O166" s="268"/>
      <c r="P166" s="244"/>
      <c r="Q166" s="20" t="s">
        <v>264</v>
      </c>
      <c r="R166" s="215">
        <v>10</v>
      </c>
      <c r="S166" s="216"/>
      <c r="T166" s="99"/>
      <c r="U166" s="217">
        <v>832</v>
      </c>
      <c r="V166" s="215"/>
      <c r="W166" s="215"/>
      <c r="X166" s="244"/>
      <c r="Y166" s="162" t="s">
        <v>40</v>
      </c>
      <c r="Z166" s="461"/>
      <c r="AA166" s="461"/>
      <c r="AB166" s="367"/>
      <c r="AC166" s="368"/>
      <c r="AD166" s="463"/>
      <c r="AE166" s="67"/>
      <c r="AF166" s="368"/>
      <c r="AG166" s="367"/>
      <c r="AH166" s="261"/>
      <c r="AI166" s="277"/>
      <c r="AJ166" s="307"/>
      <c r="AK166" s="203"/>
      <c r="AL166" s="351"/>
      <c r="AM166" s="219"/>
      <c r="AQ166" s="7"/>
    </row>
    <row r="167" spans="1:43" ht="177" customHeight="1" x14ac:dyDescent="0.55000000000000004">
      <c r="A167" s="417"/>
      <c r="B167" s="130"/>
      <c r="C167" s="244"/>
      <c r="D167" s="244"/>
      <c r="E167" s="244"/>
      <c r="F167" s="252"/>
      <c r="G167" s="257" t="s">
        <v>210</v>
      </c>
      <c r="H167" s="243" t="s">
        <v>515</v>
      </c>
      <c r="I167" s="257">
        <v>0</v>
      </c>
      <c r="J167" s="257" t="s">
        <v>211</v>
      </c>
      <c r="K167" s="257">
        <v>1</v>
      </c>
      <c r="L167" s="335">
        <v>0.75</v>
      </c>
      <c r="M167" s="348">
        <v>0.25</v>
      </c>
      <c r="N167" s="257" t="s">
        <v>193</v>
      </c>
      <c r="O167" s="446">
        <v>2020130010139</v>
      </c>
      <c r="P167" s="257" t="s">
        <v>194</v>
      </c>
      <c r="Q167" s="18" t="s">
        <v>282</v>
      </c>
      <c r="R167" s="18">
        <v>1</v>
      </c>
      <c r="S167" s="119">
        <v>44734</v>
      </c>
      <c r="T167" s="18">
        <v>60</v>
      </c>
      <c r="U167" s="18">
        <v>640</v>
      </c>
      <c r="V167" s="215"/>
      <c r="W167" s="190">
        <v>0.1</v>
      </c>
      <c r="X167" s="479" t="s">
        <v>195</v>
      </c>
      <c r="Y167" s="243" t="s">
        <v>196</v>
      </c>
      <c r="Z167" s="243" t="s">
        <v>381</v>
      </c>
      <c r="AA167" s="450">
        <v>500000000</v>
      </c>
      <c r="AB167" s="366" t="s">
        <v>382</v>
      </c>
      <c r="AC167" s="366" t="s">
        <v>387</v>
      </c>
      <c r="AD167" s="366" t="s">
        <v>388</v>
      </c>
      <c r="AE167" s="18"/>
      <c r="AF167" s="18"/>
      <c r="AG167" s="366" t="s">
        <v>389</v>
      </c>
      <c r="AH167" s="260" t="s">
        <v>390</v>
      </c>
      <c r="AI167" s="75"/>
      <c r="AJ167" s="75"/>
      <c r="AK167" s="203"/>
      <c r="AL167" s="483">
        <v>44562</v>
      </c>
      <c r="AM167" s="221"/>
      <c r="AQ167" s="7"/>
    </row>
    <row r="168" spans="1:43" ht="152.25" customHeight="1" x14ac:dyDescent="0.55000000000000004">
      <c r="A168" s="417"/>
      <c r="B168" s="130"/>
      <c r="C168" s="244"/>
      <c r="D168" s="244"/>
      <c r="E168" s="244"/>
      <c r="F168" s="252"/>
      <c r="G168" s="257"/>
      <c r="H168" s="244"/>
      <c r="I168" s="257"/>
      <c r="J168" s="257"/>
      <c r="K168" s="257"/>
      <c r="L168" s="257"/>
      <c r="M168" s="348"/>
      <c r="N168" s="257"/>
      <c r="O168" s="446"/>
      <c r="P168" s="257"/>
      <c r="Q168" s="18" t="s">
        <v>283</v>
      </c>
      <c r="R168" s="18">
        <v>0</v>
      </c>
      <c r="S168" s="119" t="s">
        <v>385</v>
      </c>
      <c r="T168" s="18"/>
      <c r="U168" s="18"/>
      <c r="V168" s="215"/>
      <c r="W168" s="190"/>
      <c r="X168" s="480"/>
      <c r="Y168" s="244"/>
      <c r="Z168" s="244"/>
      <c r="AA168" s="451"/>
      <c r="AB168" s="367"/>
      <c r="AC168" s="367"/>
      <c r="AD168" s="367"/>
      <c r="AE168" s="102"/>
      <c r="AF168" s="102"/>
      <c r="AG168" s="367"/>
      <c r="AH168" s="261"/>
      <c r="AI168" s="78"/>
      <c r="AJ168" s="78"/>
      <c r="AK168" s="203"/>
      <c r="AL168" s="484"/>
      <c r="AM168" s="222"/>
      <c r="AQ168" s="7"/>
    </row>
    <row r="169" spans="1:43" ht="106.5" customHeight="1" x14ac:dyDescent="0.55000000000000004">
      <c r="A169" s="417"/>
      <c r="B169" s="130"/>
      <c r="C169" s="244"/>
      <c r="D169" s="244"/>
      <c r="E169" s="244"/>
      <c r="F169" s="252"/>
      <c r="G169" s="257"/>
      <c r="H169" s="244"/>
      <c r="I169" s="257"/>
      <c r="J169" s="257"/>
      <c r="K169" s="257"/>
      <c r="L169" s="257"/>
      <c r="M169" s="348"/>
      <c r="N169" s="257"/>
      <c r="O169" s="446"/>
      <c r="P169" s="257"/>
      <c r="Q169" s="18" t="s">
        <v>284</v>
      </c>
      <c r="R169" s="18">
        <v>2</v>
      </c>
      <c r="S169" s="119">
        <v>44613</v>
      </c>
      <c r="T169" s="18">
        <v>90</v>
      </c>
      <c r="U169" s="18">
        <v>1500</v>
      </c>
      <c r="V169" s="215"/>
      <c r="W169" s="190">
        <v>0.25</v>
      </c>
      <c r="X169" s="480"/>
      <c r="Y169" s="244"/>
      <c r="Z169" s="244"/>
      <c r="AA169" s="451"/>
      <c r="AB169" s="367"/>
      <c r="AC169" s="367"/>
      <c r="AD169" s="367"/>
      <c r="AE169" s="102"/>
      <c r="AF169" s="102"/>
      <c r="AG169" s="367"/>
      <c r="AH169" s="261"/>
      <c r="AI169" s="78"/>
      <c r="AJ169" s="78"/>
      <c r="AK169" s="203"/>
      <c r="AL169" s="484"/>
      <c r="AM169" s="222"/>
      <c r="AQ169" s="7"/>
    </row>
    <row r="170" spans="1:43" ht="102.75" customHeight="1" x14ac:dyDescent="0.55000000000000004">
      <c r="A170" s="417"/>
      <c r="B170" s="130"/>
      <c r="C170" s="244"/>
      <c r="D170" s="244"/>
      <c r="E170" s="244"/>
      <c r="F170" s="252"/>
      <c r="G170" s="257"/>
      <c r="H170" s="244"/>
      <c r="I170" s="257"/>
      <c r="J170" s="257"/>
      <c r="K170" s="257"/>
      <c r="L170" s="257"/>
      <c r="M170" s="348"/>
      <c r="N170" s="257"/>
      <c r="O170" s="446"/>
      <c r="P170" s="257"/>
      <c r="Q170" s="18" t="s">
        <v>285</v>
      </c>
      <c r="R170" s="18">
        <v>0</v>
      </c>
      <c r="S170" s="119" t="s">
        <v>385</v>
      </c>
      <c r="T170" s="18"/>
      <c r="U170" s="18"/>
      <c r="V170" s="215"/>
      <c r="W170" s="190"/>
      <c r="X170" s="480"/>
      <c r="Y170" s="244"/>
      <c r="Z170" s="244"/>
      <c r="AA170" s="451"/>
      <c r="AB170" s="367"/>
      <c r="AC170" s="367"/>
      <c r="AD170" s="367"/>
      <c r="AE170" s="102"/>
      <c r="AF170" s="102"/>
      <c r="AG170" s="367"/>
      <c r="AH170" s="261"/>
      <c r="AI170" s="78"/>
      <c r="AJ170" s="78"/>
      <c r="AK170" s="203"/>
      <c r="AL170" s="484"/>
      <c r="AM170" s="222"/>
      <c r="AQ170" s="7"/>
    </row>
    <row r="171" spans="1:43" ht="125.25" customHeight="1" x14ac:dyDescent="0.55000000000000004">
      <c r="A171" s="417"/>
      <c r="B171" s="130"/>
      <c r="C171" s="244"/>
      <c r="D171" s="244"/>
      <c r="E171" s="244"/>
      <c r="F171" s="252"/>
      <c r="G171" s="257"/>
      <c r="H171" s="244"/>
      <c r="I171" s="257"/>
      <c r="J171" s="257"/>
      <c r="K171" s="257"/>
      <c r="L171" s="257"/>
      <c r="M171" s="348"/>
      <c r="N171" s="257"/>
      <c r="O171" s="446"/>
      <c r="P171" s="257"/>
      <c r="Q171" s="18" t="s">
        <v>286</v>
      </c>
      <c r="R171" s="18">
        <v>1</v>
      </c>
      <c r="S171" s="119">
        <v>44585</v>
      </c>
      <c r="T171" s="18">
        <v>210</v>
      </c>
      <c r="U171" s="18" t="s">
        <v>386</v>
      </c>
      <c r="V171" s="215"/>
      <c r="W171" s="190">
        <v>0.15</v>
      </c>
      <c r="X171" s="480"/>
      <c r="Y171" s="244"/>
      <c r="Z171" s="244"/>
      <c r="AA171" s="451"/>
      <c r="AB171" s="367"/>
      <c r="AC171" s="367"/>
      <c r="AD171" s="367"/>
      <c r="AE171" s="102"/>
      <c r="AF171" s="102"/>
      <c r="AG171" s="367"/>
      <c r="AH171" s="261"/>
      <c r="AI171" s="78"/>
      <c r="AJ171" s="78"/>
      <c r="AK171" s="203"/>
      <c r="AL171" s="484"/>
      <c r="AM171" s="222"/>
      <c r="AQ171" s="7"/>
    </row>
    <row r="172" spans="1:43" ht="96" customHeight="1" x14ac:dyDescent="0.55000000000000004">
      <c r="A172" s="417"/>
      <c r="B172" s="130"/>
      <c r="C172" s="244"/>
      <c r="D172" s="244"/>
      <c r="E172" s="244"/>
      <c r="F172" s="252"/>
      <c r="G172" s="257"/>
      <c r="H172" s="244"/>
      <c r="I172" s="257"/>
      <c r="J172" s="257"/>
      <c r="K172" s="257"/>
      <c r="L172" s="257"/>
      <c r="M172" s="348"/>
      <c r="N172" s="257"/>
      <c r="O172" s="446"/>
      <c r="P172" s="257"/>
      <c r="Q172" s="18" t="s">
        <v>287</v>
      </c>
      <c r="R172" s="18">
        <v>0</v>
      </c>
      <c r="S172" s="119" t="s">
        <v>385</v>
      </c>
      <c r="T172" s="18"/>
      <c r="U172" s="18"/>
      <c r="V172" s="215"/>
      <c r="W172" s="190"/>
      <c r="X172" s="480"/>
      <c r="Y172" s="244"/>
      <c r="Z172" s="244"/>
      <c r="AA172" s="451"/>
      <c r="AB172" s="367"/>
      <c r="AC172" s="367"/>
      <c r="AD172" s="367"/>
      <c r="AE172" s="102"/>
      <c r="AF172" s="102"/>
      <c r="AG172" s="367"/>
      <c r="AH172" s="261"/>
      <c r="AI172" s="78"/>
      <c r="AJ172" s="78"/>
      <c r="AK172" s="203"/>
      <c r="AL172" s="484"/>
      <c r="AM172" s="222"/>
      <c r="AQ172" s="7"/>
    </row>
    <row r="173" spans="1:43" ht="122.25" customHeight="1" x14ac:dyDescent="0.55000000000000004">
      <c r="A173" s="417"/>
      <c r="B173" s="130"/>
      <c r="C173" s="244"/>
      <c r="D173" s="244"/>
      <c r="E173" s="244"/>
      <c r="F173" s="252"/>
      <c r="G173" s="257"/>
      <c r="H173" s="244"/>
      <c r="I173" s="257"/>
      <c r="J173" s="257"/>
      <c r="K173" s="257"/>
      <c r="L173" s="257"/>
      <c r="M173" s="348"/>
      <c r="N173" s="257"/>
      <c r="O173" s="446"/>
      <c r="P173" s="257"/>
      <c r="Q173" s="18" t="s">
        <v>288</v>
      </c>
      <c r="R173" s="18">
        <v>1</v>
      </c>
      <c r="S173" s="119">
        <v>44613</v>
      </c>
      <c r="T173" s="18">
        <v>60</v>
      </c>
      <c r="U173" s="18">
        <v>1500</v>
      </c>
      <c r="V173" s="215"/>
      <c r="W173" s="190">
        <v>0.25</v>
      </c>
      <c r="X173" s="480"/>
      <c r="Y173" s="244"/>
      <c r="Z173" s="244"/>
      <c r="AA173" s="451"/>
      <c r="AB173" s="367"/>
      <c r="AC173" s="367"/>
      <c r="AD173" s="367"/>
      <c r="AE173" s="102"/>
      <c r="AF173" s="102"/>
      <c r="AG173" s="367"/>
      <c r="AH173" s="261"/>
      <c r="AI173" s="78"/>
      <c r="AJ173" s="78"/>
      <c r="AK173" s="203"/>
      <c r="AL173" s="484"/>
      <c r="AM173" s="222"/>
      <c r="AQ173" s="7"/>
    </row>
    <row r="174" spans="1:43" ht="107.25" customHeight="1" x14ac:dyDescent="0.55000000000000004">
      <c r="A174" s="417"/>
      <c r="B174" s="130"/>
      <c r="C174" s="244"/>
      <c r="D174" s="244"/>
      <c r="E174" s="244"/>
      <c r="F174" s="252"/>
      <c r="G174" s="257"/>
      <c r="H174" s="244"/>
      <c r="I174" s="257"/>
      <c r="J174" s="257"/>
      <c r="K174" s="257"/>
      <c r="L174" s="257"/>
      <c r="M174" s="348"/>
      <c r="N174" s="257"/>
      <c r="O174" s="446"/>
      <c r="P174" s="257"/>
      <c r="Q174" s="18" t="s">
        <v>289</v>
      </c>
      <c r="R174" s="18">
        <v>10</v>
      </c>
      <c r="S174" s="119">
        <v>44283</v>
      </c>
      <c r="T174" s="18">
        <v>180</v>
      </c>
      <c r="U174" s="18">
        <v>50</v>
      </c>
      <c r="V174" s="215"/>
      <c r="W174" s="190">
        <v>0.1</v>
      </c>
      <c r="X174" s="480"/>
      <c r="Y174" s="244"/>
      <c r="Z174" s="244"/>
      <c r="AA174" s="451"/>
      <c r="AB174" s="367"/>
      <c r="AC174" s="367"/>
      <c r="AD174" s="367"/>
      <c r="AE174" s="102"/>
      <c r="AF174" s="102"/>
      <c r="AG174" s="367"/>
      <c r="AH174" s="261"/>
      <c r="AI174" s="78"/>
      <c r="AJ174" s="78"/>
      <c r="AK174" s="203"/>
      <c r="AL174" s="484"/>
      <c r="AM174" s="222"/>
      <c r="AQ174" s="7"/>
    </row>
    <row r="175" spans="1:43" s="125" customFormat="1" ht="193.5" customHeight="1" x14ac:dyDescent="0.35">
      <c r="A175" s="418"/>
      <c r="B175" s="223"/>
      <c r="C175" s="245"/>
      <c r="D175" s="245"/>
      <c r="E175" s="245"/>
      <c r="F175" s="253"/>
      <c r="G175" s="257"/>
      <c r="H175" s="245"/>
      <c r="I175" s="257"/>
      <c r="J175" s="257"/>
      <c r="K175" s="257"/>
      <c r="L175" s="257"/>
      <c r="M175" s="348"/>
      <c r="N175" s="257"/>
      <c r="O175" s="446"/>
      <c r="P175" s="257"/>
      <c r="Q175" s="18" t="s">
        <v>290</v>
      </c>
      <c r="R175" s="18">
        <v>2</v>
      </c>
      <c r="S175" s="119">
        <v>44743</v>
      </c>
      <c r="T175" s="18">
        <v>180</v>
      </c>
      <c r="U175" s="18" t="s">
        <v>386</v>
      </c>
      <c r="V175" s="72"/>
      <c r="W175" s="190">
        <v>0.15</v>
      </c>
      <c r="X175" s="481"/>
      <c r="Y175" s="245"/>
      <c r="Z175" s="245"/>
      <c r="AA175" s="452"/>
      <c r="AB175" s="368"/>
      <c r="AC175" s="368"/>
      <c r="AD175" s="368"/>
      <c r="AE175" s="224"/>
      <c r="AF175" s="224"/>
      <c r="AG175" s="368"/>
      <c r="AH175" s="262"/>
      <c r="AI175" s="225"/>
      <c r="AJ175" s="225"/>
      <c r="AK175" s="203"/>
      <c r="AL175" s="485"/>
      <c r="AM175" s="226"/>
      <c r="AN175" s="227"/>
      <c r="AO175" s="227"/>
      <c r="AP175" s="227"/>
      <c r="AQ175" s="227"/>
    </row>
    <row r="176" spans="1:43" ht="336" customHeight="1" x14ac:dyDescent="0.55000000000000004">
      <c r="A176" s="257" t="s">
        <v>217</v>
      </c>
      <c r="B176" s="243" t="s">
        <v>522</v>
      </c>
      <c r="C176" s="257" t="s">
        <v>218</v>
      </c>
      <c r="D176" s="257" t="s">
        <v>87</v>
      </c>
      <c r="E176" s="257" t="s">
        <v>219</v>
      </c>
      <c r="F176" s="18" t="s">
        <v>212</v>
      </c>
      <c r="G176" s="18" t="s">
        <v>220</v>
      </c>
      <c r="H176" s="18" t="s">
        <v>521</v>
      </c>
      <c r="I176" s="72">
        <v>0</v>
      </c>
      <c r="J176" s="18" t="s">
        <v>213</v>
      </c>
      <c r="K176" s="72">
        <v>24</v>
      </c>
      <c r="L176" s="62">
        <v>8</v>
      </c>
      <c r="M176" s="20">
        <v>0</v>
      </c>
      <c r="N176" s="412">
        <v>2020130010268</v>
      </c>
      <c r="O176" s="263" t="s">
        <v>173</v>
      </c>
      <c r="P176" s="192" t="s">
        <v>246</v>
      </c>
      <c r="Q176" s="192" t="s">
        <v>246</v>
      </c>
      <c r="R176" s="72">
        <v>8</v>
      </c>
      <c r="S176" s="228"/>
      <c r="T176" s="229"/>
      <c r="U176" s="72"/>
      <c r="V176" s="72"/>
      <c r="W176" s="72"/>
      <c r="X176" s="230"/>
      <c r="Y176" s="230"/>
      <c r="Z176" s="230"/>
      <c r="AA176" s="230"/>
      <c r="AB176" s="230"/>
      <c r="AC176" s="230"/>
      <c r="AD176" s="231"/>
      <c r="AE176" s="232">
        <v>0</v>
      </c>
      <c r="AF176" s="22"/>
      <c r="AG176" s="110"/>
      <c r="AH176" s="75"/>
      <c r="AI176" s="23">
        <v>0</v>
      </c>
      <c r="AJ176" s="352">
        <v>0</v>
      </c>
      <c r="AK176" s="203"/>
      <c r="AL176" s="204"/>
      <c r="AM176" s="233"/>
    </row>
    <row r="177" spans="1:39" ht="192" customHeight="1" x14ac:dyDescent="0.55000000000000004">
      <c r="A177" s="257"/>
      <c r="B177" s="244"/>
      <c r="C177" s="257"/>
      <c r="D177" s="257"/>
      <c r="E177" s="257"/>
      <c r="F177" s="257" t="s">
        <v>214</v>
      </c>
      <c r="G177" s="18" t="s">
        <v>265</v>
      </c>
      <c r="H177" s="18" t="s">
        <v>521</v>
      </c>
      <c r="I177" s="72">
        <v>0</v>
      </c>
      <c r="J177" s="18" t="s">
        <v>215</v>
      </c>
      <c r="K177" s="72">
        <v>36</v>
      </c>
      <c r="L177" s="62">
        <v>12</v>
      </c>
      <c r="M177" s="20">
        <v>3</v>
      </c>
      <c r="N177" s="412"/>
      <c r="O177" s="263"/>
      <c r="P177" s="192" t="s">
        <v>245</v>
      </c>
      <c r="Q177" s="192" t="s">
        <v>245</v>
      </c>
      <c r="R177" s="72">
        <v>12</v>
      </c>
      <c r="S177" s="228"/>
      <c r="T177" s="229"/>
      <c r="U177" s="72"/>
      <c r="V177" s="72"/>
      <c r="W177" s="72"/>
      <c r="X177" s="230"/>
      <c r="Y177" s="230"/>
      <c r="Z177" s="230"/>
      <c r="AA177" s="230"/>
      <c r="AB177" s="230"/>
      <c r="AC177" s="230"/>
      <c r="AD177" s="231"/>
      <c r="AE177" s="234">
        <v>0</v>
      </c>
      <c r="AF177" s="77"/>
      <c r="AG177" s="110"/>
      <c r="AH177" s="74"/>
      <c r="AI177" s="76">
        <v>0</v>
      </c>
      <c r="AJ177" s="352"/>
      <c r="AK177" s="203"/>
      <c r="AL177" s="204"/>
      <c r="AM177" s="233"/>
    </row>
    <row r="178" spans="1:39" ht="202.5" customHeight="1" x14ac:dyDescent="0.55000000000000004">
      <c r="A178" s="257"/>
      <c r="B178" s="245"/>
      <c r="C178" s="257"/>
      <c r="D178" s="257"/>
      <c r="E178" s="257"/>
      <c r="F178" s="257"/>
      <c r="G178" s="18" t="s">
        <v>266</v>
      </c>
      <c r="H178" s="18" t="s">
        <v>521</v>
      </c>
      <c r="I178" s="72">
        <v>0</v>
      </c>
      <c r="J178" s="18" t="s">
        <v>216</v>
      </c>
      <c r="K178" s="72">
        <v>1</v>
      </c>
      <c r="L178" s="235">
        <v>2.5000000000000001E-3</v>
      </c>
      <c r="M178" s="20">
        <v>0</v>
      </c>
      <c r="N178" s="249" t="s">
        <v>252</v>
      </c>
      <c r="O178" s="250"/>
      <c r="P178" s="230"/>
      <c r="Q178" s="230"/>
      <c r="R178" s="230"/>
      <c r="S178" s="228"/>
      <c r="T178" s="229"/>
      <c r="U178" s="230"/>
      <c r="V178" s="230"/>
      <c r="W178" s="230"/>
      <c r="X178" s="230"/>
      <c r="Y178" s="230"/>
      <c r="Z178" s="72"/>
      <c r="AA178" s="230"/>
      <c r="AB178" s="230"/>
      <c r="AC178" s="230"/>
      <c r="AD178" s="231"/>
      <c r="AE178" s="231"/>
      <c r="AF178" s="230"/>
      <c r="AG178" s="110"/>
      <c r="AH178" s="236"/>
      <c r="AI178" s="237">
        <v>0</v>
      </c>
      <c r="AJ178" s="352"/>
      <c r="AK178" s="203"/>
      <c r="AL178" s="203"/>
      <c r="AM178" s="238"/>
    </row>
    <row r="179" spans="1:39" x14ac:dyDescent="0.55000000000000004">
      <c r="A179" s="239"/>
    </row>
    <row r="180" spans="1:39" x14ac:dyDescent="0.55000000000000004">
      <c r="A180" s="239"/>
    </row>
    <row r="181" spans="1:39" ht="189" customHeight="1" x14ac:dyDescent="0.55000000000000004">
      <c r="A181" s="239"/>
    </row>
    <row r="182" spans="1:39" ht="189" customHeight="1" x14ac:dyDescent="0.55000000000000004">
      <c r="A182" s="239"/>
    </row>
    <row r="183" spans="1:39" x14ac:dyDescent="0.55000000000000004">
      <c r="A183" s="239"/>
    </row>
    <row r="184" spans="1:39" ht="189" customHeight="1" x14ac:dyDescent="0.55000000000000004">
      <c r="A184" s="239"/>
    </row>
    <row r="185" spans="1:39" ht="189" customHeight="1" x14ac:dyDescent="0.55000000000000004">
      <c r="A185" s="239"/>
    </row>
    <row r="186" spans="1:39" x14ac:dyDescent="0.55000000000000004">
      <c r="A186" s="239"/>
    </row>
    <row r="187" spans="1:39" ht="243" customHeight="1" x14ac:dyDescent="0.55000000000000004">
      <c r="A187" s="239"/>
    </row>
    <row r="188" spans="1:39" ht="243" customHeight="1" x14ac:dyDescent="0.55000000000000004">
      <c r="A188" s="239"/>
    </row>
    <row r="189" spans="1:39" x14ac:dyDescent="0.55000000000000004">
      <c r="A189" s="239"/>
    </row>
    <row r="190" spans="1:39" x14ac:dyDescent="0.55000000000000004">
      <c r="A190" s="239"/>
    </row>
    <row r="191" spans="1:39" ht="135" customHeight="1" x14ac:dyDescent="0.55000000000000004">
      <c r="A191" s="239"/>
    </row>
    <row r="192" spans="1:39" ht="135" customHeight="1" x14ac:dyDescent="0.55000000000000004">
      <c r="A192" s="239"/>
    </row>
    <row r="193" spans="1:1" x14ac:dyDescent="0.55000000000000004">
      <c r="A193" s="239"/>
    </row>
    <row r="194" spans="1:1" x14ac:dyDescent="0.55000000000000004">
      <c r="A194" s="239"/>
    </row>
    <row r="195" spans="1:1" x14ac:dyDescent="0.55000000000000004">
      <c r="A195" s="239"/>
    </row>
    <row r="196" spans="1:1" x14ac:dyDescent="0.55000000000000004">
      <c r="A196" s="239"/>
    </row>
    <row r="197" spans="1:1" x14ac:dyDescent="0.55000000000000004">
      <c r="A197" s="239"/>
    </row>
    <row r="198" spans="1:1" x14ac:dyDescent="0.55000000000000004">
      <c r="A198" s="239"/>
    </row>
    <row r="199" spans="1:1" x14ac:dyDescent="0.55000000000000004">
      <c r="A199" s="239"/>
    </row>
    <row r="200" spans="1:1" x14ac:dyDescent="0.55000000000000004">
      <c r="A200" s="239"/>
    </row>
    <row r="201" spans="1:1" x14ac:dyDescent="0.55000000000000004">
      <c r="A201" s="239"/>
    </row>
    <row r="202" spans="1:1" x14ac:dyDescent="0.55000000000000004">
      <c r="A202" s="239"/>
    </row>
    <row r="203" spans="1:1" x14ac:dyDescent="0.55000000000000004">
      <c r="A203" s="239"/>
    </row>
    <row r="204" spans="1:1" ht="31" customHeight="1" x14ac:dyDescent="0.55000000000000004">
      <c r="A204" s="239"/>
    </row>
    <row r="205" spans="1:1" ht="31" customHeight="1" x14ac:dyDescent="0.55000000000000004">
      <c r="A205" s="239"/>
    </row>
    <row r="206" spans="1:1" ht="189" customHeight="1" x14ac:dyDescent="0.55000000000000004">
      <c r="A206" s="239"/>
    </row>
    <row r="207" spans="1:1" x14ac:dyDescent="0.55000000000000004">
      <c r="A207" s="239"/>
    </row>
    <row r="208" spans="1:1" x14ac:dyDescent="0.55000000000000004">
      <c r="A208" s="239"/>
    </row>
    <row r="209" spans="1:1" ht="135" customHeight="1" x14ac:dyDescent="0.55000000000000004">
      <c r="A209" s="239"/>
    </row>
    <row r="210" spans="1:1" ht="135" customHeight="1" x14ac:dyDescent="0.55000000000000004">
      <c r="A210" s="239"/>
    </row>
    <row r="211" spans="1:1" ht="189" customHeight="1" x14ac:dyDescent="0.55000000000000004">
      <c r="A211" s="239"/>
    </row>
    <row r="212" spans="1:1" ht="189" customHeight="1" x14ac:dyDescent="0.55000000000000004">
      <c r="A212" s="239"/>
    </row>
    <row r="213" spans="1:1" ht="26.15" customHeight="1" x14ac:dyDescent="0.55000000000000004">
      <c r="A213" s="239"/>
    </row>
    <row r="214" spans="1:1" ht="26.15" customHeight="1" x14ac:dyDescent="0.55000000000000004">
      <c r="A214" s="239"/>
    </row>
    <row r="215" spans="1:1" x14ac:dyDescent="0.55000000000000004">
      <c r="A215" s="239"/>
    </row>
    <row r="216" spans="1:1" x14ac:dyDescent="0.55000000000000004">
      <c r="A216" s="239"/>
    </row>
    <row r="217" spans="1:1" x14ac:dyDescent="0.55000000000000004">
      <c r="A217" s="239"/>
    </row>
    <row r="218" spans="1:1" x14ac:dyDescent="0.55000000000000004">
      <c r="A218" s="239"/>
    </row>
    <row r="219" spans="1:1" ht="182.15" customHeight="1" x14ac:dyDescent="0.55000000000000004">
      <c r="A219" s="239"/>
    </row>
    <row r="220" spans="1:1" ht="182.15" customHeight="1" x14ac:dyDescent="0.55000000000000004">
      <c r="A220" s="239"/>
    </row>
    <row r="221" spans="1:1" ht="156" customHeight="1" x14ac:dyDescent="0.55000000000000004">
      <c r="A221" s="239"/>
    </row>
    <row r="222" spans="1:1" ht="156" customHeight="1" x14ac:dyDescent="0.55000000000000004">
      <c r="A222" s="239"/>
    </row>
    <row r="223" spans="1:1" ht="31" customHeight="1" x14ac:dyDescent="0.55000000000000004">
      <c r="A223" s="239"/>
    </row>
    <row r="224" spans="1:1" ht="31" customHeight="1" x14ac:dyDescent="0.55000000000000004">
      <c r="A224" s="239"/>
    </row>
    <row r="225" spans="1:1" x14ac:dyDescent="0.55000000000000004">
      <c r="A225" s="239"/>
    </row>
    <row r="226" spans="1:1" x14ac:dyDescent="0.55000000000000004">
      <c r="A226" s="239"/>
    </row>
    <row r="227" spans="1:1" x14ac:dyDescent="0.55000000000000004">
      <c r="A227" s="239"/>
    </row>
    <row r="228" spans="1:1" x14ac:dyDescent="0.55000000000000004">
      <c r="A228" s="239"/>
    </row>
    <row r="229" spans="1:1" x14ac:dyDescent="0.55000000000000004">
      <c r="A229" s="239"/>
    </row>
    <row r="230" spans="1:1" ht="31" customHeight="1" x14ac:dyDescent="0.55000000000000004">
      <c r="A230" s="239"/>
    </row>
    <row r="231" spans="1:1" ht="31" customHeight="1" x14ac:dyDescent="0.55000000000000004">
      <c r="A231" s="239"/>
    </row>
    <row r="232" spans="1:1" x14ac:dyDescent="0.55000000000000004">
      <c r="A232" s="239"/>
    </row>
    <row r="233" spans="1:1" x14ac:dyDescent="0.55000000000000004">
      <c r="A233" s="239"/>
    </row>
    <row r="234" spans="1:1" x14ac:dyDescent="0.55000000000000004">
      <c r="A234" s="239"/>
    </row>
    <row r="235" spans="1:1" x14ac:dyDescent="0.55000000000000004">
      <c r="A235" s="239"/>
    </row>
    <row r="236" spans="1:1" x14ac:dyDescent="0.55000000000000004">
      <c r="A236" s="239"/>
    </row>
    <row r="237" spans="1:1" x14ac:dyDescent="0.55000000000000004">
      <c r="A237" s="239"/>
    </row>
    <row r="238" spans="1:1" ht="156" customHeight="1" x14ac:dyDescent="0.55000000000000004">
      <c r="A238" s="239"/>
    </row>
    <row r="239" spans="1:1" ht="156" customHeight="1" x14ac:dyDescent="0.55000000000000004">
      <c r="A239" s="239"/>
    </row>
    <row r="240" spans="1:1" x14ac:dyDescent="0.55000000000000004">
      <c r="A240" s="239"/>
    </row>
    <row r="241" spans="1:1" x14ac:dyDescent="0.55000000000000004">
      <c r="A241" s="239"/>
    </row>
    <row r="242" spans="1:1" ht="31" customHeight="1" x14ac:dyDescent="0.55000000000000004">
      <c r="A242" s="239"/>
    </row>
    <row r="243" spans="1:1" ht="31" customHeight="1" x14ac:dyDescent="0.55000000000000004">
      <c r="A243" s="239"/>
    </row>
    <row r="244" spans="1:1" ht="81" customHeight="1" x14ac:dyDescent="0.55000000000000004">
      <c r="A244" s="239"/>
    </row>
    <row r="245" spans="1:1" x14ac:dyDescent="0.55000000000000004">
      <c r="A245" s="239"/>
    </row>
    <row r="246" spans="1:1" x14ac:dyDescent="0.55000000000000004">
      <c r="A246" s="239"/>
    </row>
    <row r="247" spans="1:1" x14ac:dyDescent="0.55000000000000004">
      <c r="A247" s="239"/>
    </row>
    <row r="248" spans="1:1" x14ac:dyDescent="0.55000000000000004">
      <c r="A248" s="239"/>
    </row>
    <row r="249" spans="1:1" x14ac:dyDescent="0.55000000000000004">
      <c r="A249" s="239"/>
    </row>
    <row r="250" spans="1:1" x14ac:dyDescent="0.55000000000000004">
      <c r="A250" s="239"/>
    </row>
    <row r="251" spans="1:1" x14ac:dyDescent="0.55000000000000004">
      <c r="A251" s="239"/>
    </row>
    <row r="252" spans="1:1" ht="108" customHeight="1" x14ac:dyDescent="0.55000000000000004">
      <c r="A252" s="239"/>
    </row>
    <row r="253" spans="1:1" ht="108" customHeight="1" x14ac:dyDescent="0.55000000000000004">
      <c r="A253" s="239"/>
    </row>
    <row r="254" spans="1:1" ht="31" customHeight="1" x14ac:dyDescent="0.55000000000000004">
      <c r="A254" s="239"/>
    </row>
    <row r="255" spans="1:1" ht="31" customHeight="1" x14ac:dyDescent="0.55000000000000004">
      <c r="A255" s="239"/>
    </row>
    <row r="256" spans="1:1" ht="234" customHeight="1" x14ac:dyDescent="0.55000000000000004">
      <c r="A256" s="239"/>
    </row>
    <row r="257" spans="1:1" x14ac:dyDescent="0.55000000000000004">
      <c r="A257" s="239"/>
    </row>
    <row r="258" spans="1:1" ht="104.15" customHeight="1" x14ac:dyDescent="0.55000000000000004">
      <c r="A258" s="239"/>
    </row>
    <row r="259" spans="1:1" ht="104.15" customHeight="1" x14ac:dyDescent="0.55000000000000004">
      <c r="A259" s="239"/>
    </row>
    <row r="260" spans="1:1" ht="31" customHeight="1" x14ac:dyDescent="0.55000000000000004">
      <c r="A260" s="239"/>
    </row>
    <row r="261" spans="1:1" ht="31" customHeight="1" x14ac:dyDescent="0.55000000000000004">
      <c r="A261" s="239"/>
    </row>
    <row r="262" spans="1:1" ht="162" customHeight="1" x14ac:dyDescent="0.55000000000000004">
      <c r="A262" s="239"/>
    </row>
    <row r="263" spans="1:1" x14ac:dyDescent="0.55000000000000004">
      <c r="A263" s="239"/>
    </row>
    <row r="264" spans="1:1" x14ac:dyDescent="0.55000000000000004">
      <c r="A264" s="239"/>
    </row>
    <row r="265" spans="1:1" x14ac:dyDescent="0.55000000000000004">
      <c r="A265" s="239"/>
    </row>
    <row r="266" spans="1:1" x14ac:dyDescent="0.55000000000000004">
      <c r="A266" s="239"/>
    </row>
    <row r="267" spans="1:1" ht="108" customHeight="1" x14ac:dyDescent="0.55000000000000004">
      <c r="A267" s="239"/>
    </row>
    <row r="268" spans="1:1" ht="108" customHeight="1" x14ac:dyDescent="0.55000000000000004">
      <c r="A268" s="239"/>
    </row>
    <row r="269" spans="1:1" x14ac:dyDescent="0.55000000000000004">
      <c r="A269" s="239"/>
    </row>
    <row r="270" spans="1:1" x14ac:dyDescent="0.55000000000000004">
      <c r="A270" s="239"/>
    </row>
    <row r="271" spans="1:1" x14ac:dyDescent="0.55000000000000004">
      <c r="A271" s="239"/>
    </row>
    <row r="272" spans="1:1" x14ac:dyDescent="0.55000000000000004">
      <c r="A272" s="239"/>
    </row>
    <row r="273" spans="1:1" ht="31" customHeight="1" x14ac:dyDescent="0.55000000000000004">
      <c r="A273" s="239"/>
    </row>
    <row r="274" spans="1:1" ht="31" customHeight="1" x14ac:dyDescent="0.55000000000000004">
      <c r="A274" s="239"/>
    </row>
    <row r="275" spans="1:1" ht="189" customHeight="1" x14ac:dyDescent="0.55000000000000004">
      <c r="A275" s="239"/>
    </row>
    <row r="276" spans="1:1" x14ac:dyDescent="0.55000000000000004">
      <c r="A276" s="239"/>
    </row>
    <row r="277" spans="1:1" x14ac:dyDescent="0.55000000000000004">
      <c r="A277" s="239"/>
    </row>
    <row r="278" spans="1:1" ht="68.150000000000006" customHeight="1" x14ac:dyDescent="0.55000000000000004">
      <c r="A278" s="239"/>
    </row>
    <row r="279" spans="1:1" x14ac:dyDescent="0.55000000000000004">
      <c r="A279" s="239"/>
    </row>
    <row r="280" spans="1:1" x14ac:dyDescent="0.55000000000000004">
      <c r="A280" s="239"/>
    </row>
    <row r="281" spans="1:1" x14ac:dyDescent="0.55000000000000004">
      <c r="A281" s="242"/>
    </row>
  </sheetData>
  <mergeCells count="543">
    <mergeCell ref="AM43:AM44"/>
    <mergeCell ref="X85:X89"/>
    <mergeCell ref="U131:U132"/>
    <mergeCell ref="X128:X140"/>
    <mergeCell ref="Z128:Z136"/>
    <mergeCell ref="AH137:AH140"/>
    <mergeCell ref="AH128:AH130"/>
    <mergeCell ref="AH135:AH136"/>
    <mergeCell ref="AL129:AL130"/>
    <mergeCell ref="AL133:AL134"/>
    <mergeCell ref="AL135:AL138"/>
    <mergeCell ref="V120:V121"/>
    <mergeCell ref="X113:X116"/>
    <mergeCell ref="X117:X119"/>
    <mergeCell ref="Z113:Z116"/>
    <mergeCell ref="X120:X121"/>
    <mergeCell ref="X43:X45"/>
    <mergeCell ref="AE53:AE63"/>
    <mergeCell ref="Z85:Z89"/>
    <mergeCell ref="Y85:Y89"/>
    <mergeCell ref="AE128:AE130"/>
    <mergeCell ref="Z137:Z140"/>
    <mergeCell ref="AJ141:AJ145"/>
    <mergeCell ref="AJ146:AJ151"/>
    <mergeCell ref="AJ115:AJ116"/>
    <mergeCell ref="AJ133:AJ136"/>
    <mergeCell ref="AJ117:AJ121"/>
    <mergeCell ref="AI137:AI140"/>
    <mergeCell ref="X157:X162"/>
    <mergeCell ref="AB141:AB151"/>
    <mergeCell ref="Y137:Y140"/>
    <mergeCell ref="AD141:AD151"/>
    <mergeCell ref="AA137:AA140"/>
    <mergeCell ref="AD137:AD140"/>
    <mergeCell ref="Y152:Y156"/>
    <mergeCell ref="Z152:Z156"/>
    <mergeCell ref="AB152:AB153"/>
    <mergeCell ref="AD152:AD153"/>
    <mergeCell ref="AD155:AD156"/>
    <mergeCell ref="AF141:AF145"/>
    <mergeCell ref="AH141:AH151"/>
    <mergeCell ref="Z76:Z84"/>
    <mergeCell ref="AE113:AE114"/>
    <mergeCell ref="AE115:AE116"/>
    <mergeCell ref="AB114:AB116"/>
    <mergeCell ref="X122:X124"/>
    <mergeCell ref="Z122:Z124"/>
    <mergeCell ref="AB85:AB89"/>
    <mergeCell ref="Y43:Y45"/>
    <mergeCell ref="Z26:Z42"/>
    <mergeCell ref="AA43:AA45"/>
    <mergeCell ref="X90:X96"/>
    <mergeCell ref="Y90:Y96"/>
    <mergeCell ref="Z90:Z96"/>
    <mergeCell ref="P137:P140"/>
    <mergeCell ref="N141:N151"/>
    <mergeCell ref="AD167:AD175"/>
    <mergeCell ref="W131:W132"/>
    <mergeCell ref="AD128:AD136"/>
    <mergeCell ref="AB128:AB136"/>
    <mergeCell ref="Y125:Y127"/>
    <mergeCell ref="AA128:AA136"/>
    <mergeCell ref="Y128:Y136"/>
    <mergeCell ref="AC128:AC136"/>
    <mergeCell ref="Z125:Z127"/>
    <mergeCell ref="P125:P127"/>
    <mergeCell ref="Q131:Q132"/>
    <mergeCell ref="X167:X175"/>
    <mergeCell ref="Y167:Y175"/>
    <mergeCell ref="Z167:Z175"/>
    <mergeCell ref="AA167:AA175"/>
    <mergeCell ref="AB167:AB175"/>
    <mergeCell ref="X152:X156"/>
    <mergeCell ref="N85:N89"/>
    <mergeCell ref="O97:O105"/>
    <mergeCell ref="N117:N121"/>
    <mergeCell ref="M120:M121"/>
    <mergeCell ref="N64:N75"/>
    <mergeCell ref="M113:M115"/>
    <mergeCell ref="M117:M119"/>
    <mergeCell ref="O137:O140"/>
    <mergeCell ref="M133:M134"/>
    <mergeCell ref="M135:M136"/>
    <mergeCell ref="O128:O136"/>
    <mergeCell ref="N128:N136"/>
    <mergeCell ref="O125:O127"/>
    <mergeCell ref="N125:N127"/>
    <mergeCell ref="N46:N52"/>
    <mergeCell ref="P16:P25"/>
    <mergeCell ref="S28:S29"/>
    <mergeCell ref="N3:N15"/>
    <mergeCell ref="O3:O15"/>
    <mergeCell ref="N16:N25"/>
    <mergeCell ref="O16:O25"/>
    <mergeCell ref="P26:P42"/>
    <mergeCell ref="P43:P45"/>
    <mergeCell ref="O43:O45"/>
    <mergeCell ref="O26:O42"/>
    <mergeCell ref="N26:N42"/>
    <mergeCell ref="N122:N124"/>
    <mergeCell ref="O113:O116"/>
    <mergeCell ref="N113:N116"/>
    <mergeCell ref="N43:N45"/>
    <mergeCell ref="N97:N105"/>
    <mergeCell ref="R30:R34"/>
    <mergeCell ref="AE16:AE25"/>
    <mergeCell ref="B3:B89"/>
    <mergeCell ref="D3:D89"/>
    <mergeCell ref="P46:P52"/>
    <mergeCell ref="G53:G63"/>
    <mergeCell ref="I53:I63"/>
    <mergeCell ref="J53:J63"/>
    <mergeCell ref="K53:K63"/>
    <mergeCell ref="L53:L63"/>
    <mergeCell ref="M53:M63"/>
    <mergeCell ref="N53:N63"/>
    <mergeCell ref="O53:O63"/>
    <mergeCell ref="P53:P63"/>
    <mergeCell ref="G46:G52"/>
    <mergeCell ref="I46:I52"/>
    <mergeCell ref="J46:J52"/>
    <mergeCell ref="K46:K52"/>
    <mergeCell ref="L46:L52"/>
    <mergeCell ref="L133:L134"/>
    <mergeCell ref="L135:L136"/>
    <mergeCell ref="G135:G136"/>
    <mergeCell ref="J135:J136"/>
    <mergeCell ref="K135:K136"/>
    <mergeCell ref="K137:K140"/>
    <mergeCell ref="I137:I140"/>
    <mergeCell ref="I150:I151"/>
    <mergeCell ref="G141:G143"/>
    <mergeCell ref="J141:J143"/>
    <mergeCell ref="AJ176:AJ178"/>
    <mergeCell ref="AG163:AG166"/>
    <mergeCell ref="AF53:AF63"/>
    <mergeCell ref="AJ4:AJ15"/>
    <mergeCell ref="AF16:AF25"/>
    <mergeCell ref="AI16:AI25"/>
    <mergeCell ref="AI66:AI75"/>
    <mergeCell ref="AH113:AH114"/>
    <mergeCell ref="AJ90:AJ112"/>
    <mergeCell ref="AH163:AH166"/>
    <mergeCell ref="AH157:AH162"/>
    <mergeCell ref="AF137:AF140"/>
    <mergeCell ref="AI163:AI166"/>
    <mergeCell ref="AJ128:AJ130"/>
    <mergeCell ref="AG137:AG140"/>
    <mergeCell ref="AG141:AG151"/>
    <mergeCell ref="AI133:AI136"/>
    <mergeCell ref="AF76:AF78"/>
    <mergeCell ref="AF64:AF75"/>
    <mergeCell ref="AF46:AF52"/>
    <mergeCell ref="AF157:AF162"/>
    <mergeCell ref="AG167:AG175"/>
    <mergeCell ref="AG157:AG162"/>
    <mergeCell ref="AF163:AF166"/>
    <mergeCell ref="AK3:AK89"/>
    <mergeCell ref="AK90:AK112"/>
    <mergeCell ref="AK113:AK121"/>
    <mergeCell ref="AK122:AK127"/>
    <mergeCell ref="AK128:AK140"/>
    <mergeCell ref="AF85:AF87"/>
    <mergeCell ref="AF128:AF136"/>
    <mergeCell ref="AI46:AI52"/>
    <mergeCell ref="AI53:AI54"/>
    <mergeCell ref="AI90:AI96"/>
    <mergeCell ref="AH117:AH121"/>
    <mergeCell ref="AG113:AG116"/>
    <mergeCell ref="AI113:AI114"/>
    <mergeCell ref="AH115:AH116"/>
    <mergeCell ref="AI115:AI116"/>
    <mergeCell ref="AG117:AG121"/>
    <mergeCell ref="AG125:AG127"/>
    <mergeCell ref="AI128:AI130"/>
    <mergeCell ref="AF113:AF116"/>
    <mergeCell ref="AF90:AF112"/>
    <mergeCell ref="A176:A178"/>
    <mergeCell ref="C176:C178"/>
    <mergeCell ref="D176:D178"/>
    <mergeCell ref="E176:E178"/>
    <mergeCell ref="F177:F178"/>
    <mergeCell ref="J144:J147"/>
    <mergeCell ref="J137:J140"/>
    <mergeCell ref="L137:L140"/>
    <mergeCell ref="K141:K143"/>
    <mergeCell ref="G163:G166"/>
    <mergeCell ref="J163:J166"/>
    <mergeCell ref="G160:G162"/>
    <mergeCell ref="J160:J162"/>
    <mergeCell ref="K160:K162"/>
    <mergeCell ref="A3:A175"/>
    <mergeCell ref="G125:G127"/>
    <mergeCell ref="G150:G151"/>
    <mergeCell ref="K150:K151"/>
    <mergeCell ref="G90:G96"/>
    <mergeCell ref="J150:J151"/>
    <mergeCell ref="H150:H151"/>
    <mergeCell ref="G137:G140"/>
    <mergeCell ref="F128:F140"/>
    <mergeCell ref="G133:G134"/>
    <mergeCell ref="L150:L151"/>
    <mergeCell ref="N176:N177"/>
    <mergeCell ref="O176:O177"/>
    <mergeCell ref="L160:L162"/>
    <mergeCell ref="M160:M162"/>
    <mergeCell ref="M163:M166"/>
    <mergeCell ref="O163:O166"/>
    <mergeCell ref="N157:N162"/>
    <mergeCell ref="P163:P166"/>
    <mergeCell ref="N163:N166"/>
    <mergeCell ref="O141:O151"/>
    <mergeCell ref="M148:M149"/>
    <mergeCell ref="N167:N175"/>
    <mergeCell ref="O167:O175"/>
    <mergeCell ref="P167:P175"/>
    <mergeCell ref="D1:AD1"/>
    <mergeCell ref="E3:E112"/>
    <mergeCell ref="Y3:Y15"/>
    <mergeCell ref="Z3:Z15"/>
    <mergeCell ref="P3:P15"/>
    <mergeCell ref="Z16:Z25"/>
    <mergeCell ref="G85:G87"/>
    <mergeCell ref="AA85:AA89"/>
    <mergeCell ref="L106:L112"/>
    <mergeCell ref="K106:K112"/>
    <mergeCell ref="J106:J112"/>
    <mergeCell ref="M3:M45"/>
    <mergeCell ref="J90:J96"/>
    <mergeCell ref="L90:L96"/>
    <mergeCell ref="AC43:AC45"/>
    <mergeCell ref="M90:M96"/>
    <mergeCell ref="N90:N96"/>
    <mergeCell ref="O90:O96"/>
    <mergeCell ref="Y16:Y25"/>
    <mergeCell ref="T28:T29"/>
    <mergeCell ref="T30:T42"/>
    <mergeCell ref="Z53:Z63"/>
    <mergeCell ref="AD43:AD45"/>
    <mergeCell ref="AB43:AB45"/>
    <mergeCell ref="J85:J87"/>
    <mergeCell ref="G64:G84"/>
    <mergeCell ref="H90:H96"/>
    <mergeCell ref="F3:F89"/>
    <mergeCell ref="I90:I96"/>
    <mergeCell ref="H46:H52"/>
    <mergeCell ref="H53:H63"/>
    <mergeCell ref="M85:M87"/>
    <mergeCell ref="L85:L87"/>
    <mergeCell ref="H64:H84"/>
    <mergeCell ref="M46:M52"/>
    <mergeCell ref="C3:C112"/>
    <mergeCell ref="F152:F156"/>
    <mergeCell ref="C157:C175"/>
    <mergeCell ref="D157:D175"/>
    <mergeCell ref="E157:E175"/>
    <mergeCell ref="F157:F175"/>
    <mergeCell ref="F122:F127"/>
    <mergeCell ref="C113:C151"/>
    <mergeCell ref="D113:D151"/>
    <mergeCell ref="E113:E151"/>
    <mergeCell ref="F113:F121"/>
    <mergeCell ref="D152:D156"/>
    <mergeCell ref="E152:E156"/>
    <mergeCell ref="F141:F151"/>
    <mergeCell ref="C152:C156"/>
    <mergeCell ref="G148:G149"/>
    <mergeCell ref="J148:J149"/>
    <mergeCell ref="K148:K149"/>
    <mergeCell ref="L148:L149"/>
    <mergeCell ref="K144:K147"/>
    <mergeCell ref="L144:L147"/>
    <mergeCell ref="H144:H147"/>
    <mergeCell ref="H148:H149"/>
    <mergeCell ref="I141:I143"/>
    <mergeCell ref="I144:I147"/>
    <mergeCell ref="I148:I149"/>
    <mergeCell ref="H141:H143"/>
    <mergeCell ref="L141:L143"/>
    <mergeCell ref="G144:G147"/>
    <mergeCell ref="AM31:AM33"/>
    <mergeCell ref="AH31:AH33"/>
    <mergeCell ref="AI31:AI33"/>
    <mergeCell ref="G117:G119"/>
    <mergeCell ref="Y53:Y63"/>
    <mergeCell ref="W30:W42"/>
    <mergeCell ref="Y26:Y42"/>
    <mergeCell ref="V26:V27"/>
    <mergeCell ref="V28:V29"/>
    <mergeCell ref="V30:V42"/>
    <mergeCell ref="W26:W27"/>
    <mergeCell ref="W28:W29"/>
    <mergeCell ref="AE117:AE121"/>
    <mergeCell ref="AD117:AD121"/>
    <mergeCell ref="AC117:AC121"/>
    <mergeCell ref="P117:P119"/>
    <mergeCell ref="P113:P116"/>
    <mergeCell ref="AJ46:AJ52"/>
    <mergeCell ref="I113:I115"/>
    <mergeCell ref="AE90:AE96"/>
    <mergeCell ref="AA117:AA121"/>
    <mergeCell ref="Y117:Y119"/>
    <mergeCell ref="P90:P96"/>
    <mergeCell ref="Y113:Y116"/>
    <mergeCell ref="AF117:AF121"/>
    <mergeCell ref="AB125:AB127"/>
    <mergeCell ref="X97:X105"/>
    <mergeCell ref="Y97:Y105"/>
    <mergeCell ref="Z97:Z105"/>
    <mergeCell ref="X106:X112"/>
    <mergeCell ref="Y106:Y112"/>
    <mergeCell ref="Z106:Z112"/>
    <mergeCell ref="AA152:AA153"/>
    <mergeCell ref="AA125:AA127"/>
    <mergeCell ref="AB122:AB124"/>
    <mergeCell ref="Z117:Z119"/>
    <mergeCell ref="AC122:AC124"/>
    <mergeCell ref="Y120:Y121"/>
    <mergeCell ref="AB117:AB121"/>
    <mergeCell ref="Z120:Z121"/>
    <mergeCell ref="AC125:AC127"/>
    <mergeCell ref="Y122:Y124"/>
    <mergeCell ref="X125:X127"/>
    <mergeCell ref="AE137:AE140"/>
    <mergeCell ref="AC137:AC140"/>
    <mergeCell ref="P85:P89"/>
    <mergeCell ref="T26:T27"/>
    <mergeCell ref="S30:S34"/>
    <mergeCell ref="O46:O52"/>
    <mergeCell ref="X26:X34"/>
    <mergeCell ref="AC167:AC175"/>
    <mergeCell ref="Z141:Z151"/>
    <mergeCell ref="Y141:Y151"/>
    <mergeCell ref="AA141:AA151"/>
    <mergeCell ref="X141:X151"/>
    <mergeCell ref="P122:P124"/>
    <mergeCell ref="P120:P121"/>
    <mergeCell ref="P106:P112"/>
    <mergeCell ref="P97:P105"/>
    <mergeCell ref="O122:O124"/>
    <mergeCell ref="O117:O121"/>
    <mergeCell ref="AA157:AA162"/>
    <mergeCell ref="AB157:AB162"/>
    <mergeCell ref="Y157:Y162"/>
    <mergeCell ref="Z157:Z162"/>
    <mergeCell ref="AC157:AC162"/>
    <mergeCell ref="X163:X166"/>
    <mergeCell ref="Y163:Y165"/>
    <mergeCell ref="Z163:Z166"/>
    <mergeCell ref="P64:P75"/>
    <mergeCell ref="U26:U27"/>
    <mergeCell ref="U28:U29"/>
    <mergeCell ref="U30:U42"/>
    <mergeCell ref="R26:R27"/>
    <mergeCell ref="Y64:Y75"/>
    <mergeCell ref="S26:S27"/>
    <mergeCell ref="X76:X84"/>
    <mergeCell ref="Y76:Y84"/>
    <mergeCell ref="AC141:AC151"/>
    <mergeCell ref="AB137:AB140"/>
    <mergeCell ref="M167:M175"/>
    <mergeCell ref="AI157:AI162"/>
    <mergeCell ref="AI146:AI151"/>
    <mergeCell ref="AI141:AI145"/>
    <mergeCell ref="AL163:AL166"/>
    <mergeCell ref="AK152:AK156"/>
    <mergeCell ref="AJ163:AJ166"/>
    <mergeCell ref="AJ137:AJ140"/>
    <mergeCell ref="AE141:AE151"/>
    <mergeCell ref="N137:N140"/>
    <mergeCell ref="M137:M140"/>
    <mergeCell ref="AD157:AD162"/>
    <mergeCell ref="AE157:AE162"/>
    <mergeCell ref="AC163:AC166"/>
    <mergeCell ref="AB163:AB166"/>
    <mergeCell ref="AA163:AA166"/>
    <mergeCell ref="AD163:AD166"/>
    <mergeCell ref="AH167:AH175"/>
    <mergeCell ref="AL167:AL175"/>
    <mergeCell ref="AL157:AL162"/>
    <mergeCell ref="AJ157:AJ162"/>
    <mergeCell ref="AK141:AK151"/>
    <mergeCell ref="G167:G175"/>
    <mergeCell ref="I167:I175"/>
    <mergeCell ref="J167:J175"/>
    <mergeCell ref="K167:K175"/>
    <mergeCell ref="L167:L175"/>
    <mergeCell ref="K163:K166"/>
    <mergeCell ref="L163:L166"/>
    <mergeCell ref="H167:H175"/>
    <mergeCell ref="J157:J158"/>
    <mergeCell ref="H163:H166"/>
    <mergeCell ref="I163:I166"/>
    <mergeCell ref="I160:I162"/>
    <mergeCell ref="H160:H162"/>
    <mergeCell ref="K157:K158"/>
    <mergeCell ref="L157:L158"/>
    <mergeCell ref="G157:G158"/>
    <mergeCell ref="M150:M151"/>
    <mergeCell ref="M141:M143"/>
    <mergeCell ref="M144:M147"/>
    <mergeCell ref="M157:M158"/>
    <mergeCell ref="O152:O153"/>
    <mergeCell ref="N152:N153"/>
    <mergeCell ref="P155:P156"/>
    <mergeCell ref="P157:P162"/>
    <mergeCell ref="O157:O162"/>
    <mergeCell ref="N155:N156"/>
    <mergeCell ref="O155:O156"/>
    <mergeCell ref="P141:P151"/>
    <mergeCell ref="L113:L115"/>
    <mergeCell ref="L117:L119"/>
    <mergeCell ref="J113:J115"/>
    <mergeCell ref="K113:K115"/>
    <mergeCell ref="AH131:AH132"/>
    <mergeCell ref="AL131:AL132"/>
    <mergeCell ref="AM131:AM132"/>
    <mergeCell ref="K125:K127"/>
    <mergeCell ref="AD125:AD127"/>
    <mergeCell ref="L125:L127"/>
    <mergeCell ref="J125:J127"/>
    <mergeCell ref="T131:T132"/>
    <mergeCell ref="R131:R132"/>
    <mergeCell ref="S131:S132"/>
    <mergeCell ref="AH125:AH127"/>
    <mergeCell ref="AH122:AH124"/>
    <mergeCell ref="K128:K132"/>
    <mergeCell ref="L128:L132"/>
    <mergeCell ref="M128:M132"/>
    <mergeCell ref="J128:J132"/>
    <mergeCell ref="AG128:AG136"/>
    <mergeCell ref="AE133:AE136"/>
    <mergeCell ref="V131:V132"/>
    <mergeCell ref="P128:P136"/>
    <mergeCell ref="M125:M127"/>
    <mergeCell ref="AM113:AM116"/>
    <mergeCell ref="AM117:AM121"/>
    <mergeCell ref="AI117:AI121"/>
    <mergeCell ref="AL117:AL121"/>
    <mergeCell ref="AJ113:AJ114"/>
    <mergeCell ref="X3:X15"/>
    <mergeCell ref="X46:X52"/>
    <mergeCell ref="X53:X63"/>
    <mergeCell ref="AL115:AL116"/>
    <mergeCell ref="AL113:AL114"/>
    <mergeCell ref="R28:R29"/>
    <mergeCell ref="AL28:AL29"/>
    <mergeCell ref="AC85:AC89"/>
    <mergeCell ref="AD85:AD89"/>
    <mergeCell ref="AE4:AE15"/>
    <mergeCell ref="AJ16:AJ25"/>
    <mergeCell ref="AF4:AF15"/>
    <mergeCell ref="AI4:AI15"/>
    <mergeCell ref="Q26:Q27"/>
    <mergeCell ref="Q28:Q29"/>
    <mergeCell ref="O85:O89"/>
    <mergeCell ref="Q30:Q42"/>
    <mergeCell ref="Y46:Y52"/>
    <mergeCell ref="AJ66:AJ75"/>
    <mergeCell ref="AE66:AE75"/>
    <mergeCell ref="AC64:AC75"/>
    <mergeCell ref="Z64:Z75"/>
    <mergeCell ref="X64:X75"/>
    <mergeCell ref="AA30:AA34"/>
    <mergeCell ref="AC28:AC29"/>
    <mergeCell ref="AC30:AC34"/>
    <mergeCell ref="AD28:AD29"/>
    <mergeCell ref="AG30:AG34"/>
    <mergeCell ref="AJ53:AJ54"/>
    <mergeCell ref="AB26:AB42"/>
    <mergeCell ref="Z43:Z45"/>
    <mergeCell ref="Z46:Z52"/>
    <mergeCell ref="AE46:AE52"/>
    <mergeCell ref="AA26:AA27"/>
    <mergeCell ref="AA28:AA29"/>
    <mergeCell ref="I64:I84"/>
    <mergeCell ref="J64:J84"/>
    <mergeCell ref="L64:L84"/>
    <mergeCell ref="M64:M84"/>
    <mergeCell ref="N76:N84"/>
    <mergeCell ref="O76:O84"/>
    <mergeCell ref="P76:P84"/>
    <mergeCell ref="O64:O75"/>
    <mergeCell ref="G128:G131"/>
    <mergeCell ref="H128:H132"/>
    <mergeCell ref="L97:L99"/>
    <mergeCell ref="L100:L105"/>
    <mergeCell ref="M97:M99"/>
    <mergeCell ref="M100:M105"/>
    <mergeCell ref="H106:H112"/>
    <mergeCell ref="M106:M112"/>
    <mergeCell ref="O106:O112"/>
    <mergeCell ref="N106:N112"/>
    <mergeCell ref="G97:G99"/>
    <mergeCell ref="G100:G105"/>
    <mergeCell ref="H97:H99"/>
    <mergeCell ref="H100:H105"/>
    <mergeCell ref="I97:I99"/>
    <mergeCell ref="I100:I105"/>
    <mergeCell ref="G120:G121"/>
    <mergeCell ref="G106:G112"/>
    <mergeCell ref="K90:K96"/>
    <mergeCell ref="J97:J99"/>
    <mergeCell ref="J100:J105"/>
    <mergeCell ref="K133:K134"/>
    <mergeCell ref="H133:H134"/>
    <mergeCell ref="H135:H136"/>
    <mergeCell ref="H137:H140"/>
    <mergeCell ref="I117:I119"/>
    <mergeCell ref="I120:I121"/>
    <mergeCell ref="I125:I127"/>
    <mergeCell ref="I133:I134"/>
    <mergeCell ref="I106:I112"/>
    <mergeCell ref="J117:J119"/>
    <mergeCell ref="K117:K119"/>
    <mergeCell ref="I128:I132"/>
    <mergeCell ref="J120:J121"/>
    <mergeCell ref="K120:K121"/>
    <mergeCell ref="J133:J134"/>
    <mergeCell ref="H3:H45"/>
    <mergeCell ref="I3:I45"/>
    <mergeCell ref="J3:J45"/>
    <mergeCell ref="K3:K45"/>
    <mergeCell ref="L3:L45"/>
    <mergeCell ref="G3:G45"/>
    <mergeCell ref="N178:O178"/>
    <mergeCell ref="B176:B178"/>
    <mergeCell ref="H157:H158"/>
    <mergeCell ref="I157:I158"/>
    <mergeCell ref="I135:I136"/>
    <mergeCell ref="F90:F112"/>
    <mergeCell ref="I85:I87"/>
    <mergeCell ref="K85:K87"/>
    <mergeCell ref="K64:K84"/>
    <mergeCell ref="H85:H87"/>
    <mergeCell ref="H113:H115"/>
    <mergeCell ref="H117:H119"/>
    <mergeCell ref="H120:H121"/>
    <mergeCell ref="H125:H127"/>
    <mergeCell ref="K97:K99"/>
    <mergeCell ref="K100:K105"/>
    <mergeCell ref="G113:G115"/>
    <mergeCell ref="L120:L121"/>
  </mergeCells>
  <phoneticPr fontId="4"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LUZ  MARINA SEVERICHE MONROY</cp:lastModifiedBy>
  <cp:lastPrinted>2021-10-05T14:57:24Z</cp:lastPrinted>
  <dcterms:created xsi:type="dcterms:W3CDTF">2021-01-25T13:58:29Z</dcterms:created>
  <dcterms:modified xsi:type="dcterms:W3CDTF">2022-01-28T23:57:46Z</dcterms:modified>
</cp:coreProperties>
</file>