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luzma\OneDrive\Documentos\PLANES DE ACCION-2020\"/>
    </mc:Choice>
  </mc:AlternateContent>
  <xr:revisionPtr revIDLastSave="0" documentId="8_{9FFFFCAE-6805-42A5-89C0-D69440BD820C}" xr6:coauthVersionLast="45" xr6:coauthVersionMax="45" xr10:uidLastSave="{00000000-0000-0000-0000-000000000000}"/>
  <bookViews>
    <workbookView xWindow="-110" yWindow="-110" windowWidth="19420" windowHeight="10420" xr2:uid="{00000000-000D-0000-FFFF-FFFF00000000}"/>
  </bookViews>
  <sheets>
    <sheet name=" PLAN DE ACCIÓN 2020" sheetId="1" r:id="rId1"/>
    <sheet name="Hoja1" sheetId="2" r:id="rId2"/>
  </sheets>
  <definedNames>
    <definedName name="_Hlk49970378" localSheetId="0">' PLAN DE ACCIÓN 2020'!$O$13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I4" i="2" s="1"/>
  <c r="F12" i="2"/>
  <c r="I7" i="2" l="1"/>
  <c r="E6" i="2"/>
  <c r="F7" i="2" s="1"/>
  <c r="AB10" i="1" l="1"/>
  <c r="AB12" i="1"/>
  <c r="AB13" i="1"/>
  <c r="A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4" authorId="0" shapeId="0" xr:uid="{00000000-0006-0000-0000-000001000000}">
      <text>
        <r>
          <rPr>
            <b/>
            <sz val="9"/>
            <color indexed="81"/>
            <rFont val="Tahoma"/>
            <family val="2"/>
          </rPr>
          <t>Usuario:</t>
        </r>
        <r>
          <rPr>
            <sz val="9"/>
            <color indexed="81"/>
            <rFont val="Tahoma"/>
            <family val="2"/>
          </rPr>
          <t xml:space="preserve">
AL CUATRIENIO</t>
        </r>
      </text>
    </comment>
    <comment ref="S4" authorId="0" shapeId="0" xr:uid="{00000000-0006-0000-00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t>
        </r>
      </text>
    </comment>
  </commentList>
</comments>
</file>

<file path=xl/sharedStrings.xml><?xml version="1.0" encoding="utf-8"?>
<sst xmlns="http://schemas.openxmlformats.org/spreadsheetml/2006/main" count="320" uniqueCount="171">
  <si>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</si>
  <si>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</si>
  <si>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</si>
  <si>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</si>
  <si>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</si>
  <si>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</si>
  <si>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</si>
  <si>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</si>
  <si>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</si>
  <si>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</si>
  <si>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</si>
  <si>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Objetivo del proyecto</t>
  </si>
  <si>
    <t>ACTIVIDADES DE PROYECTO</t>
  </si>
  <si>
    <t>Valor Absoluto de la Actividad del  Proyecto 2020-2023</t>
  </si>
  <si>
    <t xml:space="preserve">Fecha de inicio </t>
  </si>
  <si>
    <t xml:space="preserve">Fecha de Terminación </t>
  </si>
  <si>
    <t>Porcentaje de avance</t>
  </si>
  <si>
    <t xml:space="preserve">DEPENDENCIA RESPONSABLE </t>
  </si>
  <si>
    <t>NOMBRE DEL RESPONSABLE</t>
  </si>
  <si>
    <t>Fuente de Financiación</t>
  </si>
  <si>
    <t>Rubro Presupuestal</t>
  </si>
  <si>
    <t>Código Presupuestal</t>
  </si>
  <si>
    <t>Apropiación Definitiva
(en pesos)</t>
  </si>
  <si>
    <t>Observación</t>
  </si>
  <si>
    <t xml:space="preserve">RESILIENTE </t>
  </si>
  <si>
    <t xml:space="preserve">VIVIENDA PARA TODOS </t>
  </si>
  <si>
    <t>JUNTOS POR UNA VIVIENDA DIGNA</t>
  </si>
  <si>
    <t>CASA DIGNA VIDA DIGNA</t>
  </si>
  <si>
    <t xml:space="preserve">MEJORO MI CASA  COMPROMISO DE TODOS </t>
  </si>
  <si>
    <t xml:space="preserve">¡MI CASA A LO LEGAL! -  LEGALIZACIÓN Y TITULACIÓN DE PREDIOS </t>
  </si>
  <si>
    <t xml:space="preserve">NUMERO DE VIVIENDAS MEJORDAS SECTOR URBANO </t>
  </si>
  <si>
    <t xml:space="preserve">DEFICIT CUANTITATIVO DE VIVIENDA DISMINUIDO  EN EL DISTRITO DE CARTAGENA </t>
  </si>
  <si>
    <t xml:space="preserve">DEFICIT CUALITATIVO VIVIENDA DISMINUIDO EN EL DISTRITO DE CARTAGENA </t>
  </si>
  <si>
    <t xml:space="preserve">DEFICIT  DE LEGALIZACION Y TITULACION DE PREDIOS  DISMINUIDO EN EL DISTRITO DE CARTAGENA </t>
  </si>
  <si>
    <t>NÚMERO DE SUBSIDIOS DE VIVIENDA NUEVA ADJUDICADOS</t>
  </si>
  <si>
    <t>36.794 HOGARES SIN VIVIENDA</t>
  </si>
  <si>
    <t>DISMINUCION DE 13,6% DEL DIFICIT CUANTITATIVO DE VIVIENDA CON SUBSIDIOS ADJUDICADOS 
(5.000)</t>
  </si>
  <si>
    <t>DISMINUCION DEL 23,4% DEL DIFICIT CUALITATIVO  DE VIVIENDA  
(4.500)</t>
  </si>
  <si>
    <t>DISMINUCION DEL 30.5% DEL DEFICIT  DE LEGALIZACION Y TITULACION DE PREDIOS (4.500)</t>
  </si>
  <si>
    <t>ND</t>
  </si>
  <si>
    <t xml:space="preserve"> 3.500 VIVIENDAS MEJORADAS  EN ZONA   URBANA DEL DISTRITO DE CARTAGENA</t>
  </si>
  <si>
    <t>1.000  VIVIENDAS MEJORADAS ZONA   RURAL  E INSULAR DEL DISTRITO DE CARTAGENA</t>
  </si>
  <si>
    <t>NUMERO DE VIVIENDAS MEJORDAS SECTOR RURAL  E INSULAR</t>
  </si>
  <si>
    <t>NUMERO DE PREDIOS LEGALZADOS Y/O TITULADOS</t>
  </si>
  <si>
    <t xml:space="preserve">4.500 PREDIOS LEGALIZADOS Y/O TITULADOSEN EL DISTRITO DE CARTAGENA </t>
  </si>
  <si>
    <t>UN LUGAR APTO PARA MI HOGAR</t>
  </si>
  <si>
    <t>NUMERO DE INSTRUMENTOS Y /O DIAGNOSTICOS QUE IDENTIFIQUEN AREAS DISPONIBLES PARA LA CONSTRUCCION DE VIVIENDAS VIS Y/O VIP</t>
  </si>
  <si>
    <t>(2) DOCUMENTOS TECNICOS, INSTRUMENTOS Y/O DIAGNOSTICOS  DESTINADOS A IDENTIFCAR SUELOS DISPONIBLES PARA LA CONSTRUCCIÓN DE VIVIENDAS VIS Y/O VIP EN ELDISTRITO DE CARTAGENA DE INDIAS</t>
  </si>
  <si>
    <t>(1) DOCUMENTO GENERAL Y (3) INFORMES DE SEGUIMIENTO PARA LA MEDICION DE LAS NECESIDADES HABITACIONLES (MINH)</t>
  </si>
  <si>
    <t>(1) DOCUMENTO GENERAL Y (3) INFORMES DE SEGUIMIENTO</t>
  </si>
  <si>
    <t xml:space="preserve">DIRECCION  TECNICA </t>
  </si>
  <si>
    <t xml:space="preserve">OFICINA ASESORA JURIDICA </t>
  </si>
  <si>
    <t>OFICINA ASESORA DE PLANEACION</t>
  </si>
  <si>
    <t>AGOSTO DE 2020</t>
  </si>
  <si>
    <t>ELVIA CABALLERO</t>
  </si>
  <si>
    <t>ISABEL DIAZ</t>
  </si>
  <si>
    <t>URIEL DE ARCO</t>
  </si>
  <si>
    <t>ICLD</t>
  </si>
  <si>
    <t>IPU</t>
  </si>
  <si>
    <t>RENDIMIENTO FINANCIEROS IPU CORVIVIENDA</t>
  </si>
  <si>
    <t xml:space="preserve">CONSTRUCCIÓN VIVIENDA NUEVA </t>
  </si>
  <si>
    <t>CONSTRUCCIÓN VIVIENDA NUEVA CASA PA´MI GENTE PASACABALLO ( CAMINOS DEL CERRO)</t>
  </si>
  <si>
    <t>CONSTRUCCIÓN VIIVENDA NUEVA BAHÍA SAN CARLOS</t>
  </si>
  <si>
    <t>REUBICACION SAN FRANCISCO</t>
  </si>
  <si>
    <t>ENERO DE 2020</t>
  </si>
  <si>
    <t xml:space="preserve">VIGENCIA  ANTERIOR </t>
  </si>
  <si>
    <t xml:space="preserve">CONSTRUCCIÓN VIVIENDA NUEVA CASA PA´MI GENTE FLOR DE LA ESPERANZA </t>
  </si>
  <si>
    <t xml:space="preserve">TERMINACION DEL PROYECTO  Y ENTREGA DE LA PROPIEDAD HORIZONTAL </t>
  </si>
  <si>
    <t>COMPRA Y ENTREGA DE VIVIENDA USADA</t>
  </si>
  <si>
    <t>02-001-06-20-01-05-01-01</t>
  </si>
  <si>
    <t>02-039-06-20-01-05-01-02</t>
  </si>
  <si>
    <t>02-039-06-20-01-05-01-01</t>
  </si>
  <si>
    <t>02-039-06-20-01-05-01-03</t>
  </si>
  <si>
    <t>02-039-06-20-01-05-02-06</t>
  </si>
  <si>
    <t>02-039-06-20-01-05-02-07</t>
  </si>
  <si>
    <t>02-039-06-20-01-05-03-09</t>
  </si>
  <si>
    <t>02-039-06-20-01-05-05-04</t>
  </si>
  <si>
    <t>02-039-06-20-01-05-02-08</t>
  </si>
  <si>
    <t>CONSTRUCCIÓN VIVIENDA NUEVA CASA PA´MI GENTE BICENTENARIO MANZANA 72</t>
  </si>
  <si>
    <t>37 VIVIENDAS ENTREGADAS</t>
  </si>
  <si>
    <t>TERMINAR DE ENTREGAR LAS VIVIENDAS</t>
  </si>
  <si>
    <t xml:space="preserve">TERMINACIÓN OBRAS DEL PROYECTO , LEGALIZACIÓN DE SUBSIDIOS ADJUDICADOS  Y POR ADJUDICAR   </t>
  </si>
  <si>
    <t>VIVIENDA USADAS</t>
  </si>
  <si>
    <t xml:space="preserve">ADJUDICACION DE 5.000 SUBSIDIOS DE  VIVIENDA NUEVA PARA LA POBLACION DE LOS ESTRATOS 1, 2 Y 3 </t>
  </si>
  <si>
    <t xml:space="preserve">VIGENCIA  ANTERIOR
(CREDITO) </t>
  </si>
  <si>
    <t>CREDITO</t>
  </si>
  <si>
    <t>RESUMEN META 2020</t>
  </si>
  <si>
    <t># DE SUBSIDIOS ADJUDICADOS PARA VIVIENDA NUEVA</t>
  </si>
  <si>
    <t># DE VIVIENDAS ENTREGADAS</t>
  </si>
  <si>
    <t>CIUDADELA LA PAZ ETAPA 1 Y 2</t>
  </si>
  <si>
    <t>BICENTENARIO MZ 72</t>
  </si>
  <si>
    <t>PROGRAMA CASA DIGNA VIDA DIGNA</t>
  </si>
  <si>
    <t>CONVENIO CORVIVIENDA MINISTERIO DE AGRICULTURA</t>
  </si>
  <si>
    <t># DE MEJORAMIENTOS RURALES REALIZADOS</t>
  </si>
  <si>
    <t xml:space="preserve"># DE LEGALIZACIONES Y/O TITULACIONES ENTREGADAS </t>
  </si>
  <si>
    <t>RECURSOS IPU DIFERENTES LOCALIDADES DISTRITO DE CARTAGENA</t>
  </si>
  <si>
    <t xml:space="preserve"># DE ESTUDIOS O DIAGNÓSTICOS </t>
  </si>
  <si>
    <t>BAHÍA SAN CARLOS SE ENCUENTRA PROYECTADO REALIZARLO EN EL BARRIO EL CAMPESTRE EN UN LOTE DE PROPIEDAD DE CORVIVIENDA. EL CUAL CONTARÁ CON 714 APARTAMENTOS DE 60 MT2, 5 TORRES DE 21 PISOS. EL COSTO DE LA VIVIENDA AL  AÑO 2018 ERA DE $108.000.000  SE REQUIERE DE LA TERMINACIÓN DE LAS OBRAS CIVILES DEL PROYECTO LAS CUALES SE ENCUENTRAN AL 20% EN AVANCE.</t>
  </si>
  <si>
    <t xml:space="preserve">CONVENIO CON LA SECRETARIQA DEL INTERIOR LA CUAL  ASIGNA UNOS RECURSOS. PARA LOS DAMNIFICADOS DE SAN FRANCISCO DE LOS RECURSOS DISPONIBLE SE ESTIMÓ QUE SE PODIAN COMPRAR 5 VIVIENDAS A DICIEMBRE 2020. </t>
  </si>
  <si>
    <t>PLAN DE ACCIÓN 2020  CORVIVIENDA</t>
  </si>
  <si>
    <t>MEJORAMIENTO  DE LAS CONDICIONES DE HABITABILIDAD PARA LA POBLACIÓN  BENEFICIADA DEL SECTOR URBANO DEL PROGRAMA MEJORO MI CASA, COMPROMISO DE TODOS   IPU -15%</t>
  </si>
  <si>
    <t>MEJORAMIENTO  DE LAS CONDICIONES DE HABITABILIDAD PARA LA POBLACIÓN  BENEFICIADA DEL SECTOR RURAL DEL PROGRAMA MEJORO MI CASA, COMPROMISO DE TODOS  IPU -15%</t>
  </si>
  <si>
    <r>
      <t xml:space="preserve">APLICACIÓN   DE SUBSIDIOS  E INICIACIÓN  DE VIVIENDAS PARA LA POBLACIÓN BENEFICIADA DEL PROGRAMA JUNTOS POR UNA VIVIENDA DIGNA-    </t>
    </r>
    <r>
      <rPr>
        <b/>
        <sz val="9"/>
        <color theme="1"/>
        <rFont val="Calibri"/>
        <family val="2"/>
        <scheme val="minor"/>
      </rPr>
      <t>- CIUDADELA LA PAZ ETAPA3, 4 Y 5</t>
    </r>
  </si>
  <si>
    <r>
      <t>TITULACIÓN Y//O LEGALIZACIÓN DE PREDIOS PARA LA POBLACIÓN BENEFICIADA  DEL PROGRAMA</t>
    </r>
    <r>
      <rPr>
        <b/>
        <sz val="9"/>
        <color theme="1"/>
        <rFont val="Calibri"/>
        <family val="2"/>
        <scheme val="minor"/>
      </rPr>
      <t xml:space="preserve"> ¡MI CASA A LO LEGAL</t>
    </r>
    <r>
      <rPr>
        <sz val="9"/>
        <color theme="1"/>
        <rFont val="Calibri"/>
        <family val="2"/>
        <scheme val="minor"/>
      </rPr>
      <t>! -    IPU -15%</t>
    </r>
  </si>
  <si>
    <r>
      <t xml:space="preserve">TITULACIÓN Y//O LEGALIZACIÓN DE PREDIOS PARA LA POBLACIÓN BENEFICIADA  DEL PROGRAMA </t>
    </r>
    <r>
      <rPr>
        <b/>
        <sz val="9"/>
        <color theme="1"/>
        <rFont val="Calibri"/>
        <family val="2"/>
        <scheme val="minor"/>
      </rPr>
      <t xml:space="preserve">¡MI CASA A LO LEGAL  </t>
    </r>
    <r>
      <rPr>
        <sz val="9"/>
        <color theme="1"/>
        <rFont val="Calibri"/>
        <family val="2"/>
        <scheme val="minor"/>
      </rPr>
      <t>-RENDIMIENTO FINANCIEROS IPU CORVIVIENDA</t>
    </r>
  </si>
  <si>
    <r>
      <t xml:space="preserve">ELABORACIÓN DE ESTUDIOS Y ADQUISICIÓN DE TIERRAS  PARA LA CONSTRUCCIÓN DE VIVIENDAS VIS/VIP DEL PROGRAMA </t>
    </r>
    <r>
      <rPr>
        <b/>
        <sz val="9"/>
        <color theme="1"/>
        <rFont val="Calibri"/>
        <family val="2"/>
        <scheme val="minor"/>
      </rPr>
      <t>UN LUGAR APTO PARA MI HOGAR</t>
    </r>
    <r>
      <rPr>
        <sz val="9"/>
        <color theme="1"/>
        <rFont val="Calibri"/>
        <family val="2"/>
        <scheme val="minor"/>
      </rPr>
      <t xml:space="preserve">  IPU -15%</t>
    </r>
  </si>
  <si>
    <t xml:space="preserve">JUNTOS POR UNA VIVIENDA DIGNA - VIVIENDAS INICIADAS POBREZA EXTREMA ICLD </t>
  </si>
  <si>
    <t>JUNTOS POR UNA VIVIENDA DIGNA - VIVIENDAS INICIADAS POBREZA EXTREMA IPU -15%</t>
  </si>
  <si>
    <t>JUNTOS POR UNA VIVIENDA DIGNA - VIVIENDAS INICIADAS IPU -15%</t>
  </si>
  <si>
    <t>JUNTOS POR UNA VIVIENDA DIGNA VIVIENDAS INICIADAS VICTIMAS DEL CONFLICTO ARMADO (IPU-15%)</t>
  </si>
  <si>
    <r>
      <t xml:space="preserve">APLICACIÓN DE SUBSIDIOS  E INICIACIÓN  DE VIVIENDAS PARA LA POBLACIÓN BENEFICIADA DEL PROGRAMA JUNTOS POR UNA VIVIENDA DIGNA </t>
    </r>
    <r>
      <rPr>
        <b/>
        <sz val="9"/>
        <color theme="1"/>
        <rFont val="Calibri"/>
        <family val="2"/>
        <scheme val="minor"/>
      </rPr>
      <t xml:space="preserve"> DAMNIFICADOS CIUDADELA LA PAZ  ETAPA 1 Y 2</t>
    </r>
    <r>
      <rPr>
        <sz val="9"/>
        <color theme="1"/>
        <rFont val="Calibri"/>
        <family val="2"/>
        <scheme val="minor"/>
      </rPr>
      <t xml:space="preserve"> </t>
    </r>
    <r>
      <rPr>
        <b/>
        <sz val="9"/>
        <color theme="1"/>
        <rFont val="Calibri"/>
        <family val="2"/>
        <scheme val="minor"/>
      </rPr>
      <t>IPU-15%</t>
    </r>
  </si>
  <si>
    <r>
      <t xml:space="preserve">APLICACIÓN DE SUBSIDIOS  E INICIACIÓN  DE VIVIENDAS PARA LA POBLACIÓN BENEFICIADA DEL PROGRAMA JUNTOS POR UNA VIVIENDA DIGNA </t>
    </r>
    <r>
      <rPr>
        <b/>
        <sz val="9"/>
        <color theme="1"/>
        <rFont val="Calibri"/>
        <family val="2"/>
        <scheme val="minor"/>
      </rPr>
      <t>POBREZA EXTREMA CIUDADELA LA PAZ  ETAPA 1 Y 2 IPU</t>
    </r>
    <r>
      <rPr>
        <sz val="9"/>
        <color theme="1"/>
        <rFont val="Calibri"/>
        <family val="2"/>
        <scheme val="minor"/>
      </rPr>
      <t xml:space="preserve"> </t>
    </r>
    <r>
      <rPr>
        <b/>
        <sz val="9"/>
        <color theme="1"/>
        <rFont val="Calibri"/>
        <family val="2"/>
        <scheme val="minor"/>
      </rPr>
      <t>-15%</t>
    </r>
  </si>
  <si>
    <t>CON ESTOS RECURSOS ASIGNADOS SE PROYECTA  A DICIEMBRE DE 2020 ADJUDICAR 447 SUBSIDIOS DE VIVIENDA NUEVA PARA POBLACIÓN DAMNIFICADA. LOS CUALES HACEN PARTE DE LOS 688 SUBSIDIOS A ADJUDICAR EN EL PROYECTO CIUDADELA LA PAZ ETAPAS 1 Y 2.</t>
  </si>
  <si>
    <t>CON ESTOS RECURSOS ASIGNADOS SE PROYECTA  A DICIEMBRE DE 2020 ADJUDICAR 90 SUBSIDIOS DE VIVIENDA NUEVA PARA POBLACIÓN VÍCTIMA DEL CONFLICTO ARMADO. LOS CUALES HACEN PARTE DE LOS 688 SUBSIDIOS A ADJUDICAR EN EL PROYECTO CIUDADELA LA PAZ ETAPAS 1 Y 2.</t>
  </si>
  <si>
    <t xml:space="preserve">PROYECTO DEL ACUERDO 004 CON EL CONCEJO DISTRITAL  DE CARTAGENA . EL DISTRITO Y CORVIVIENDA  PARA CONSTRUIR  Y ENTREGAR 1.824 UNIDAES HABITACIONALES- (CREDITO)
A DICIEMBRE 2020 SE PROYECTAN LA ASIGNACIÓN DE 1.030 SUBSIDIOS DE VIVIENDA EN CIUDADELA LA PAZ  ETAPA 3, 4 Y 5.     ESTOS 1030 SUBSIDIOS QUEDAN DISTRIBUIDOS ASÍ :                            POBREZA EXTREMA   588                                                                                     DAMNIFICADOS 297          CLASE TRABAJADORA 48                              VICTIMAS DEL CONFLICTO ARMADO  97
</t>
  </si>
  <si>
    <t xml:space="preserve">MEJORO MI CASA, COMPROMISO DE TODOS SECTOR URBANO IPU - 15% </t>
  </si>
  <si>
    <t xml:space="preserve">MEJORO MI CASA, COMPROMISO DE TODOS SECTOR RURAL IPU - 15% </t>
  </si>
  <si>
    <t>UN LUGAR APTO PARA MI HOGAR ADQUISICIÓN DE TIERRAS IPU-15%</t>
  </si>
  <si>
    <t>¡MI CAS A LO LEGAL! - LEGALIZACIÓN Y TITULACIÓN DE PREDIOS IPU-15%</t>
  </si>
  <si>
    <t>¡MI CAS A LO LEGAL! - LEGALIZACIÓN Y TITULACIÓN DE PREDIOS  RENDIMIENTOS FINANCIEROS IPU CORVIVIENDA</t>
  </si>
  <si>
    <t>MI CASA, MI ENTORNO, MI HABITAT- MEDICIÓN INTEGRAL DE LAS NECESIDADES HABITACIONALES (MINH) ESTUDIO Y CONSULTORIA</t>
  </si>
  <si>
    <t># DE MEJORAMIENTOS URBANOS</t>
  </si>
  <si>
    <t xml:space="preserve">1 ESTUDIO PARA EL PROGRAMA UN LUGAR APTO PARA MI HOGAR                            </t>
  </si>
  <si>
    <t xml:space="preserve">CIUDADELA LA PAZ ETAPA  ETAPA 3,4 Y 5 </t>
  </si>
  <si>
    <t>vivienda nueva</t>
  </si>
  <si>
    <t>legalización</t>
  </si>
  <si>
    <t>02-149-06-20-01-05-03-08</t>
  </si>
  <si>
    <t>2020-13001-0152</t>
  </si>
  <si>
    <t>2020-13001-0153</t>
  </si>
  <si>
    <t>2020-13001-0154</t>
  </si>
  <si>
    <t>2020-13001-0155</t>
  </si>
  <si>
    <t>2020-13001-0156</t>
  </si>
  <si>
    <t>Reducir el déficit habitacional cuantitativo de la población vulnerable objetivo
del Distrito Turístico y Cultural de Cartagena de Indias.</t>
  </si>
  <si>
    <t>Reducir el déficit habitacional cualitativo de los hogares con necesidades básicas
insatisfechas de habitabilidad del Distrito Turístico y Cultural de Cartagena de
Indias.</t>
  </si>
  <si>
    <t>Reducir el déficit de legalización y titulación de predios en situación de ilegalidad en el Distrito Turístico y Cultural de Cartagena de Indias.</t>
  </si>
  <si>
    <t>Adquirir terrenos aptos para la construcción de viviendas VIS/VIP en el Distrito Turístico y Cultural de Cartagena de Indias.</t>
  </si>
  <si>
    <t>Realizar Medición Integral de las Necesidades Habitacionales –MINH- y Plan Maestro de Vivienda de Cartagena, como resultado de un proceso de investigación
socioeconómica, jurídica y físico espacial.</t>
  </si>
  <si>
    <r>
      <t>APLICACIÓN A SUBSIDIOS  E INICIACIÓN  DE VIVIENDAS PARA LA POBLACIÓN BENEFICIADA DEL PROGRAMA JUNTOS POR UNA VIVIENDA DIGNA-</t>
    </r>
    <r>
      <rPr>
        <b/>
        <sz val="9"/>
        <color theme="1"/>
        <rFont val="Calibri"/>
        <family val="2"/>
        <scheme val="minor"/>
      </rPr>
      <t xml:space="preserve"> POBREZA EXTREMA CIUDADELA LA PAZ  ETAPA 1 Y 2 ICLD </t>
    </r>
  </si>
  <si>
    <r>
      <t>APLICACIÓN  DE SUBSIDIOS  E INICIACIÓN  DE VIVIENDAS PARA LA POBLACIÓN BENEFICIADA DEL PROGRAMA JUNTOS POR UNA VIVIENDA DIGNA</t>
    </r>
    <r>
      <rPr>
        <b/>
        <sz val="9"/>
        <color theme="1"/>
        <rFont val="Calibri"/>
        <family val="2"/>
        <scheme val="minor"/>
      </rPr>
      <t xml:space="preserve"> VICTIMAS DEL CONFLICTO ARMADO CIUDADELA LA PAZ  ETAPA 1 Y 2 (IPU-15%)</t>
    </r>
  </si>
  <si>
    <t>1. ADJUDICAR 42 SUBSIDIOS DE VIVIENDA NUEVA PARA LA POBLACIÓN VULNERABLE DE POBREZA EXTREMA EN EL PROYECTO CIUDADELA LA PAZ ETAPAS 1 Y 2.</t>
  </si>
  <si>
    <t xml:space="preserve">1. OTORGAR 165 TITULOS DE PROPIEDAD Y LEGALIZACIÓN DE PREDIOS. </t>
  </si>
  <si>
    <t xml:space="preserve">1. OTORGAR 835 TITULOS DE PROPIEDAD Y LEGALIZACIÓN DE PREDIOS. </t>
  </si>
  <si>
    <t>1. ADJUDICAR 447 SUBSIDIOS DE VIVIENDA NUEVA EN EL PROYECTO CIUDADELA LA PAZ ETAPAS 1 Y 2.</t>
  </si>
  <si>
    <t>1. ADJUDICAR 109 SUBSIDIOS DE VIVIENDA NUEVA PARA LA POBLACIÓN VULNERABLE DE POBREZA EXTREMA EN EL PROYECTO CIUDADELA LA PAZ ETAPAS 1 Y 2.</t>
  </si>
  <si>
    <t>1. ADJUDICAR 90 SUBSIDIOS DE VIVIENDA NUEVA PARA LA POBLACIÓN VULNERABLE DE VICTIMAS DEL CONFLICTO ARMÁDO EN EL PROYECTO CIUDADELA LA PAZ ETAPAS 1 Y 2.</t>
  </si>
  <si>
    <t>1. REALIZAR 55 MEJORAS DE VIVIENDA EN ZONA RURAL E INSULAR DEL DISTRITO DE CARTAGENA EN EL MARCO DEL PROYECTO CONVENIO MINISTERIO DE AGRICULTURA – CORVIVIENDA EN LOS CORREGIMIENTOS DE BAYUNCA, MEMBRILLAL Y PASACABALLOS.</t>
  </si>
  <si>
    <t>1. REALIZAR ALISTAMIENTO Y CARACTERIZACIONES A DIFERENTES POBLACIONALES.  
2. BRINDAR SOPORTE TECNOLÓGICO PARA LA REALIZACIÓN DE ESTUDIOS.</t>
  </si>
  <si>
    <t>1. REALIZAR 132 MEJORAS DE VIVIENDA EN EL SECTOR URBANO DEL DISTRITO DE CARTAGENA PERTENECIENTES AL PROGRAMA CASA DIGNA VIDA DIGNA.</t>
  </si>
  <si>
    <t>1. REALIZAR 1868 MEJORAS DE VIVIENDA   EN EL SECTOR URBANO DEL DISTRITO DE CARTAGENA EN EL  MARCO DEL  PROGRAMA  CASA DIGNA VIDA DIGNA.</t>
  </si>
  <si>
    <t xml:space="preserve">1. ADJUDICAR 1030 SUBSIDIOS DE VIVIENDA NUEVA SEGÚN PROYECTO DEL ACUERDO 004 CON EL CONCEJO DISTRITAL  DE CARTAGENA, EL DISTRITO Y CORVIVIENDA </t>
  </si>
  <si>
    <t>CON ESTOS RECURSOS ASIGNADOS SE REALIZARAN 62 MEJORAMIENTOS DE VIVIENDAS EN ZONA RUAL EN EL MARCO DEL PROYECTO CONVENIO MINISTERIO DE AGRICULTURA - CORVIVIENDA. EN LOS CORREGIMIENTOS DE BAYUNCA, MEMBRILLAL Y PASACABALLOS</t>
  </si>
  <si>
    <t>CON LOS RECURSOS ASIGNADOS   SE REALIZARAN 20 MEJORAMIENTOEN LA ZONA URBANA DEL DISTRITO DE CARTAGENA DE INDIAS Y SE REALIZARA UN ACOMPAÑAMIENTO SOCIO ECONOMICO Y TECNICO Y EN LA REALIZACION DE LOS MEJORAMIENTOS DENTRO DE MARCO DEL  CONVENIO 008 ENTRE CORVIVIENDA- MINVIVIENDA Y FINDETER .</t>
  </si>
  <si>
    <t>CON EL PRESUPUESTO ASIGNADO  PARA LA VIGENCIA 2020 SE REALIZARÁN 650 LEGALIZACIÓN Y TITULACIÓN DE PREDIOS. ADEMÁS SE LEGALIZARAN: PROPI EDAD HORIZONTAL DEL PROYECTO FLOR DE LA ESPERANZA. EN BICENTENARIO MZ 72 HACEN FALTA VIVIENDAS POR LEGALIZAR</t>
  </si>
  <si>
    <t>0.3</t>
  </si>
  <si>
    <t>1. DEFINIR CRONOGRAMA PARA OBTENER TODOS LOS ANTECEDENTES, ANALISIS DE TITULO, ESTUDIOS PREVIOS O CONSULTORIA.   2. ANALISIS DE LOS TERRERNOS QUE POSEE CORVIVIENDA       3.  REVISAR HISTORICO DE TODOS LOSPREDIOS PRIVADOS DEL DISTRITO Y VERIFICAR CUALES TERRONOS ESTAN APTOS PARA LA CONTREUCCION DE VIVIENDA VIS .    4. ADQUIRIR SUELO DISPONIBLE MEDIANTE CONVENIO CON LA FUNDACION MARIO SANTO DOMINGO  MACRO PROYECTO BICENTENARIO</t>
  </si>
  <si>
    <t xml:space="preserve"> LOS RECURSOS ASIGNADOS PARA EL  PROGRAMA UN LUGAR APTO PARA MI HOGAR  SE DESTINARÁN EN LA REALIZACION DE UNA ETAPA PREPARATORIA A ESTE DOCUMENTO QUE NOS PERMITIRA IDENTIFICAR  EL SUELO APTO PARA LA CONSTRUCCION DE VIVENDA DE INTERES SOCIAl</t>
  </si>
  <si>
    <t>1718 SUBSIDIOS ASIGNADOS</t>
  </si>
  <si>
    <t>562 SUBSIDIOS DE MEJORAMIENTOS DE VIVIENDA SECTOR URBANO Y RURAL</t>
  </si>
  <si>
    <t>650 TITULACIONES Y LEGALIZACION EN EL DISTROTO DE CARTAGENA DE INDIAS</t>
  </si>
  <si>
    <t>VIGENCIA  CUATRIENIO ANTERIOR</t>
  </si>
  <si>
    <t xml:space="preserve">                                                                                                                                                       PROYECTO DE LA VIGENCIA DEL 2016                                                               VIVIENDAS CONSTRUIDAS: 338 VIP                                      
SUBSIDIOS VIP OFERTADOS Y ASIGNADOS: 298                          SUBSIDIOS  PARA  DAMNIFICADOS SAN FRANCISCO: 40                                                                                                                     EL PROYECTO ESTÁ UBICADO EN BICENTENARIO MANZANA 72              SUBSIDIO PARCIAL : 28,000.000 POR PARTE DE CORVIVIENDA  Y 20.000.000 POR EL BENEFICIARIO.                                     
FALTAN 37 VIVIENDAS POR ENTREGAR Y LEGALIZAR </t>
  </si>
  <si>
    <t>PROYECTO DE LA VIGENCIA DEL 2016 EN DONDE SE OFERTARON 224 APARTAMENTOS. 191VIVIENDAS ENTREGADAS MEDIANTE ACTAS EN ARCHIVO DE DIRECCIÓN TÉCNICA . A DICIEMBRE SE PROYECTA LEGALIZARY/O TITULARIZAR LOS 224 PREDIOS, LA PROPIEDAD HORIZONTAL, EL PAGO DE LA VIGILANCIA, ARREGLO DE ELEMENTOS DE AREAS COMUNES Y ADECUACIÓN DE AL GUNOS APARTAMENTOS, MEJORAMIENTOS LOCATIVOS DE LA INFRAESTRUCTURA DE AREAS COMUNES, ENTRE OTROS.</t>
  </si>
  <si>
    <t xml:space="preserve">PROYECTO DE LA VIGENCIA DEL 2016                                                      SUBSIDIOS OFERTADOS: 432                                                      
EN PROCESO DE ASIGNACION DE LOS 432 SUBSIDIOS  UBICADAS EN CAMINOS DEL CERRO PASACABALLO.  SUBSIDIO PARCIAL 10.000.000 POR PARTE DE CORVIVIENDA. 144 VIVIENDAS CONSTRUIDAS                                                                                                                                   SE REQUIERE DE LA TERMINACIÓN DE LAS OBRAS CIVILES DEL PROYECTO.  ACTUALMENTE HAY  144 APARTAMENTOS CONSTRUIDOS </t>
  </si>
  <si>
    <t>ISABEL DIAZ, URIEL DE ARCO</t>
  </si>
  <si>
    <t>T</t>
  </si>
  <si>
    <t>MI CASA, MI ENTORNO MI HABITAT</t>
  </si>
  <si>
    <t>ELABORACIÓN DE ESTUDIOS DIAGNOSTICOS PARA LA MEDICIÓN INTEGRAL DE LAS NECESIDADES HABITACIONALES DE LA POBLACIÓN MENOS FAVORECIDA DEL DISTRITO DE CARTAGENA DE INDIAS</t>
  </si>
  <si>
    <t xml:space="preserve">NUMERO DE DOCUMENTOS, ESTUDIOS O INFORMES REALZADOS PARA MEDICION  INTEGRAL DE LAS NECESIDADES HABITACIONALES  (MINH) </t>
  </si>
  <si>
    <t xml:space="preserve">ESTOS RECURSOS ASIGNADOS SE DESTINARAN PARA REALIZAR EL ALISTAMIENTO, CARACTERIZACIÓN DE LOS DIFERENTES GRUPOS POBLACIONALES  Y ADECUACIÓN TECNOLÓGICA DEL OBSERVATORIO DE VIVIENDA EN EL PROGRAMA MI CASA , MI  ENTORNO , MI HABITAT </t>
  </si>
  <si>
    <t>CON ESTOS RECURSOS ASIGNADOS SE PROYECTA  A DICIEMBRE DE 2020 ADJUDICAR 151 SUBSIDIOS DE VIVIENDA NUEVA PARA POBLACIÓN EXTREMA POBREZA. LOS CUALES HACEN PARTE DE LOS 688 SUBSIDIOS A ADJUDICAR EN EL PROYECTO CIUDADELA LA PAZ ETAPAS 1 Y 2.</t>
  </si>
  <si>
    <t>Código de proyecto BPIN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</si>
</sst>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0.00_-;\-&quot;$&quot;* #,##0.00_-;_-&quot;$&quot;* &quot;-&quot;??_-;_-@_-"/>
    <numFmt numFmtId="165" formatCode="_-* #,##0_-;\-* #,##0_-;_-* &quot;-&quot;??_-;_-@_-"/>
    <numFmt numFmtId="166" formatCode="_-&quot;$&quot;* #,##0_-;\-&quot;$&quot;* #,##0_-;_-&quot;$&quot;* &quot;-&quot;??_-;_-@_-"/>
    <numFmt numFmtId="167" formatCode="_-[$$-240A]\ * #,##0_-;\-[$$-240A]\ * #,##0_-;_-[$$-240A]\ * &quot;-&quot;??_-;_-@_-"/>
  </numFmts>
  <fonts count="1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9"/>
      <color theme="1"/>
      <name val="Arial"/>
      <family val="2"/>
    </font>
    <font>
      <sz val="9"/>
      <name val="Arial"/>
      <family val="2"/>
    </font>
    <font>
      <sz val="14"/>
      <color theme="1"/>
      <name val="Calibri"/>
      <family val="2"/>
      <scheme val="minor"/>
    </font>
    <font>
      <sz val="9"/>
      <name val="Calibri"/>
      <family val="2"/>
      <scheme val="minor"/>
    </font>
    <font>
      <sz val="12"/>
      <color theme="1"/>
      <name val="Calibri"/>
      <family val="2"/>
      <scheme val="minor"/>
    </font>
    <font>
      <sz val="16"/>
      <color theme="1"/>
      <name val="Calibri"/>
      <family val="2"/>
      <scheme val="minor"/>
    </font>
    <font>
      <b/>
      <sz val="9"/>
      <color theme="1"/>
      <name val="Calibri"/>
      <family val="2"/>
      <scheme val="minor"/>
    </font>
    <font>
      <sz val="20"/>
      <color theme="1"/>
      <name val="Calibri"/>
      <family val="2"/>
      <scheme val="minor"/>
    </font>
    <font>
      <sz val="9"/>
      <color rgb="FF00B0F0"/>
      <name val="Calibri"/>
      <family val="2"/>
      <scheme val="minor"/>
    </font>
    <font>
      <sz val="9"/>
      <color rgb="FF00B0F0"/>
      <name val="Arial"/>
      <family val="2"/>
    </font>
  </fonts>
  <fills count="11">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cellStyleXfs>
  <cellXfs count="9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7"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wrapText="1"/>
    </xf>
    <xf numFmtId="0" fontId="5" fillId="0" borderId="1" xfId="0" applyFont="1" applyBorder="1"/>
    <xf numFmtId="0" fontId="5" fillId="0" borderId="1" xfId="0" applyFont="1" applyBorder="1" applyAlignment="1">
      <alignment vertical="center"/>
    </xf>
    <xf numFmtId="0" fontId="5" fillId="0" borderId="1" xfId="0" applyFont="1" applyBorder="1" applyAlignment="1">
      <alignment horizontal="center"/>
    </xf>
    <xf numFmtId="0" fontId="5" fillId="0" borderId="1" xfId="0" applyFont="1" applyBorder="1" applyAlignment="1">
      <alignment horizontal="center" vertical="center"/>
    </xf>
    <xf numFmtId="166" fontId="5" fillId="0" borderId="1" xfId="2" applyNumberFormat="1" applyFont="1" applyFill="1" applyBorder="1" applyAlignment="1">
      <alignment horizontal="center" vertical="center"/>
    </xf>
    <xf numFmtId="17" fontId="5" fillId="0" borderId="1" xfId="0" applyNumberFormat="1" applyFont="1" applyBorder="1" applyAlignment="1">
      <alignment horizontal="center" vertical="center"/>
    </xf>
    <xf numFmtId="0" fontId="5" fillId="0" borderId="0" xfId="0" applyFont="1"/>
    <xf numFmtId="0" fontId="5" fillId="2" borderId="1" xfId="0" applyFont="1" applyFill="1" applyBorder="1"/>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5" fillId="2" borderId="1" xfId="1" applyNumberFormat="1" applyFont="1" applyFill="1" applyBorder="1" applyAlignment="1">
      <alignment vertical="center"/>
    </xf>
    <xf numFmtId="0" fontId="0" fillId="0" borderId="0" xfId="0" applyAlignment="1">
      <alignment horizontal="center" vertical="center" wrapText="1"/>
    </xf>
    <xf numFmtId="0" fontId="9" fillId="0" borderId="1" xfId="0" applyFont="1" applyBorder="1" applyAlignment="1">
      <alignment horizontal="center" vertical="center" wrapText="1"/>
    </xf>
    <xf numFmtId="166" fontId="5" fillId="0" borderId="0" xfId="2" applyNumberFormat="1" applyFont="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10" fillId="0" borderId="1" xfId="0" applyFont="1" applyBorder="1" applyAlignment="1">
      <alignment wrapText="1"/>
    </xf>
    <xf numFmtId="17" fontId="5" fillId="0" borderId="1" xfId="0" applyNumberFormat="1" applyFont="1" applyFill="1" applyBorder="1" applyAlignment="1">
      <alignment horizontal="center" vertical="center" wrapText="1"/>
    </xf>
    <xf numFmtId="0" fontId="11" fillId="0" borderId="2" xfId="0" applyFont="1" applyBorder="1" applyAlignment="1"/>
    <xf numFmtId="0" fontId="11" fillId="0" borderId="7" xfId="0" applyFont="1" applyBorder="1" applyAlignment="1"/>
    <xf numFmtId="0" fontId="11" fillId="0" borderId="4" xfId="0" applyFont="1" applyBorder="1" applyAlignment="1"/>
    <xf numFmtId="166" fontId="5" fillId="0" borderId="1" xfId="2" applyNumberFormat="1" applyFont="1" applyFill="1" applyBorder="1" applyAlignment="1">
      <alignment horizontal="center" vertical="center" wrapText="1"/>
    </xf>
    <xf numFmtId="166" fontId="0" fillId="0" borderId="0" xfId="0" applyNumberFormat="1"/>
    <xf numFmtId="166" fontId="5" fillId="0" borderId="3" xfId="2" applyNumberFormat="1" applyFont="1" applyFill="1" applyBorder="1" applyAlignment="1">
      <alignment horizontal="center" vertical="center"/>
    </xf>
    <xf numFmtId="0" fontId="0" fillId="0" borderId="1" xfId="0" applyBorder="1"/>
    <xf numFmtId="166" fontId="0" fillId="7" borderId="1" xfId="0" applyNumberFormat="1" applyFill="1" applyBorder="1"/>
    <xf numFmtId="0" fontId="0" fillId="7" borderId="1" xfId="0" applyFill="1" applyBorder="1"/>
    <xf numFmtId="166" fontId="5" fillId="7" borderId="1" xfId="2" applyNumberFormat="1" applyFont="1" applyFill="1" applyBorder="1" applyAlignment="1">
      <alignment horizontal="center" vertical="center"/>
    </xf>
    <xf numFmtId="167" fontId="0" fillId="7" borderId="1" xfId="0" applyNumberFormat="1" applyFill="1" applyBorder="1"/>
    <xf numFmtId="1" fontId="0" fillId="8" borderId="1" xfId="0" applyNumberFormat="1" applyFill="1" applyBorder="1"/>
    <xf numFmtId="1"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5" fillId="9" borderId="1" xfId="0" applyFont="1" applyFill="1" applyBorder="1" applyAlignment="1">
      <alignment vertical="center" wrapText="1"/>
    </xf>
    <xf numFmtId="0" fontId="13" fillId="0" borderId="7" xfId="0" applyFont="1" applyBorder="1" applyAlignment="1"/>
    <xf numFmtId="0" fontId="9" fillId="0" borderId="1" xfId="0" applyFont="1" applyBorder="1" applyAlignment="1">
      <alignment horizontal="left" vertical="center" wrapText="1"/>
    </xf>
    <xf numFmtId="166" fontId="9" fillId="0" borderId="1" xfId="2" applyNumberFormat="1" applyFont="1" applyFill="1" applyBorder="1" applyAlignment="1">
      <alignment horizontal="center" vertical="center"/>
    </xf>
    <xf numFmtId="0" fontId="5" fillId="9" borderId="0" xfId="0" applyFont="1" applyFill="1"/>
    <xf numFmtId="166" fontId="5" fillId="9" borderId="0" xfId="2" applyNumberFormat="1" applyFont="1" applyFill="1" applyAlignment="1">
      <alignment horizontal="center" vertical="center"/>
    </xf>
    <xf numFmtId="1" fontId="9" fillId="0" borderId="1" xfId="3" applyNumberFormat="1" applyFont="1" applyFill="1" applyBorder="1" applyAlignment="1">
      <alignment horizontal="center" vertical="center"/>
    </xf>
    <xf numFmtId="0" fontId="5" fillId="9" borderId="1" xfId="0" applyFont="1" applyFill="1" applyBorder="1" applyAlignment="1">
      <alignment horizontal="center" vertical="center" wrapText="1"/>
    </xf>
    <xf numFmtId="3" fontId="5" fillId="9" borderId="1" xfId="0" applyNumberFormat="1" applyFont="1" applyFill="1" applyBorder="1" applyAlignment="1">
      <alignment horizontal="center" vertical="center" wrapText="1"/>
    </xf>
    <xf numFmtId="165" fontId="5" fillId="9" borderId="1" xfId="1" applyNumberFormat="1"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0" fontId="9" fillId="9" borderId="1" xfId="0" applyFont="1" applyFill="1" applyBorder="1" applyAlignment="1">
      <alignment horizontal="left" vertical="center" wrapText="1"/>
    </xf>
    <xf numFmtId="0" fontId="5" fillId="9" borderId="1" xfId="0" applyFont="1" applyFill="1" applyBorder="1" applyAlignment="1">
      <alignment horizontal="center" vertical="center"/>
    </xf>
    <xf numFmtId="17" fontId="5" fillId="9" borderId="1" xfId="0" applyNumberFormat="1" applyFont="1" applyFill="1" applyBorder="1" applyAlignment="1">
      <alignment horizontal="center" vertical="center" wrapText="1"/>
    </xf>
    <xf numFmtId="0" fontId="5" fillId="9" borderId="1" xfId="0" applyFont="1" applyFill="1" applyBorder="1"/>
    <xf numFmtId="0" fontId="5" fillId="9" borderId="1" xfId="0" applyFont="1" applyFill="1" applyBorder="1" applyAlignment="1">
      <alignment wrapText="1"/>
    </xf>
    <xf numFmtId="17" fontId="5" fillId="9" borderId="1" xfId="0" applyNumberFormat="1" applyFont="1" applyFill="1" applyBorder="1" applyAlignment="1">
      <alignment horizontal="center" vertical="center"/>
    </xf>
    <xf numFmtId="0" fontId="5" fillId="9" borderId="1" xfId="0" applyFont="1" applyFill="1" applyBorder="1" applyAlignment="1">
      <alignment vertical="center"/>
    </xf>
    <xf numFmtId="0" fontId="15"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166" fontId="5" fillId="0" borderId="3" xfId="2" applyNumberFormat="1" applyFont="1" applyFill="1" applyBorder="1" applyAlignment="1">
      <alignment horizontal="center" vertical="center" wrapText="1"/>
    </xf>
    <xf numFmtId="166" fontId="5" fillId="0" borderId="8" xfId="2" applyNumberFormat="1" applyFont="1" applyFill="1" applyBorder="1" applyAlignment="1">
      <alignment horizontal="center" vertical="center" wrapText="1"/>
    </xf>
    <xf numFmtId="1" fontId="9" fillId="0" borderId="9" xfId="2" applyNumberFormat="1" applyFont="1" applyFill="1" applyBorder="1" applyAlignment="1">
      <alignment horizontal="center" vertical="center" wrapText="1"/>
    </xf>
    <xf numFmtId="1" fontId="9" fillId="0" borderId="8" xfId="2"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1" fontId="9" fillId="0" borderId="3" xfId="2" applyNumberFormat="1" applyFont="1" applyFill="1" applyBorder="1" applyAlignment="1">
      <alignment horizontal="center" vertical="center" wrapText="1"/>
    </xf>
  </cellXfs>
  <cellStyles count="4">
    <cellStyle name="Millares" xfId="1" builtinId="3"/>
    <cellStyle name="Millares [0]" xfId="3"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D3" zoomScaleNormal="100" workbookViewId="0">
      <pane ySplit="2" topLeftCell="A5" activePane="bottomLeft" state="frozen"/>
      <selection activeCell="C3" sqref="C3"/>
      <selection pane="bottomLeft" activeCell="J16" sqref="J16"/>
    </sheetView>
  </sheetViews>
  <sheetFormatPr baseColWidth="10" defaultRowHeight="14.5" x14ac:dyDescent="0.35"/>
  <cols>
    <col min="1" max="1" width="27.26953125" customWidth="1"/>
    <col min="2" max="2" width="13.81640625" customWidth="1"/>
    <col min="3" max="3" width="27.81640625" customWidth="1"/>
    <col min="4" max="4" width="9.7265625" customWidth="1"/>
    <col min="5" max="5" width="25.81640625" style="7" customWidth="1"/>
    <col min="6" max="6" width="20" style="7" customWidth="1"/>
    <col min="7" max="7" width="24" customWidth="1"/>
    <col min="8" max="8" width="14" customWidth="1"/>
    <col min="9" max="9" width="30.453125" customWidth="1"/>
    <col min="10" max="10" width="15.26953125" style="7" customWidth="1"/>
    <col min="11" max="11" width="18.1796875" customWidth="1"/>
    <col min="12" max="12" width="39.26953125" style="7" customWidth="1"/>
    <col min="13" max="13" width="26.54296875" bestFit="1" customWidth="1"/>
    <col min="14" max="14" width="27.453125" customWidth="1"/>
    <col min="15" max="15" width="33.54296875" style="7" customWidth="1"/>
    <col min="16" max="16" width="13.26953125" customWidth="1"/>
    <col min="17" max="17" width="15" style="7" customWidth="1"/>
    <col min="18" max="18" width="12.26953125" customWidth="1"/>
    <col min="19" max="19" width="16.1796875" customWidth="1"/>
    <col min="20" max="20" width="13.1796875" customWidth="1"/>
    <col min="21" max="21" width="15.7265625" customWidth="1"/>
    <col min="22" max="22" width="13.81640625" style="19" customWidth="1"/>
    <col min="23" max="23" width="18.81640625" customWidth="1"/>
    <col min="24" max="24" width="30.26953125" customWidth="1"/>
    <col min="25" max="25" width="26.7265625" customWidth="1"/>
    <col min="26" max="26" width="53.54296875" style="32" customWidth="1"/>
    <col min="27" max="27" width="11.453125" customWidth="1"/>
    <col min="28" max="28" width="13.54296875" style="19" bestFit="1" customWidth="1"/>
    <col min="29" max="30" width="11.453125" customWidth="1"/>
  </cols>
  <sheetData>
    <row r="1" spans="1:28" hidden="1" x14ac:dyDescent="0.35"/>
    <row r="2" spans="1:28" hidden="1" x14ac:dyDescent="0.35"/>
    <row r="3" spans="1:28" ht="27.75" customHeight="1" x14ac:dyDescent="0.6">
      <c r="A3" s="41"/>
      <c r="B3" s="42"/>
      <c r="C3" s="42"/>
      <c r="D3" s="42"/>
      <c r="E3" s="42"/>
      <c r="F3" s="42"/>
      <c r="G3" s="42"/>
      <c r="H3" s="42"/>
      <c r="I3" s="42"/>
      <c r="J3" s="42"/>
      <c r="K3" s="42"/>
      <c r="L3" s="42"/>
      <c r="M3" s="42"/>
      <c r="N3" s="42"/>
      <c r="O3" s="56" t="s">
        <v>99</v>
      </c>
      <c r="P3" s="42"/>
      <c r="Q3" s="42"/>
      <c r="R3" s="42"/>
      <c r="S3" s="42"/>
      <c r="T3" s="42"/>
      <c r="U3" s="42"/>
      <c r="V3" s="42"/>
      <c r="W3" s="42"/>
      <c r="X3" s="42"/>
      <c r="Y3" s="42"/>
      <c r="Z3" s="43"/>
    </row>
    <row r="4" spans="1:28" ht="78.75" customHeight="1" x14ac:dyDescent="0.35">
      <c r="A4" s="1" t="s">
        <v>0</v>
      </c>
      <c r="B4" s="1" t="s">
        <v>1</v>
      </c>
      <c r="C4" s="1" t="s">
        <v>2</v>
      </c>
      <c r="D4" s="1" t="s">
        <v>3</v>
      </c>
      <c r="E4" s="1" t="s">
        <v>4</v>
      </c>
      <c r="F4" s="1" t="s">
        <v>5</v>
      </c>
      <c r="G4" s="1" t="s">
        <v>6</v>
      </c>
      <c r="H4" s="1" t="s">
        <v>3</v>
      </c>
      <c r="I4" s="2" t="s">
        <v>7</v>
      </c>
      <c r="J4" s="3" t="s">
        <v>8</v>
      </c>
      <c r="K4" s="3" t="s">
        <v>9</v>
      </c>
      <c r="L4" s="3" t="s">
        <v>10</v>
      </c>
      <c r="M4" s="3" t="s">
        <v>170</v>
      </c>
      <c r="N4" s="3" t="s">
        <v>11</v>
      </c>
      <c r="O4" s="3" t="s">
        <v>12</v>
      </c>
      <c r="P4" s="1" t="s">
        <v>13</v>
      </c>
      <c r="Q4" s="3" t="s">
        <v>14</v>
      </c>
      <c r="R4" s="3" t="s">
        <v>15</v>
      </c>
      <c r="S4" s="3" t="s">
        <v>16</v>
      </c>
      <c r="T4" s="3" t="s">
        <v>17</v>
      </c>
      <c r="U4" s="3" t="s">
        <v>18</v>
      </c>
      <c r="V4" s="3" t="s">
        <v>19</v>
      </c>
      <c r="W4" s="3" t="s">
        <v>22</v>
      </c>
      <c r="X4" s="3" t="s">
        <v>20</v>
      </c>
      <c r="Y4" s="3" t="s">
        <v>21</v>
      </c>
      <c r="Z4" s="3" t="s">
        <v>23</v>
      </c>
    </row>
    <row r="5" spans="1:28" s="27" customFormat="1" ht="79.5" customHeight="1" x14ac:dyDescent="0.3">
      <c r="A5" s="8" t="s">
        <v>24</v>
      </c>
      <c r="B5" s="8" t="s">
        <v>25</v>
      </c>
      <c r="C5" s="8" t="s">
        <v>31</v>
      </c>
      <c r="D5" s="9">
        <v>36794</v>
      </c>
      <c r="E5" s="10" t="s">
        <v>36</v>
      </c>
      <c r="F5" s="15" t="s">
        <v>26</v>
      </c>
      <c r="G5" s="10" t="s">
        <v>34</v>
      </c>
      <c r="H5" s="10" t="s">
        <v>35</v>
      </c>
      <c r="I5" s="8" t="s">
        <v>83</v>
      </c>
      <c r="J5" s="11">
        <v>5000</v>
      </c>
      <c r="K5" s="82">
        <v>151</v>
      </c>
      <c r="L5" s="5" t="s">
        <v>137</v>
      </c>
      <c r="M5" s="53" t="s">
        <v>127</v>
      </c>
      <c r="N5" s="5" t="s">
        <v>132</v>
      </c>
      <c r="O5" s="57" t="s">
        <v>143</v>
      </c>
      <c r="P5" s="92" t="s">
        <v>156</v>
      </c>
      <c r="Q5" s="26" t="s">
        <v>53</v>
      </c>
      <c r="R5" s="40">
        <v>44166</v>
      </c>
      <c r="S5" s="24"/>
      <c r="T5" s="8" t="s">
        <v>50</v>
      </c>
      <c r="U5" s="22" t="s">
        <v>54</v>
      </c>
      <c r="V5" s="24" t="s">
        <v>57</v>
      </c>
      <c r="W5" s="25">
        <v>2417868727</v>
      </c>
      <c r="X5" s="44" t="s">
        <v>106</v>
      </c>
      <c r="Y5" s="12" t="s">
        <v>69</v>
      </c>
      <c r="Z5" s="84" t="s">
        <v>169</v>
      </c>
      <c r="AB5" s="34"/>
    </row>
    <row r="6" spans="1:28" s="27" customFormat="1" ht="78.75" customHeight="1" x14ac:dyDescent="0.3">
      <c r="A6" s="8" t="s">
        <v>24</v>
      </c>
      <c r="B6" s="8" t="s">
        <v>25</v>
      </c>
      <c r="C6" s="8" t="s">
        <v>31</v>
      </c>
      <c r="D6" s="9">
        <v>36794</v>
      </c>
      <c r="E6" s="10" t="s">
        <v>36</v>
      </c>
      <c r="F6" s="15" t="s">
        <v>26</v>
      </c>
      <c r="G6" s="10" t="s">
        <v>34</v>
      </c>
      <c r="H6" s="10" t="s">
        <v>35</v>
      </c>
      <c r="I6" s="8" t="s">
        <v>83</v>
      </c>
      <c r="J6" s="11">
        <v>5000</v>
      </c>
      <c r="K6" s="83"/>
      <c r="L6" s="5" t="s">
        <v>111</v>
      </c>
      <c r="M6" s="53" t="s">
        <v>127</v>
      </c>
      <c r="N6" s="20" t="s">
        <v>132</v>
      </c>
      <c r="O6" s="57" t="s">
        <v>139</v>
      </c>
      <c r="P6" s="88"/>
      <c r="Q6" s="26" t="s">
        <v>53</v>
      </c>
      <c r="R6" s="40">
        <v>44166</v>
      </c>
      <c r="S6" s="21"/>
      <c r="T6" s="8" t="s">
        <v>50</v>
      </c>
      <c r="U6" s="22" t="s">
        <v>54</v>
      </c>
      <c r="V6" s="24" t="s">
        <v>58</v>
      </c>
      <c r="W6" s="25">
        <v>920699505</v>
      </c>
      <c r="X6" s="8" t="s">
        <v>107</v>
      </c>
      <c r="Y6" s="12" t="s">
        <v>71</v>
      </c>
      <c r="Z6" s="85"/>
      <c r="AB6" s="34"/>
    </row>
    <row r="7" spans="1:28" s="27" customFormat="1" ht="60" x14ac:dyDescent="0.3">
      <c r="A7" s="8" t="s">
        <v>24</v>
      </c>
      <c r="B7" s="8" t="s">
        <v>25</v>
      </c>
      <c r="C7" s="8" t="s">
        <v>31</v>
      </c>
      <c r="D7" s="9">
        <v>36794</v>
      </c>
      <c r="E7" s="10" t="s">
        <v>36</v>
      </c>
      <c r="F7" s="15" t="s">
        <v>26</v>
      </c>
      <c r="G7" s="10" t="s">
        <v>34</v>
      </c>
      <c r="H7" s="10" t="s">
        <v>35</v>
      </c>
      <c r="I7" s="8" t="s">
        <v>83</v>
      </c>
      <c r="J7" s="11">
        <v>5000</v>
      </c>
      <c r="K7" s="14">
        <v>447</v>
      </c>
      <c r="L7" s="5" t="s">
        <v>110</v>
      </c>
      <c r="M7" s="53" t="s">
        <v>127</v>
      </c>
      <c r="N7" s="20" t="s">
        <v>132</v>
      </c>
      <c r="O7" s="57" t="s">
        <v>142</v>
      </c>
      <c r="P7" s="88"/>
      <c r="Q7" s="26" t="s">
        <v>53</v>
      </c>
      <c r="R7" s="40">
        <v>44166</v>
      </c>
      <c r="S7" s="21"/>
      <c r="T7" s="8" t="s">
        <v>50</v>
      </c>
      <c r="U7" s="22" t="s">
        <v>54</v>
      </c>
      <c r="V7" s="24" t="s">
        <v>58</v>
      </c>
      <c r="W7" s="25">
        <v>2559686808</v>
      </c>
      <c r="X7" s="44" t="s">
        <v>108</v>
      </c>
      <c r="Y7" s="12" t="s">
        <v>70</v>
      </c>
      <c r="Z7" s="8" t="s">
        <v>112</v>
      </c>
      <c r="AB7" s="34"/>
    </row>
    <row r="8" spans="1:28" s="27" customFormat="1" ht="77.25" customHeight="1" x14ac:dyDescent="0.3">
      <c r="A8" s="8" t="s">
        <v>24</v>
      </c>
      <c r="B8" s="8" t="s">
        <v>25</v>
      </c>
      <c r="C8" s="8" t="s">
        <v>31</v>
      </c>
      <c r="D8" s="9">
        <v>36794</v>
      </c>
      <c r="E8" s="10" t="s">
        <v>36</v>
      </c>
      <c r="F8" s="15" t="s">
        <v>26</v>
      </c>
      <c r="G8" s="10" t="s">
        <v>34</v>
      </c>
      <c r="H8" s="10" t="s">
        <v>35</v>
      </c>
      <c r="I8" s="8" t="s">
        <v>83</v>
      </c>
      <c r="J8" s="11">
        <v>5000</v>
      </c>
      <c r="K8" s="77">
        <v>90</v>
      </c>
      <c r="L8" s="5" t="s">
        <v>138</v>
      </c>
      <c r="M8" s="53" t="s">
        <v>127</v>
      </c>
      <c r="N8" s="20" t="s">
        <v>132</v>
      </c>
      <c r="O8" s="57" t="s">
        <v>144</v>
      </c>
      <c r="P8" s="88"/>
      <c r="Q8" s="26" t="s">
        <v>53</v>
      </c>
      <c r="R8" s="40">
        <v>44166</v>
      </c>
      <c r="S8" s="21"/>
      <c r="T8" s="8" t="s">
        <v>50</v>
      </c>
      <c r="U8" s="22" t="s">
        <v>54</v>
      </c>
      <c r="V8" s="24" t="s">
        <v>58</v>
      </c>
      <c r="W8" s="25">
        <v>2559686807.7600002</v>
      </c>
      <c r="X8" s="12" t="s">
        <v>109</v>
      </c>
      <c r="Y8" s="13" t="s">
        <v>72</v>
      </c>
      <c r="Z8" s="33" t="s">
        <v>113</v>
      </c>
      <c r="AB8" s="34"/>
    </row>
    <row r="9" spans="1:28" s="59" customFormat="1" ht="120" x14ac:dyDescent="0.3">
      <c r="A9" s="62" t="s">
        <v>24</v>
      </c>
      <c r="B9" s="62" t="s">
        <v>25</v>
      </c>
      <c r="C9" s="62" t="s">
        <v>31</v>
      </c>
      <c r="D9" s="63">
        <v>36794</v>
      </c>
      <c r="E9" s="64" t="s">
        <v>36</v>
      </c>
      <c r="F9" s="15" t="s">
        <v>26</v>
      </c>
      <c r="G9" s="64" t="s">
        <v>34</v>
      </c>
      <c r="H9" s="64" t="s">
        <v>35</v>
      </c>
      <c r="I9" s="62" t="s">
        <v>83</v>
      </c>
      <c r="J9" s="63">
        <v>5000</v>
      </c>
      <c r="K9" s="78">
        <v>1030</v>
      </c>
      <c r="L9" s="62" t="s">
        <v>102</v>
      </c>
      <c r="M9" s="65" t="s">
        <v>127</v>
      </c>
      <c r="N9" s="62" t="s">
        <v>132</v>
      </c>
      <c r="O9" s="66" t="s">
        <v>149</v>
      </c>
      <c r="P9" s="89"/>
      <c r="Q9" s="67" t="s">
        <v>64</v>
      </c>
      <c r="R9" s="68">
        <v>44166</v>
      </c>
      <c r="S9" s="62"/>
      <c r="T9" s="62" t="s">
        <v>50</v>
      </c>
      <c r="U9" s="67" t="s">
        <v>54</v>
      </c>
      <c r="V9" s="67" t="s">
        <v>85</v>
      </c>
      <c r="W9" s="62" t="s">
        <v>84</v>
      </c>
      <c r="X9" s="69"/>
      <c r="Y9" s="69"/>
      <c r="Z9" s="62" t="s">
        <v>114</v>
      </c>
      <c r="AB9" s="60"/>
    </row>
    <row r="10" spans="1:28" s="27" customFormat="1" ht="84" x14ac:dyDescent="0.3">
      <c r="A10" s="8" t="s">
        <v>24</v>
      </c>
      <c r="B10" s="8" t="s">
        <v>25</v>
      </c>
      <c r="C10" s="8" t="s">
        <v>32</v>
      </c>
      <c r="D10" s="9">
        <v>19258</v>
      </c>
      <c r="E10" s="10" t="s">
        <v>37</v>
      </c>
      <c r="F10" s="16" t="s">
        <v>28</v>
      </c>
      <c r="G10" s="10" t="s">
        <v>30</v>
      </c>
      <c r="H10" s="9">
        <v>19258</v>
      </c>
      <c r="I10" s="13" t="s">
        <v>40</v>
      </c>
      <c r="J10" s="11">
        <v>3500</v>
      </c>
      <c r="K10" s="74">
        <v>20</v>
      </c>
      <c r="L10" s="5" t="s">
        <v>100</v>
      </c>
      <c r="M10" s="53" t="s">
        <v>128</v>
      </c>
      <c r="N10" s="8" t="s">
        <v>133</v>
      </c>
      <c r="O10" s="57" t="s">
        <v>147</v>
      </c>
      <c r="P10" s="92" t="s">
        <v>157</v>
      </c>
      <c r="Q10" s="26" t="s">
        <v>53</v>
      </c>
      <c r="R10" s="40">
        <v>44166</v>
      </c>
      <c r="S10" s="21"/>
      <c r="T10" s="8" t="s">
        <v>50</v>
      </c>
      <c r="U10" s="22" t="s">
        <v>54</v>
      </c>
      <c r="V10" s="24" t="s">
        <v>58</v>
      </c>
      <c r="W10" s="86">
        <v>1580975497</v>
      </c>
      <c r="X10" s="13" t="s">
        <v>115</v>
      </c>
      <c r="Y10" s="8" t="s">
        <v>73</v>
      </c>
      <c r="Z10" s="84" t="s">
        <v>151</v>
      </c>
      <c r="AB10" s="34">
        <f>+W10/K10</f>
        <v>79048774.849999994</v>
      </c>
    </row>
    <row r="11" spans="1:28" s="59" customFormat="1" ht="96" customHeight="1" x14ac:dyDescent="0.3">
      <c r="A11" s="62" t="s">
        <v>24</v>
      </c>
      <c r="B11" s="62" t="s">
        <v>25</v>
      </c>
      <c r="C11" s="62" t="s">
        <v>32</v>
      </c>
      <c r="D11" s="63">
        <v>19258</v>
      </c>
      <c r="E11" s="64" t="s">
        <v>37</v>
      </c>
      <c r="F11" s="16" t="s">
        <v>28</v>
      </c>
      <c r="G11" s="64" t="s">
        <v>30</v>
      </c>
      <c r="H11" s="63">
        <v>19258</v>
      </c>
      <c r="I11" s="62" t="s">
        <v>40</v>
      </c>
      <c r="J11" s="63">
        <v>3500</v>
      </c>
      <c r="K11" s="75">
        <v>480</v>
      </c>
      <c r="L11" s="62" t="s">
        <v>27</v>
      </c>
      <c r="M11" s="65" t="s">
        <v>128</v>
      </c>
      <c r="N11" s="62" t="s">
        <v>133</v>
      </c>
      <c r="O11" s="66" t="s">
        <v>148</v>
      </c>
      <c r="P11" s="88"/>
      <c r="Q11" s="71"/>
      <c r="R11" s="68">
        <v>44166</v>
      </c>
      <c r="S11" s="69"/>
      <c r="T11" s="62"/>
      <c r="U11" s="72"/>
      <c r="V11" s="67" t="s">
        <v>58</v>
      </c>
      <c r="W11" s="87"/>
      <c r="X11" s="70"/>
      <c r="Y11" s="69"/>
      <c r="Z11" s="85"/>
      <c r="AB11" s="60"/>
    </row>
    <row r="12" spans="1:28" s="27" customFormat="1" ht="84" x14ac:dyDescent="0.3">
      <c r="A12" s="8" t="s">
        <v>24</v>
      </c>
      <c r="B12" s="8" t="s">
        <v>25</v>
      </c>
      <c r="C12" s="8" t="s">
        <v>32</v>
      </c>
      <c r="D12" s="9">
        <v>19258</v>
      </c>
      <c r="E12" s="10" t="s">
        <v>37</v>
      </c>
      <c r="F12" s="16" t="s">
        <v>28</v>
      </c>
      <c r="G12" s="10" t="s">
        <v>42</v>
      </c>
      <c r="H12" s="9">
        <v>19258</v>
      </c>
      <c r="I12" s="8" t="s">
        <v>41</v>
      </c>
      <c r="J12" s="11">
        <v>1000</v>
      </c>
      <c r="K12" s="76">
        <v>62</v>
      </c>
      <c r="L12" s="5" t="s">
        <v>101</v>
      </c>
      <c r="M12" s="53" t="s">
        <v>128</v>
      </c>
      <c r="N12" s="8" t="s">
        <v>133</v>
      </c>
      <c r="O12" s="57" t="s">
        <v>145</v>
      </c>
      <c r="P12" s="89"/>
      <c r="Q12" s="26" t="s">
        <v>53</v>
      </c>
      <c r="R12" s="40">
        <v>44166</v>
      </c>
      <c r="S12" s="21"/>
      <c r="T12" s="8" t="s">
        <v>50</v>
      </c>
      <c r="U12" s="22" t="s">
        <v>54</v>
      </c>
      <c r="V12" s="24" t="s">
        <v>58</v>
      </c>
      <c r="W12" s="25">
        <v>627960549</v>
      </c>
      <c r="X12" s="13" t="s">
        <v>116</v>
      </c>
      <c r="Y12" s="13" t="s">
        <v>74</v>
      </c>
      <c r="Z12" s="8" t="s">
        <v>150</v>
      </c>
      <c r="AB12" s="34">
        <f>+W12/K12</f>
        <v>10128395.951612903</v>
      </c>
    </row>
    <row r="13" spans="1:28" s="27" customFormat="1" ht="48" x14ac:dyDescent="0.3">
      <c r="A13" s="8" t="s">
        <v>24</v>
      </c>
      <c r="B13" s="8" t="s">
        <v>25</v>
      </c>
      <c r="C13" s="8" t="s">
        <v>33</v>
      </c>
      <c r="D13" s="9">
        <v>14770</v>
      </c>
      <c r="E13" s="10" t="s">
        <v>38</v>
      </c>
      <c r="F13" s="79" t="s">
        <v>29</v>
      </c>
      <c r="G13" s="10" t="s">
        <v>43</v>
      </c>
      <c r="H13" s="9">
        <v>14770</v>
      </c>
      <c r="I13" s="8" t="s">
        <v>44</v>
      </c>
      <c r="J13" s="11">
        <v>4500</v>
      </c>
      <c r="K13" s="90">
        <v>650</v>
      </c>
      <c r="L13" s="5" t="s">
        <v>103</v>
      </c>
      <c r="M13" s="53" t="s">
        <v>129</v>
      </c>
      <c r="N13" s="8" t="s">
        <v>134</v>
      </c>
      <c r="O13" s="57" t="s">
        <v>141</v>
      </c>
      <c r="P13" s="88" t="s">
        <v>158</v>
      </c>
      <c r="Q13" s="26" t="s">
        <v>53</v>
      </c>
      <c r="R13" s="40">
        <v>44166</v>
      </c>
      <c r="S13" s="21"/>
      <c r="T13" s="8" t="s">
        <v>51</v>
      </c>
      <c r="U13" s="24" t="s">
        <v>55</v>
      </c>
      <c r="V13" s="24" t="s">
        <v>58</v>
      </c>
      <c r="W13" s="25">
        <v>630421465</v>
      </c>
      <c r="X13" s="44" t="s">
        <v>118</v>
      </c>
      <c r="Y13" s="13" t="s">
        <v>75</v>
      </c>
      <c r="Z13" s="84" t="s">
        <v>152</v>
      </c>
      <c r="AB13" s="34" t="e">
        <f>+W13/#REF!</f>
        <v>#REF!</v>
      </c>
    </row>
    <row r="14" spans="1:28" s="27" customFormat="1" ht="48" x14ac:dyDescent="0.3">
      <c r="A14" s="8" t="s">
        <v>24</v>
      </c>
      <c r="B14" s="8" t="s">
        <v>25</v>
      </c>
      <c r="C14" s="8" t="s">
        <v>33</v>
      </c>
      <c r="D14" s="9">
        <v>14770</v>
      </c>
      <c r="E14" s="10" t="s">
        <v>38</v>
      </c>
      <c r="F14" s="79" t="s">
        <v>29</v>
      </c>
      <c r="G14" s="10" t="s">
        <v>43</v>
      </c>
      <c r="H14" s="9">
        <v>14770</v>
      </c>
      <c r="I14" s="8" t="s">
        <v>44</v>
      </c>
      <c r="J14" s="11">
        <v>4500</v>
      </c>
      <c r="K14" s="91"/>
      <c r="L14" s="5" t="s">
        <v>104</v>
      </c>
      <c r="M14" s="24" t="s">
        <v>129</v>
      </c>
      <c r="N14" s="8" t="s">
        <v>134</v>
      </c>
      <c r="O14" s="57" t="s">
        <v>140</v>
      </c>
      <c r="P14" s="89"/>
      <c r="Q14" s="26" t="s">
        <v>53</v>
      </c>
      <c r="R14" s="40">
        <v>44166</v>
      </c>
      <c r="S14" s="21"/>
      <c r="T14" s="8" t="s">
        <v>51</v>
      </c>
      <c r="U14" s="24" t="s">
        <v>55</v>
      </c>
      <c r="V14" s="8" t="s">
        <v>59</v>
      </c>
      <c r="W14" s="25">
        <v>288997076</v>
      </c>
      <c r="X14" s="44" t="s">
        <v>119</v>
      </c>
      <c r="Y14" s="55" t="s">
        <v>126</v>
      </c>
      <c r="Z14" s="85"/>
      <c r="AB14" s="34">
        <f>+W14/K13</f>
        <v>444610.88615384616</v>
      </c>
    </row>
    <row r="15" spans="1:28" s="27" customFormat="1" ht="132" x14ac:dyDescent="0.3">
      <c r="A15" s="8" t="s">
        <v>24</v>
      </c>
      <c r="B15" s="8" t="s">
        <v>25</v>
      </c>
      <c r="C15" s="8"/>
      <c r="D15" s="9" t="s">
        <v>39</v>
      </c>
      <c r="E15" s="10"/>
      <c r="F15" s="17" t="s">
        <v>45</v>
      </c>
      <c r="G15" s="10" t="s">
        <v>46</v>
      </c>
      <c r="H15" s="10" t="s">
        <v>39</v>
      </c>
      <c r="I15" s="8" t="s">
        <v>47</v>
      </c>
      <c r="J15" s="11">
        <v>2</v>
      </c>
      <c r="K15" s="76" t="s">
        <v>153</v>
      </c>
      <c r="L15" s="4" t="s">
        <v>105</v>
      </c>
      <c r="M15" s="54" t="s">
        <v>130</v>
      </c>
      <c r="N15" s="8" t="s">
        <v>135</v>
      </c>
      <c r="O15" s="33" t="s">
        <v>154</v>
      </c>
      <c r="P15" s="61" t="s">
        <v>153</v>
      </c>
      <c r="Q15" s="26" t="s">
        <v>53</v>
      </c>
      <c r="R15" s="40">
        <v>44166</v>
      </c>
      <c r="S15" s="21"/>
      <c r="T15" s="8" t="s">
        <v>51</v>
      </c>
      <c r="U15" s="24" t="s">
        <v>163</v>
      </c>
      <c r="V15" s="24" t="s">
        <v>58</v>
      </c>
      <c r="W15" s="25">
        <v>2401605583</v>
      </c>
      <c r="X15" s="44" t="s">
        <v>117</v>
      </c>
      <c r="Y15" s="13" t="s">
        <v>76</v>
      </c>
      <c r="Z15" s="8" t="s">
        <v>155</v>
      </c>
      <c r="AB15" s="34"/>
    </row>
    <row r="16" spans="1:28" s="27" customFormat="1" ht="84" x14ac:dyDescent="0.3">
      <c r="A16" s="8" t="s">
        <v>24</v>
      </c>
      <c r="B16" s="8" t="s">
        <v>25</v>
      </c>
      <c r="C16" s="8"/>
      <c r="D16" s="9" t="s">
        <v>39</v>
      </c>
      <c r="E16" s="10"/>
      <c r="F16" s="18" t="s">
        <v>165</v>
      </c>
      <c r="G16" s="10" t="s">
        <v>167</v>
      </c>
      <c r="H16" s="10" t="s">
        <v>39</v>
      </c>
      <c r="I16" s="8" t="s">
        <v>48</v>
      </c>
      <c r="J16" s="11" t="s">
        <v>49</v>
      </c>
      <c r="K16" s="73">
        <v>1</v>
      </c>
      <c r="L16" s="5" t="s">
        <v>166</v>
      </c>
      <c r="M16" s="54" t="s">
        <v>131</v>
      </c>
      <c r="N16" s="8" t="s">
        <v>136</v>
      </c>
      <c r="O16" s="57" t="s">
        <v>146</v>
      </c>
      <c r="P16" s="58">
        <v>1</v>
      </c>
      <c r="Q16" s="26" t="s">
        <v>53</v>
      </c>
      <c r="R16" s="40">
        <v>44166</v>
      </c>
      <c r="S16" s="21"/>
      <c r="T16" s="8" t="s">
        <v>52</v>
      </c>
      <c r="U16" s="24" t="s">
        <v>56</v>
      </c>
      <c r="V16" s="24" t="s">
        <v>58</v>
      </c>
      <c r="W16" s="25">
        <v>627960549</v>
      </c>
      <c r="X16" s="44" t="s">
        <v>120</v>
      </c>
      <c r="Y16" s="13" t="s">
        <v>77</v>
      </c>
      <c r="Z16" s="8" t="s">
        <v>168</v>
      </c>
      <c r="AB16" s="34"/>
    </row>
    <row r="17" spans="1:28" s="27" customFormat="1" ht="135.75" customHeight="1" x14ac:dyDescent="0.3">
      <c r="A17" s="21"/>
      <c r="B17" s="21"/>
      <c r="C17" s="21"/>
      <c r="D17" s="21"/>
      <c r="E17" s="23"/>
      <c r="F17" s="6" t="s">
        <v>60</v>
      </c>
      <c r="G17" s="21"/>
      <c r="H17" s="21"/>
      <c r="I17" s="21"/>
      <c r="J17" s="23"/>
      <c r="K17" s="6"/>
      <c r="L17" s="6" t="s">
        <v>66</v>
      </c>
      <c r="M17" s="24" t="s">
        <v>159</v>
      </c>
      <c r="N17" s="24" t="s">
        <v>159</v>
      </c>
      <c r="O17" s="8" t="s">
        <v>67</v>
      </c>
      <c r="P17" s="31"/>
      <c r="Q17" s="24" t="s">
        <v>64</v>
      </c>
      <c r="R17" s="40">
        <v>44166</v>
      </c>
      <c r="S17" s="6"/>
      <c r="T17" s="6" t="s">
        <v>50</v>
      </c>
      <c r="U17" s="29" t="s">
        <v>54</v>
      </c>
      <c r="V17" s="29"/>
      <c r="W17" s="29" t="s">
        <v>65</v>
      </c>
      <c r="X17" s="24" t="s">
        <v>159</v>
      </c>
      <c r="Y17" s="24" t="s">
        <v>159</v>
      </c>
      <c r="Z17" s="6" t="s">
        <v>161</v>
      </c>
      <c r="AB17" s="34"/>
    </row>
    <row r="18" spans="1:28" s="27" customFormat="1" ht="141" customHeight="1" x14ac:dyDescent="0.3">
      <c r="A18" s="21"/>
      <c r="B18" s="21"/>
      <c r="C18" s="21"/>
      <c r="D18" s="21"/>
      <c r="E18" s="23"/>
      <c r="F18" s="6" t="s">
        <v>60</v>
      </c>
      <c r="G18" s="21"/>
      <c r="H18" s="21"/>
      <c r="I18" s="21"/>
      <c r="J18" s="23"/>
      <c r="K18" s="6" t="s">
        <v>79</v>
      </c>
      <c r="L18" s="6" t="s">
        <v>78</v>
      </c>
      <c r="M18" s="24" t="s">
        <v>159</v>
      </c>
      <c r="N18" s="24" t="s">
        <v>159</v>
      </c>
      <c r="O18" s="8" t="s">
        <v>80</v>
      </c>
      <c r="P18" s="31"/>
      <c r="Q18" s="24"/>
      <c r="R18" s="40">
        <v>44166</v>
      </c>
      <c r="S18" s="6"/>
      <c r="T18" s="6"/>
      <c r="U18" s="29"/>
      <c r="V18" s="29"/>
      <c r="W18" s="29" t="s">
        <v>65</v>
      </c>
      <c r="X18" s="24" t="s">
        <v>159</v>
      </c>
      <c r="Y18" s="24" t="s">
        <v>159</v>
      </c>
      <c r="Z18" s="6" t="s">
        <v>160</v>
      </c>
      <c r="AB18" s="34"/>
    </row>
    <row r="19" spans="1:28" s="27" customFormat="1" ht="112.5" customHeight="1" x14ac:dyDescent="0.3">
      <c r="A19" s="21"/>
      <c r="B19" s="21"/>
      <c r="C19" s="21"/>
      <c r="D19" s="21"/>
      <c r="E19" s="23"/>
      <c r="F19" s="6" t="s">
        <v>60</v>
      </c>
      <c r="G19" s="21"/>
      <c r="H19" s="21"/>
      <c r="I19" s="21"/>
      <c r="J19" s="23"/>
      <c r="K19" s="6"/>
      <c r="L19" s="6" t="s">
        <v>61</v>
      </c>
      <c r="M19" s="24" t="s">
        <v>159</v>
      </c>
      <c r="N19" s="24" t="s">
        <v>159</v>
      </c>
      <c r="O19" s="8" t="s">
        <v>81</v>
      </c>
      <c r="P19" s="28"/>
      <c r="Q19" s="24" t="s">
        <v>64</v>
      </c>
      <c r="R19" s="40">
        <v>44166</v>
      </c>
      <c r="S19" s="6"/>
      <c r="T19" s="6" t="s">
        <v>50</v>
      </c>
      <c r="U19" s="29" t="s">
        <v>164</v>
      </c>
      <c r="V19" s="29"/>
      <c r="W19" s="29" t="s">
        <v>65</v>
      </c>
      <c r="X19" s="24" t="s">
        <v>159</v>
      </c>
      <c r="Y19" s="24" t="s">
        <v>159</v>
      </c>
      <c r="Z19" s="6" t="s">
        <v>162</v>
      </c>
      <c r="AB19" s="34"/>
    </row>
    <row r="20" spans="1:28" s="27" customFormat="1" ht="103.5" customHeight="1" x14ac:dyDescent="0.3">
      <c r="A20" s="21"/>
      <c r="B20" s="21"/>
      <c r="C20" s="21"/>
      <c r="D20" s="21"/>
      <c r="E20" s="23"/>
      <c r="F20" s="6" t="s">
        <v>60</v>
      </c>
      <c r="G20" s="21"/>
      <c r="H20" s="21"/>
      <c r="I20" s="21"/>
      <c r="J20" s="23"/>
      <c r="K20" s="30"/>
      <c r="L20" s="6" t="s">
        <v>62</v>
      </c>
      <c r="M20" s="24" t="s">
        <v>159</v>
      </c>
      <c r="N20" s="24" t="s">
        <v>159</v>
      </c>
      <c r="O20" s="8" t="s">
        <v>81</v>
      </c>
      <c r="P20" s="28"/>
      <c r="Q20" s="24" t="s">
        <v>64</v>
      </c>
      <c r="R20" s="40">
        <v>44166</v>
      </c>
      <c r="S20" s="30"/>
      <c r="T20" s="6" t="s">
        <v>50</v>
      </c>
      <c r="U20" s="29" t="s">
        <v>54</v>
      </c>
      <c r="V20" s="29"/>
      <c r="W20" s="29" t="s">
        <v>65</v>
      </c>
      <c r="X20" s="24" t="s">
        <v>159</v>
      </c>
      <c r="Y20" s="24" t="s">
        <v>159</v>
      </c>
      <c r="Z20" s="6" t="s">
        <v>97</v>
      </c>
      <c r="AB20" s="34"/>
    </row>
    <row r="21" spans="1:28" s="27" customFormat="1" ht="96.75" customHeight="1" x14ac:dyDescent="0.3">
      <c r="A21" s="21"/>
      <c r="B21" s="21"/>
      <c r="C21" s="21"/>
      <c r="D21" s="21"/>
      <c r="E21" s="23"/>
      <c r="F21" s="6" t="s">
        <v>82</v>
      </c>
      <c r="G21" s="21"/>
      <c r="H21" s="21"/>
      <c r="I21" s="21"/>
      <c r="J21" s="23"/>
      <c r="K21" s="30">
        <v>5</v>
      </c>
      <c r="L21" s="6" t="s">
        <v>63</v>
      </c>
      <c r="M21" s="24" t="s">
        <v>159</v>
      </c>
      <c r="N21" s="24" t="s">
        <v>159</v>
      </c>
      <c r="O21" s="8" t="s">
        <v>68</v>
      </c>
      <c r="P21" s="28"/>
      <c r="Q21" s="24" t="s">
        <v>64</v>
      </c>
      <c r="R21" s="40">
        <v>44166</v>
      </c>
      <c r="S21" s="30"/>
      <c r="T21" s="6" t="s">
        <v>50</v>
      </c>
      <c r="U21" s="29" t="s">
        <v>54</v>
      </c>
      <c r="V21" s="29"/>
      <c r="W21" s="29" t="s">
        <v>65</v>
      </c>
      <c r="X21" s="24" t="s">
        <v>159</v>
      </c>
      <c r="Y21" s="24" t="s">
        <v>159</v>
      </c>
      <c r="Z21" s="6" t="s">
        <v>98</v>
      </c>
      <c r="AB21" s="34"/>
    </row>
    <row r="24" spans="1:28" ht="18.5" x14ac:dyDescent="0.45">
      <c r="A24" s="80" t="s">
        <v>86</v>
      </c>
      <c r="B24" s="81"/>
      <c r="C24" s="81"/>
    </row>
    <row r="25" spans="1:28" ht="56.25" customHeight="1" x14ac:dyDescent="0.35">
      <c r="A25" s="39" t="s">
        <v>87</v>
      </c>
      <c r="B25" s="36">
        <v>1030</v>
      </c>
      <c r="C25" s="37" t="s">
        <v>123</v>
      </c>
    </row>
    <row r="26" spans="1:28" ht="82.5" customHeight="1" x14ac:dyDescent="0.35">
      <c r="A26" s="39" t="s">
        <v>87</v>
      </c>
      <c r="B26" s="36">
        <v>688</v>
      </c>
      <c r="C26" s="38" t="s">
        <v>89</v>
      </c>
    </row>
    <row r="27" spans="1:28" ht="89.25" customHeight="1" x14ac:dyDescent="0.35">
      <c r="A27" s="39" t="s">
        <v>88</v>
      </c>
      <c r="B27" s="36">
        <v>37</v>
      </c>
      <c r="C27" s="38" t="s">
        <v>90</v>
      </c>
    </row>
    <row r="28" spans="1:28" ht="72.75" customHeight="1" x14ac:dyDescent="0.35">
      <c r="A28" s="39" t="s">
        <v>121</v>
      </c>
      <c r="B28" s="36">
        <v>500</v>
      </c>
      <c r="C28" s="38" t="s">
        <v>91</v>
      </c>
    </row>
    <row r="29" spans="1:28" ht="82.5" customHeight="1" x14ac:dyDescent="0.35">
      <c r="A29" s="39" t="s">
        <v>93</v>
      </c>
      <c r="B29" s="36">
        <v>63</v>
      </c>
      <c r="C29" s="38" t="s">
        <v>92</v>
      </c>
    </row>
    <row r="30" spans="1:28" ht="123" customHeight="1" x14ac:dyDescent="0.35">
      <c r="A30" s="39" t="s">
        <v>94</v>
      </c>
      <c r="B30" s="36">
        <v>650</v>
      </c>
      <c r="C30" s="38" t="s">
        <v>95</v>
      </c>
    </row>
    <row r="31" spans="1:28" ht="110.25" customHeight="1" x14ac:dyDescent="0.45">
      <c r="A31" s="35" t="s">
        <v>96</v>
      </c>
      <c r="B31" s="36">
        <v>1</v>
      </c>
      <c r="C31" s="38" t="s">
        <v>122</v>
      </c>
    </row>
    <row r="32" spans="1:28" ht="18.5" x14ac:dyDescent="0.45">
      <c r="A32" s="35"/>
      <c r="B32" s="36"/>
      <c r="C32" s="38"/>
    </row>
  </sheetData>
  <mergeCells count="10">
    <mergeCell ref="A24:C24"/>
    <mergeCell ref="K5:K6"/>
    <mergeCell ref="Z5:Z6"/>
    <mergeCell ref="W10:W11"/>
    <mergeCell ref="Z10:Z11"/>
    <mergeCell ref="P13:P14"/>
    <mergeCell ref="Z13:Z14"/>
    <mergeCell ref="K13:K14"/>
    <mergeCell ref="P5:P9"/>
    <mergeCell ref="P10:P12"/>
  </mergeCells>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I12"/>
  <sheetViews>
    <sheetView workbookViewId="0">
      <selection activeCell="E4" sqref="E4"/>
    </sheetView>
  </sheetViews>
  <sheetFormatPr baseColWidth="10" defaultRowHeight="14.5" x14ac:dyDescent="0.35"/>
  <cols>
    <col min="5" max="5" width="15.1796875" bestFit="1" customWidth="1"/>
    <col min="7" max="7" width="15.1796875" bestFit="1" customWidth="1"/>
    <col min="8" max="8" width="18.26953125" bestFit="1" customWidth="1"/>
  </cols>
  <sheetData>
    <row r="3" spans="5:9" x14ac:dyDescent="0.35">
      <c r="E3" t="s">
        <v>124</v>
      </c>
    </row>
    <row r="4" spans="5:9" x14ac:dyDescent="0.35">
      <c r="E4" s="25">
        <v>2417868727</v>
      </c>
      <c r="F4">
        <v>109</v>
      </c>
      <c r="G4" s="45"/>
      <c r="H4" s="45">
        <f>E4/F4</f>
        <v>22182281.899082568</v>
      </c>
      <c r="I4" s="45">
        <f>H4/877808</f>
        <v>25.270084003657484</v>
      </c>
    </row>
    <row r="5" spans="5:9" x14ac:dyDescent="0.35">
      <c r="E5" s="46">
        <v>920699505</v>
      </c>
      <c r="F5">
        <v>42</v>
      </c>
    </row>
    <row r="6" spans="5:9" x14ac:dyDescent="0.35">
      <c r="E6" s="48">
        <f>SUM(E4:E5)</f>
        <v>3338568232</v>
      </c>
      <c r="F6" s="49">
        <v>151</v>
      </c>
      <c r="H6" s="51">
        <v>3338568232</v>
      </c>
      <c r="I6" s="49">
        <v>151</v>
      </c>
    </row>
    <row r="7" spans="5:9" x14ac:dyDescent="0.35">
      <c r="E7" s="50">
        <v>2417868727</v>
      </c>
      <c r="F7" s="52">
        <f>(E7*F6)/E6</f>
        <v>109.35771037343292</v>
      </c>
      <c r="H7" s="50">
        <v>920699505</v>
      </c>
      <c r="I7" s="52">
        <f>(H7*I6)/H6</f>
        <v>41.642289626567084</v>
      </c>
    </row>
    <row r="10" spans="5:9" x14ac:dyDescent="0.35">
      <c r="E10" t="s">
        <v>125</v>
      </c>
    </row>
    <row r="11" spans="5:9" x14ac:dyDescent="0.35">
      <c r="E11" s="50">
        <v>1630421465</v>
      </c>
      <c r="F11" s="47">
        <v>835</v>
      </c>
    </row>
    <row r="12" spans="5:9" x14ac:dyDescent="0.35">
      <c r="E12" s="47">
        <v>630421465</v>
      </c>
      <c r="F12" s="52">
        <f>(E12*F11)/E11</f>
        <v>322.86248345914657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PLAN DE ACCIÓN 2020</vt:lpstr>
      <vt:lpstr>Hoja1</vt:lpstr>
      <vt:lpstr>' PLAN DE ACCIÓN 2020'!_Hlk49970378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2020-10-13T15:23:37Z</dcterms:modified>
</cp:coreProperties>
</file>